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24997765-CED4-4C3A-B7AD-05351111AA37}" xr6:coauthVersionLast="46" xr6:coauthVersionMax="46" xr10:uidLastSave="{00000000-0000-0000-0000-000000000000}"/>
  <bookViews>
    <workbookView xWindow="1425" yWindow="142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N31" i="1"/>
  <c r="AM31" i="1"/>
  <c r="AI31" i="1"/>
  <c r="AG31" i="1"/>
  <c r="J31" i="1" s="1"/>
  <c r="AV31" i="1" s="1"/>
  <c r="Y31" i="1"/>
  <c r="X31" i="1"/>
  <c r="W31" i="1"/>
  <c r="P31" i="1"/>
  <c r="K31" i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I29" i="1" s="1"/>
  <c r="BH29" i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W29" i="1" s="1"/>
  <c r="X29" i="1"/>
  <c r="P29" i="1"/>
  <c r="BK28" i="1"/>
  <c r="BJ28" i="1"/>
  <c r="BI28" i="1"/>
  <c r="S28" i="1" s="1"/>
  <c r="BH28" i="1"/>
  <c r="BG28" i="1"/>
  <c r="BF28" i="1"/>
  <c r="BE28" i="1"/>
  <c r="BD28" i="1"/>
  <c r="BC28" i="1"/>
  <c r="AZ28" i="1"/>
  <c r="AX28" i="1"/>
  <c r="AU28" i="1"/>
  <c r="AS28" i="1"/>
  <c r="AW28" i="1" s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H27" i="1"/>
  <c r="AG27" i="1"/>
  <c r="N27" i="1" s="1"/>
  <c r="AA27" i="1"/>
  <c r="Y27" i="1"/>
  <c r="X27" i="1"/>
  <c r="W27" i="1" s="1"/>
  <c r="P27" i="1"/>
  <c r="K27" i="1"/>
  <c r="I27" i="1"/>
  <c r="BK26" i="1"/>
  <c r="BJ26" i="1"/>
  <c r="BI26" i="1" s="1"/>
  <c r="BH26" i="1"/>
  <c r="BG26" i="1"/>
  <c r="BF26" i="1"/>
  <c r="BE26" i="1"/>
  <c r="BD26" i="1"/>
  <c r="BC26" i="1"/>
  <c r="AX26" i="1" s="1"/>
  <c r="AZ26" i="1"/>
  <c r="AS26" i="1"/>
  <c r="AN26" i="1"/>
  <c r="AM26" i="1"/>
  <c r="AI26" i="1"/>
  <c r="AG26" i="1"/>
  <c r="J26" i="1" s="1"/>
  <c r="AV26" i="1" s="1"/>
  <c r="Y26" i="1"/>
  <c r="X26" i="1"/>
  <c r="W26" i="1"/>
  <c r="P26" i="1"/>
  <c r="N26" i="1"/>
  <c r="K26" i="1"/>
  <c r="BK25" i="1"/>
  <c r="BJ25" i="1"/>
  <c r="BI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W25" i="1" s="1"/>
  <c r="X25" i="1"/>
  <c r="P25" i="1"/>
  <c r="BK24" i="1"/>
  <c r="BJ24" i="1"/>
  <c r="BI24" i="1"/>
  <c r="AU24" i="1" s="1"/>
  <c r="BH24" i="1"/>
  <c r="BG24" i="1"/>
  <c r="BF24" i="1"/>
  <c r="BE24" i="1"/>
  <c r="BD24" i="1"/>
  <c r="BC24" i="1"/>
  <c r="AZ24" i="1"/>
  <c r="AX24" i="1"/>
  <c r="AS24" i="1"/>
  <c r="AW24" i="1" s="1"/>
  <c r="AM24" i="1"/>
  <c r="AN24" i="1" s="1"/>
  <c r="AI24" i="1"/>
  <c r="AG24" i="1" s="1"/>
  <c r="Y24" i="1"/>
  <c r="X24" i="1"/>
  <c r="W24" i="1" s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S23" i="1"/>
  <c r="AN23" i="1"/>
  <c r="AM23" i="1"/>
  <c r="AI23" i="1"/>
  <c r="AG23" i="1"/>
  <c r="J23" i="1" s="1"/>
  <c r="AV23" i="1" s="1"/>
  <c r="Y23" i="1"/>
  <c r="X23" i="1"/>
  <c r="W23" i="1"/>
  <c r="P23" i="1"/>
  <c r="K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N22" i="1"/>
  <c r="AM22" i="1"/>
  <c r="AI22" i="1"/>
  <c r="AG22" i="1"/>
  <c r="N22" i="1" s="1"/>
  <c r="Y22" i="1"/>
  <c r="X22" i="1"/>
  <c r="W22" i="1"/>
  <c r="P22" i="1"/>
  <c r="BK21" i="1"/>
  <c r="BJ21" i="1"/>
  <c r="BI21" i="1" s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W21" i="1" s="1"/>
  <c r="X21" i="1"/>
  <c r="P21" i="1"/>
  <c r="BK20" i="1"/>
  <c r="BJ20" i="1"/>
  <c r="BI20" i="1"/>
  <c r="S20" i="1" s="1"/>
  <c r="BH20" i="1"/>
  <c r="BG20" i="1"/>
  <c r="BF20" i="1"/>
  <c r="BE20" i="1"/>
  <c r="BD20" i="1"/>
  <c r="BC20" i="1"/>
  <c r="AZ20" i="1"/>
  <c r="AX20" i="1"/>
  <c r="AU20" i="1"/>
  <c r="AS20" i="1"/>
  <c r="AW20" i="1" s="1"/>
  <c r="AM20" i="1"/>
  <c r="AN20" i="1" s="1"/>
  <c r="AI20" i="1"/>
  <c r="AG20" i="1" s="1"/>
  <c r="Y20" i="1"/>
  <c r="X20" i="1"/>
  <c r="W20" i="1" s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H19" i="1"/>
  <c r="AG19" i="1"/>
  <c r="N19" i="1" s="1"/>
  <c r="Y19" i="1"/>
  <c r="X19" i="1"/>
  <c r="W19" i="1" s="1"/>
  <c r="P19" i="1"/>
  <c r="K19" i="1"/>
  <c r="BK18" i="1"/>
  <c r="BJ18" i="1"/>
  <c r="BH18" i="1"/>
  <c r="BI18" i="1" s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I18" i="1" s="1"/>
  <c r="Y18" i="1"/>
  <c r="X18" i="1"/>
  <c r="W18" i="1"/>
  <c r="P18" i="1"/>
  <c r="N18" i="1"/>
  <c r="K18" i="1"/>
  <c r="J18" i="1"/>
  <c r="AV18" i="1" s="1"/>
  <c r="BK17" i="1"/>
  <c r="BJ17" i="1"/>
  <c r="BI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W17" i="1" s="1"/>
  <c r="X17" i="1"/>
  <c r="P17" i="1"/>
  <c r="AU21" i="1" l="1"/>
  <c r="AW21" i="1" s="1"/>
  <c r="S21" i="1"/>
  <c r="AU22" i="1"/>
  <c r="AW22" i="1" s="1"/>
  <c r="S22" i="1"/>
  <c r="S26" i="1"/>
  <c r="AU26" i="1"/>
  <c r="AW26" i="1" s="1"/>
  <c r="AU29" i="1"/>
  <c r="AW29" i="1" s="1"/>
  <c r="S29" i="1"/>
  <c r="I29" i="1"/>
  <c r="J29" i="1"/>
  <c r="AV29" i="1" s="1"/>
  <c r="AH29" i="1"/>
  <c r="N29" i="1"/>
  <c r="K29" i="1"/>
  <c r="S18" i="1"/>
  <c r="AU18" i="1"/>
  <c r="AW18" i="1" s="1"/>
  <c r="AH24" i="1"/>
  <c r="N24" i="1"/>
  <c r="I24" i="1"/>
  <c r="K24" i="1"/>
  <c r="J24" i="1"/>
  <c r="AV24" i="1" s="1"/>
  <c r="AY24" i="1" s="1"/>
  <c r="AU30" i="1"/>
  <c r="AW30" i="1" s="1"/>
  <c r="S30" i="1"/>
  <c r="K25" i="1"/>
  <c r="J25" i="1"/>
  <c r="AV25" i="1" s="1"/>
  <c r="I25" i="1"/>
  <c r="N25" i="1"/>
  <c r="AH25" i="1"/>
  <c r="AA18" i="1"/>
  <c r="N17" i="1"/>
  <c r="K17" i="1"/>
  <c r="J17" i="1"/>
  <c r="AV17" i="1" s="1"/>
  <c r="I17" i="1"/>
  <c r="AH17" i="1"/>
  <c r="K20" i="1"/>
  <c r="J20" i="1"/>
  <c r="AV20" i="1" s="1"/>
  <c r="AY20" i="1" s="1"/>
  <c r="I20" i="1"/>
  <c r="AH20" i="1"/>
  <c r="N20" i="1"/>
  <c r="S23" i="1"/>
  <c r="AU23" i="1"/>
  <c r="AW23" i="1" s="1"/>
  <c r="K28" i="1"/>
  <c r="J28" i="1"/>
  <c r="AV28" i="1" s="1"/>
  <c r="AY28" i="1" s="1"/>
  <c r="I28" i="1"/>
  <c r="T28" i="1" s="1"/>
  <c r="U28" i="1" s="1"/>
  <c r="AH28" i="1"/>
  <c r="N28" i="1"/>
  <c r="AU25" i="1"/>
  <c r="AW25" i="1" s="1"/>
  <c r="S25" i="1"/>
  <c r="AY26" i="1"/>
  <c r="S31" i="1"/>
  <c r="AU31" i="1"/>
  <c r="AY31" i="1" s="1"/>
  <c r="T20" i="1"/>
  <c r="U20" i="1" s="1"/>
  <c r="AU17" i="1"/>
  <c r="AW17" i="1" s="1"/>
  <c r="S17" i="1"/>
  <c r="AU19" i="1"/>
  <c r="AW19" i="1" s="1"/>
  <c r="S19" i="1"/>
  <c r="I21" i="1"/>
  <c r="AH21" i="1"/>
  <c r="N21" i="1"/>
  <c r="K21" i="1"/>
  <c r="J21" i="1"/>
  <c r="AV21" i="1" s="1"/>
  <c r="AY21" i="1" s="1"/>
  <c r="AU27" i="1"/>
  <c r="AW27" i="1" s="1"/>
  <c r="S27" i="1"/>
  <c r="AW31" i="1"/>
  <c r="I19" i="1"/>
  <c r="AH22" i="1"/>
  <c r="AH30" i="1"/>
  <c r="J19" i="1"/>
  <c r="AV19" i="1" s="1"/>
  <c r="AY19" i="1" s="1"/>
  <c r="I22" i="1"/>
  <c r="N23" i="1"/>
  <c r="S24" i="1"/>
  <c r="J27" i="1"/>
  <c r="AV27" i="1" s="1"/>
  <c r="AY27" i="1" s="1"/>
  <c r="I30" i="1"/>
  <c r="N31" i="1"/>
  <c r="J22" i="1"/>
  <c r="AV22" i="1" s="1"/>
  <c r="AY22" i="1" s="1"/>
  <c r="J30" i="1"/>
  <c r="AV30" i="1" s="1"/>
  <c r="AY30" i="1" s="1"/>
  <c r="K22" i="1"/>
  <c r="AH23" i="1"/>
  <c r="K30" i="1"/>
  <c r="AH31" i="1"/>
  <c r="AH18" i="1"/>
  <c r="I23" i="1"/>
  <c r="AH26" i="1"/>
  <c r="I31" i="1"/>
  <c r="I26" i="1"/>
  <c r="V28" i="1" l="1"/>
  <c r="Z28" i="1" s="1"/>
  <c r="AC28" i="1"/>
  <c r="AB28" i="1"/>
  <c r="T29" i="1"/>
  <c r="U29" i="1" s="1"/>
  <c r="AY23" i="1"/>
  <c r="AA23" i="1"/>
  <c r="Q23" i="1"/>
  <c r="O23" i="1" s="1"/>
  <c r="R23" i="1" s="1"/>
  <c r="L23" i="1" s="1"/>
  <c r="M23" i="1" s="1"/>
  <c r="T23" i="1"/>
  <c r="U23" i="1" s="1"/>
  <c r="AY17" i="1"/>
  <c r="T18" i="1"/>
  <c r="U18" i="1" s="1"/>
  <c r="T22" i="1"/>
  <c r="U22" i="1" s="1"/>
  <c r="AA30" i="1"/>
  <c r="AA19" i="1"/>
  <c r="AB20" i="1"/>
  <c r="AC20" i="1"/>
  <c r="AD20" i="1" s="1"/>
  <c r="V20" i="1"/>
  <c r="Z20" i="1" s="1"/>
  <c r="AA25" i="1"/>
  <c r="T30" i="1"/>
  <c r="U30" i="1" s="1"/>
  <c r="AA21" i="1"/>
  <c r="AY25" i="1"/>
  <c r="T24" i="1"/>
  <c r="U24" i="1" s="1"/>
  <c r="T27" i="1"/>
  <c r="U27" i="1" s="1"/>
  <c r="T19" i="1"/>
  <c r="U19" i="1" s="1"/>
  <c r="T31" i="1"/>
  <c r="U31" i="1" s="1"/>
  <c r="Q31" i="1" s="1"/>
  <c r="O31" i="1" s="1"/>
  <c r="R31" i="1" s="1"/>
  <c r="L31" i="1" s="1"/>
  <c r="M31" i="1" s="1"/>
  <c r="AA20" i="1"/>
  <c r="Q20" i="1"/>
  <c r="O20" i="1" s="1"/>
  <c r="R20" i="1" s="1"/>
  <c r="L20" i="1" s="1"/>
  <c r="M20" i="1" s="1"/>
  <c r="Q24" i="1"/>
  <c r="O24" i="1" s="1"/>
  <c r="R24" i="1" s="1"/>
  <c r="L24" i="1" s="1"/>
  <c r="M24" i="1" s="1"/>
  <c r="AA24" i="1"/>
  <c r="AA28" i="1"/>
  <c r="Q28" i="1"/>
  <c r="O28" i="1" s="1"/>
  <c r="R28" i="1" s="1"/>
  <c r="L28" i="1" s="1"/>
  <c r="M28" i="1" s="1"/>
  <c r="AY29" i="1"/>
  <c r="T21" i="1"/>
  <c r="U21" i="1" s="1"/>
  <c r="AA17" i="1"/>
  <c r="Q17" i="1"/>
  <c r="O17" i="1" s="1"/>
  <c r="R17" i="1" s="1"/>
  <c r="L17" i="1" s="1"/>
  <c r="M17" i="1" s="1"/>
  <c r="AA26" i="1"/>
  <c r="AA22" i="1"/>
  <c r="Q22" i="1"/>
  <c r="O22" i="1" s="1"/>
  <c r="R22" i="1" s="1"/>
  <c r="L22" i="1" s="1"/>
  <c r="M22" i="1" s="1"/>
  <c r="Q29" i="1"/>
  <c r="O29" i="1" s="1"/>
  <c r="R29" i="1" s="1"/>
  <c r="L29" i="1" s="1"/>
  <c r="M29" i="1" s="1"/>
  <c r="AA29" i="1"/>
  <c r="T26" i="1"/>
  <c r="U26" i="1" s="1"/>
  <c r="AA31" i="1"/>
  <c r="T17" i="1"/>
  <c r="U17" i="1" s="1"/>
  <c r="T25" i="1"/>
  <c r="U25" i="1" s="1"/>
  <c r="AY18" i="1"/>
  <c r="V26" i="1" l="1"/>
  <c r="Z26" i="1" s="1"/>
  <c r="AC26" i="1"/>
  <c r="AB26" i="1"/>
  <c r="V24" i="1"/>
  <c r="Z24" i="1" s="1"/>
  <c r="AC24" i="1"/>
  <c r="AD24" i="1" s="1"/>
  <c r="AB24" i="1"/>
  <c r="V22" i="1"/>
  <c r="Z22" i="1" s="1"/>
  <c r="AC22" i="1"/>
  <c r="AD22" i="1" s="1"/>
  <c r="AB22" i="1"/>
  <c r="V21" i="1"/>
  <c r="Z21" i="1" s="1"/>
  <c r="AC21" i="1"/>
  <c r="AB21" i="1"/>
  <c r="AC25" i="1"/>
  <c r="AD25" i="1" s="1"/>
  <c r="V25" i="1"/>
  <c r="Z25" i="1" s="1"/>
  <c r="AB25" i="1"/>
  <c r="V18" i="1"/>
  <c r="Z18" i="1" s="1"/>
  <c r="AC18" i="1"/>
  <c r="AD18" i="1" s="1"/>
  <c r="AB18" i="1"/>
  <c r="Q18" i="1"/>
  <c r="O18" i="1" s="1"/>
  <c r="R18" i="1" s="1"/>
  <c r="L18" i="1" s="1"/>
  <c r="M18" i="1" s="1"/>
  <c r="V29" i="1"/>
  <c r="Z29" i="1" s="1"/>
  <c r="AC29" i="1"/>
  <c r="AD29" i="1" s="1"/>
  <c r="AB29" i="1"/>
  <c r="Q25" i="1"/>
  <c r="O25" i="1" s="1"/>
  <c r="R25" i="1" s="1"/>
  <c r="L25" i="1" s="1"/>
  <c r="M25" i="1" s="1"/>
  <c r="V19" i="1"/>
  <c r="Z19" i="1" s="1"/>
  <c r="AC19" i="1"/>
  <c r="AD19" i="1" s="1"/>
  <c r="AB19" i="1"/>
  <c r="Q21" i="1"/>
  <c r="O21" i="1" s="1"/>
  <c r="R21" i="1" s="1"/>
  <c r="L21" i="1" s="1"/>
  <c r="M21" i="1" s="1"/>
  <c r="Q19" i="1"/>
  <c r="O19" i="1" s="1"/>
  <c r="R19" i="1" s="1"/>
  <c r="L19" i="1" s="1"/>
  <c r="M19" i="1" s="1"/>
  <c r="AC17" i="1"/>
  <c r="V17" i="1"/>
  <c r="Z17" i="1" s="1"/>
  <c r="AB17" i="1"/>
  <c r="V30" i="1"/>
  <c r="Z30" i="1" s="1"/>
  <c r="AC30" i="1"/>
  <c r="AD30" i="1" s="1"/>
  <c r="AB30" i="1"/>
  <c r="AD28" i="1"/>
  <c r="AB31" i="1"/>
  <c r="V31" i="1"/>
  <c r="Z31" i="1" s="1"/>
  <c r="AC31" i="1"/>
  <c r="Q26" i="1"/>
  <c r="O26" i="1" s="1"/>
  <c r="R26" i="1" s="1"/>
  <c r="L26" i="1" s="1"/>
  <c r="M26" i="1" s="1"/>
  <c r="V27" i="1"/>
  <c r="Z27" i="1" s="1"/>
  <c r="AC27" i="1"/>
  <c r="Q27" i="1"/>
  <c r="O27" i="1" s="1"/>
  <c r="R27" i="1" s="1"/>
  <c r="L27" i="1" s="1"/>
  <c r="M27" i="1" s="1"/>
  <c r="AB27" i="1"/>
  <c r="Q30" i="1"/>
  <c r="O30" i="1" s="1"/>
  <c r="R30" i="1" s="1"/>
  <c r="L30" i="1" s="1"/>
  <c r="M30" i="1" s="1"/>
  <c r="AB23" i="1"/>
  <c r="V23" i="1"/>
  <c r="Z23" i="1" s="1"/>
  <c r="AC23" i="1"/>
  <c r="AD23" i="1" s="1"/>
  <c r="AD31" i="1" l="1"/>
  <c r="AD17" i="1"/>
  <c r="AD21" i="1"/>
  <c r="AD26" i="1"/>
  <c r="AD27" i="1"/>
</calcChain>
</file>

<file path=xl/sharedStrings.xml><?xml version="1.0" encoding="utf-8"?>
<sst xmlns="http://schemas.openxmlformats.org/spreadsheetml/2006/main" count="693" uniqueCount="354">
  <si>
    <t>File opened</t>
  </si>
  <si>
    <t>2020-12-16 13:44:56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</si>
  <si>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</si>
  <si>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</si>
  <si>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</si>
  <si>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</si>
  <si>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</si>
  <si>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</si>
  <si>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</si>
  <si>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</si>
  <si>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</si>
  <si>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</si>
  <si>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</si>
  <si>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{"co2aspan1": "0.993652", "ssa_ref": "31243.3", "co2bspan1": "0.994117", "tbzero": "-0.0452194", "h2oaspan1": "1.01106", "h2obspanconc2": "0", "h2oaspanconc2": "0", "oxygen": "21", "h2oaspanconc1": "13.51", "flowazero": "0.42501", "co2bspan2b": "0.180987", "ssb_ref": "34304.3", "chamberpressurezero": "2.56567", "co2bspan2a": "0.182058", "flowbzero": "0.21903", "co2azero": "0.968485", "flowmeterzero": "0.990522", "h2obspan1": "1.02041", "tazero": "-0.045269", "h2oaspan2b": "0.0752776", "h2obspan2b": "0.0756432", "co2aspan2a": "0.183186", "h2obspan2": "0", "co2bspan2": "0", "co2bspanconc2": "0", "co2aspan2": "0", "h2oaspan2a": "0.0744543", "h2oaspan2": "0", "co2bzero": "0.945393", "co2bspanconc1": "995.1", "h2oazero": "1.06897", "h2obspanconc1": "13.5", "h2obspan2a": "0.0741299", "h2obzero": "1.0713", "co2aspanconc2": "0", "co2aspan2b": "0.182023", "co2aspanconc1": "995.1"}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</si>
  <si>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</si>
  <si>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</si>
  <si>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</si>
  <si>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</si>
  <si>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</si>
  <si>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</si>
  <si>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</si>
  <si>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</si>
  <si>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</si>
  <si>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13:44:56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</si>
  <si>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</si>
  <si>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</si>
  <si>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</si>
  <si>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</si>
  <si>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</si>
  <si>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</si>
  <si>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</si>
  <si>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</si>
  <si>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</si>
  <si>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</si>
  <si>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</si>
  <si>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</si>
  <si>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</si>
  <si>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</si>
  <si>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</si>
  <si>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</si>
  <si>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</si>
  <si>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</si>
  <si>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</si>
  <si>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</si>
  <si>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</si>
  <si>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</si>
  <si>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</si>
  <si>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</si>
  <si>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</si>
  <si>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</si>
  <si>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</si>
  <si>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</si>
  <si>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</si>
  <si>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</si>
  <si>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</si>
  <si>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</si>
  <si>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</si>
  <si>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</si>
  <si>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</si>
  <si>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</si>
  <si>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</si>
  <si>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</si>
  <si>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</si>
  <si>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</si>
  <si>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</si>
  <si>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</si>
  <si>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</si>
  <si>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</si>
  <si>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</si>
  <si>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</si>
  <si>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</si>
  <si>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</si>
  <si>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</si>
  <si>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</si>
  <si>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</si>
  <si>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</si>
  <si>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</si>
  <si>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2.42215 71.0543 366.878 603.103 844.309 1006.58 1166.95 1249.93</t>
  </si>
  <si>
    <t>Fs_true</t>
  </si>
  <si>
    <t>0.395501 100.893 402.613 601.092 800.912 1000.95 1201.41 1400.62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</si>
  <si>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</si>
  <si>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</si>
  <si>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</si>
  <si>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</si>
  <si>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</si>
  <si>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</si>
  <si>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</si>
  <si>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</si>
  <si>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</si>
  <si>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</si>
  <si>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</si>
  <si>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</si>
  <si>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</si>
  <si>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</si>
  <si>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</si>
  <si>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</si>
  <si>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</si>
  <si>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</si>
  <si>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</si>
  <si>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</si>
  <si>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</si>
  <si>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</si>
  <si>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</si>
  <si>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</si>
  <si>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</si>
  <si>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</si>
  <si>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</si>
  <si>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</si>
  <si>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</si>
  <si>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</si>
  <si>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</si>
  <si>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</si>
  <si>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</si>
  <si>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</si>
  <si>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</si>
  <si>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</si>
  <si>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</si>
  <si>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</si>
  <si>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</si>
  <si>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</si>
  <si>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</si>
  <si>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</si>
  <si>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</si>
  <si>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</si>
  <si>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</si>
  <si>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</si>
  <si>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</si>
  <si>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</si>
  <si>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</si>
  <si>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</si>
  <si>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</si>
  <si>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</si>
  <si>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</si>
  <si>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</si>
  <si>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</si>
  <si>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</si>
  <si>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</si>
  <si>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</si>
  <si>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</si>
  <si>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</si>
  <si>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</si>
  <si>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</si>
  <si>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</si>
  <si>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</si>
  <si>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</si>
  <si>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</si>
  <si>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</si>
  <si>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</si>
  <si>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</si>
  <si>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</si>
  <si>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</si>
  <si>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</si>
  <si>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</si>
  <si>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</si>
  <si>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</si>
  <si>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</si>
  <si>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</si>
  <si>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</si>
  <si>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</si>
  <si>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</si>
  <si>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</si>
  <si>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</si>
  <si>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</si>
  <si>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</si>
  <si>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</si>
  <si>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</si>
  <si>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</si>
  <si>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</si>
  <si>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</si>
  <si>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</si>
  <si>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</si>
  <si>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</si>
  <si>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</si>
  <si>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</si>
  <si>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</si>
  <si>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</si>
  <si>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</si>
  <si>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</si>
  <si>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</si>
  <si>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</si>
  <si>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</si>
  <si>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</si>
  <si>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</si>
  <si>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</si>
  <si>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</si>
  <si>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</si>
  <si>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</si>
  <si>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</si>
  <si>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</si>
  <si>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</si>
  <si>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</si>
  <si>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</si>
  <si>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</si>
  <si>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</si>
  <si>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</si>
  <si>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</si>
  <si>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</si>
  <si>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</si>
  <si>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</si>
  <si>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</si>
  <si>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</si>
  <si>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</si>
  <si>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</si>
  <si>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</si>
  <si>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</si>
  <si>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</si>
  <si>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</si>
  <si>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</si>
  <si>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</si>
  <si>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</si>
  <si>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</si>
  <si>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</si>
  <si>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</si>
  <si>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</si>
  <si>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</si>
  <si>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</si>
  <si>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</si>
  <si>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</si>
  <si>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</si>
  <si>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</si>
  <si>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</si>
  <si>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</si>
  <si>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</si>
  <si>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</si>
  <si>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</si>
  <si>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</si>
  <si>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</si>
  <si>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</si>
  <si>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</si>
  <si>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</si>
  <si>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</si>
  <si>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</si>
  <si>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</si>
  <si>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</si>
  <si>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</si>
  <si>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</si>
  <si>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</si>
  <si>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</si>
  <si>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</si>
  <si>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</si>
  <si>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</si>
  <si>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</si>
  <si>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</si>
  <si>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</si>
  <si>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</si>
  <si>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</si>
  <si>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</si>
  <si>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</si>
  <si>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</si>
  <si>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</si>
  <si>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</si>
  <si>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</si>
  <si>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</si>
  <si>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</si>
  <si>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</si>
  <si>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</si>
  <si>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</si>
  <si>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</si>
  <si>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</si>
  <si>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</si>
  <si>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</si>
  <si>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</si>
  <si>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</si>
  <si>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</si>
  <si>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</si>
  <si>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</si>
  <si>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</si>
  <si>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</si>
  <si>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</si>
  <si>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</si>
  <si>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</si>
  <si>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</si>
  <si>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</si>
  <si>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</si>
  <si>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</si>
  <si>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</si>
  <si>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</si>
  <si>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</si>
  <si>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</si>
  <si>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</si>
  <si>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</si>
  <si>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</si>
  <si>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</si>
  <si>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13:53:28</t>
  </si>
  <si>
    <t>13:53:28</t>
  </si>
  <si>
    <t>1149</t>
  </si>
  <si>
    <t>_1</t>
  </si>
  <si>
    <t>RECT-4143-20200907-06_33_50</t>
  </si>
  <si>
    <t>RECT-875-20201216-13_53_30</t>
  </si>
  <si>
    <t>DARK-876-20201216-13_53_32</t>
  </si>
  <si>
    <t>0: Broadleaf</t>
  </si>
  <si>
    <t>13:53:48</t>
  </si>
  <si>
    <t>0/3</t>
  </si>
  <si>
    <t>20201216 13:55:49</t>
  </si>
  <si>
    <t>13:55:49</t>
  </si>
  <si>
    <t>RECT-877-20201216-13_55_51</t>
  </si>
  <si>
    <t>DARK-878-20201216-13_55_53</t>
  </si>
  <si>
    <t>1/3</t>
  </si>
  <si>
    <t>20201216 13:57:49</t>
  </si>
  <si>
    <t>13:57:49</t>
  </si>
  <si>
    <t>RECT-879-20201216-13_57_52</t>
  </si>
  <si>
    <t>DARK-880-20201216-13_57_54</t>
  </si>
  <si>
    <t>20201216 13:59:50</t>
  </si>
  <si>
    <t>13:59:50</t>
  </si>
  <si>
    <t>RECT-881-20201216-13_59_52</t>
  </si>
  <si>
    <t>DARK-882-20201216-13_59_55</t>
  </si>
  <si>
    <t>2/3</t>
  </si>
  <si>
    <t>20201216 14:01:03</t>
  </si>
  <si>
    <t>14:01:03</t>
  </si>
  <si>
    <t>RECT-883-20201216-14_01_05</t>
  </si>
  <si>
    <t>DARK-884-20201216-14_01_07</t>
  </si>
  <si>
    <t>3/3</t>
  </si>
  <si>
    <t>20201216 14:02:47</t>
  </si>
  <si>
    <t>14:02:47</t>
  </si>
  <si>
    <t>RECT-885-20201216-14_02_49</t>
  </si>
  <si>
    <t>DARK-886-20201216-14_02_52</t>
  </si>
  <si>
    <t>20201216 14:04:01</t>
  </si>
  <si>
    <t>14:04:01</t>
  </si>
  <si>
    <t>RECT-887-20201216-14_04_03</t>
  </si>
  <si>
    <t>DARK-888-20201216-14_04_06</t>
  </si>
  <si>
    <t>14:04:26</t>
  </si>
  <si>
    <t>20201216 14:06:15</t>
  </si>
  <si>
    <t>14:06:15</t>
  </si>
  <si>
    <t>RECT-889-20201216-14_06_17</t>
  </si>
  <si>
    <t>DARK-890-20201216-14_06_20</t>
  </si>
  <si>
    <t>20201216 14:08:00</t>
  </si>
  <si>
    <t>14:08:00</t>
  </si>
  <si>
    <t>RECT-891-20201216-14_08_02</t>
  </si>
  <si>
    <t>DARK-892-20201216-14_08_04</t>
  </si>
  <si>
    <t>20201216 14:09:49</t>
  </si>
  <si>
    <t>14:09:49</t>
  </si>
  <si>
    <t>RECT-893-20201216-14_09_51</t>
  </si>
  <si>
    <t>DARK-894-20201216-14_09_53</t>
  </si>
  <si>
    <t>20201216 14:11:49</t>
  </si>
  <si>
    <t>14:11:49</t>
  </si>
  <si>
    <t>RECT-895-20201216-14_11_52</t>
  </si>
  <si>
    <t>DARK-896-20201216-14_11_54</t>
  </si>
  <si>
    <t>20201216 14:13:50</t>
  </si>
  <si>
    <t>14:13:50</t>
  </si>
  <si>
    <t>RECT-897-20201216-14_13_52</t>
  </si>
  <si>
    <t>DARK-898-20201216-14_13_54</t>
  </si>
  <si>
    <t>20201216 14:15:50</t>
  </si>
  <si>
    <t>14:15:50</t>
  </si>
  <si>
    <t>RECT-899-20201216-14_15_53</t>
  </si>
  <si>
    <t>DARK-900-20201216-14_15_55</t>
  </si>
  <si>
    <t>14:16:13</t>
  </si>
  <si>
    <t>20201216 14:18:14</t>
  </si>
  <si>
    <t>14:18:14</t>
  </si>
  <si>
    <t>RECT-901-20201216-14_18_16</t>
  </si>
  <si>
    <t>DARK-902-20201216-14_18_18</t>
  </si>
  <si>
    <t>20201216 14:20:14</t>
  </si>
  <si>
    <t>14:20:14</t>
  </si>
  <si>
    <t>RECT-903-20201216-14_20_17</t>
  </si>
  <si>
    <t>DARK-904-20201216-14_20_19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</si>
</sst>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1608155608.0999999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1608155600.0999999</v>
      </c>
      <c r="I17">
        <f t="shared" ref="I17:I31" si="0">BW17*AG17*(BS17-BT17)/(100*BL17*(1000-AG17*BS17))</f>
        <v>8.0585896695974785E-4</v>
      </c>
      <c r="J17">
        <f t="shared" ref="J17:J31" si="1">BW17*AG17*(BR17-BQ17*(1000-AG17*BT17)/(1000-AG17*BS17))/(100*BL17)</f>
        <v>5.3800317417017745</v>
      </c>
      <c r="K17">
        <f t="shared" ref="K17:K31" si="2">BQ17 - IF(AG17&gt;1, J17*BL17*100/(AI17*CE17), 0)</f>
        <v>398.86474193548401</v>
      </c>
      <c r="L17">
        <f t="shared" ref="L17:L31" si="3">((R17-I17/2)*K17-J17)/(R17+I17/2)</f>
        <v>152.37975817740744</v>
      </c>
      <c r="M17">
        <f t="shared" ref="M17:M31" si="4">L17*(BX17+BY17)/1000</f>
        <v>15.559551570969898</v>
      </c>
      <c r="N17">
        <f t="shared" ref="N17:N31" si="5">(BQ17 - IF(AG17&gt;1, J17*BL17*100/(AI17*CE17), 0))*(BX17+BY17)/1000</f>
        <v>40.72822136101091</v>
      </c>
      <c r="O17">
        <f t="shared" ref="O17:O31" si="6">2/((1/Q17-1/P17)+SIGN(Q17)*SQRT((1/Q17-1/P17)*(1/Q17-1/P17) + 4*BM17/((BM17+1)*(BM17+1))*(2*1/Q17*1/P17-1/P17*1/P17)))</f>
        <v>3.6578217898461718E-2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2.9665112596258161</v>
      </c>
      <c r="Q17">
        <f t="shared" ref="Q17:Q31" si="8">I17*(1000-(1000*0.61365*EXP(17.502*U17/(240.97+U17))/(BX17+BY17)+BS17)/2)/(1000*0.61365*EXP(17.502*U17/(240.97+U17))/(BX17+BY17)-BS17)</f>
        <v>3.632948882301653E-2</v>
      </c>
      <c r="R17">
        <f t="shared" ref="R17:R31" si="9">1/((BM17+1)/(O17/1.6)+1/(P17/1.37)) + BM17/((BM17+1)/(O17/1.6) + BM17/(P17/1.37))</f>
        <v>2.2728136692099069E-2</v>
      </c>
      <c r="S17">
        <f t="shared" ref="S17:S31" si="10">(BI17*BK17)</f>
        <v>231.2899451755205</v>
      </c>
      <c r="T17">
        <f t="shared" ref="T17:T31" si="11">(BZ17+(S17+2*0.95*0.0000000567*(((BZ17+$B$7)+273)^4-(BZ17+273)^4)-44100*I17)/(1.84*29.3*P17+8*0.95*0.0000000567*(BZ17+273)^3))</f>
        <v>29.13537883016253</v>
      </c>
      <c r="U17">
        <f t="shared" ref="U17:U31" si="12">($C$7*CA17+$D$7*CB17+$E$7*T17)</f>
        <v>28.4493193548387</v>
      </c>
      <c r="V17">
        <f t="shared" ref="V17:V31" si="13">0.61365*EXP(17.502*U17/(240.97+U17))</f>
        <v>3.895383974590573</v>
      </c>
      <c r="W17">
        <f t="shared" ref="W17:W31" si="14">(X17/Y17*100)</f>
        <v>44.608636701352999</v>
      </c>
      <c r="X17">
        <f t="shared" ref="X17:X31" si="15">BS17*(BX17+BY17)/1000</f>
        <v>1.6923503834201523</v>
      </c>
      <c r="Y17">
        <f t="shared" ref="Y17:Y31" si="16">0.61365*EXP(17.502*BZ17/(240.97+BZ17))</f>
        <v>3.7937729295565372</v>
      </c>
      <c r="Z17">
        <f t="shared" ref="Z17:Z31" si="17">(V17-BS17*(BX17+BY17)/1000)</f>
        <v>2.2030335911704206</v>
      </c>
      <c r="AA17">
        <f t="shared" ref="AA17:AA31" si="18">(-I17*44100)</f>
        <v>-35.538380442924883</v>
      </c>
      <c r="AB17">
        <f t="shared" ref="AB17:AB31" si="19">2*29.3*P17*0.92*(BZ17-U17)</f>
        <v>-72.631171803860369</v>
      </c>
      <c r="AC17">
        <f t="shared" ref="AC17:AC31" si="20">2*0.95*0.0000000567*(((BZ17+$B$7)+273)^4-(U17+273)^4)</f>
        <v>-5.3487172715894662</v>
      </c>
      <c r="AD17">
        <f t="shared" ref="AD17:AD31" si="21">S17+AC17+AA17+AB17</f>
        <v>117.77167565714579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53818.443161027906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714.84900000000005</v>
      </c>
      <c r="AR17">
        <v>869.67</v>
      </c>
      <c r="AS17">
        <f t="shared" ref="AS17:AS31" si="27">1-AQ17/AR17</f>
        <v>0.17802269826485895</v>
      </c>
      <c r="AT17">
        <v>0.5</v>
      </c>
      <c r="AU17">
        <f t="shared" ref="AU17:AU31" si="28">BI17</f>
        <v>1180.1837244337946</v>
      </c>
      <c r="AV17">
        <f t="shared" ref="AV17:AV31" si="29">J17</f>
        <v>5.3800317417017745</v>
      </c>
      <c r="AW17">
        <f t="shared" ref="AW17:AW31" si="30">AS17*AT17*AU17</f>
        <v>105.04974553598743</v>
      </c>
      <c r="AX17">
        <f t="shared" ref="AX17:AX31" si="31">BC17/AR17</f>
        <v>0.37480883553531791</v>
      </c>
      <c r="AY17">
        <f t="shared" ref="AY17:AY31" si="32">(AV17-AO17)/AU17</f>
        <v>5.0481794471248986E-3</v>
      </c>
      <c r="AZ17">
        <f t="shared" ref="AZ17:AZ31" si="33">(AL17-AR17)/AR17</f>
        <v>2.7509400117285865</v>
      </c>
      <c r="BA17" t="s">
        <v>289</v>
      </c>
      <c r="BB17">
        <v>543.71</v>
      </c>
      <c r="BC17">
        <f t="shared" ref="BC17:BC31" si="34">AR17-BB17</f>
        <v>325.95999999999992</v>
      </c>
      <c r="BD17">
        <f t="shared" ref="BD17:BD31" si="35">(AR17-AQ17)/(AR17-BB17)</f>
        <v>0.47496932138912734</v>
      </c>
      <c r="BE17">
        <f t="shared" ref="BE17:BE31" si="36">(AL17-AR17)/(AL17-BB17)</f>
        <v>0.88008990681915999</v>
      </c>
      <c r="BF17">
        <f t="shared" ref="BF17:BF31" si="37">(AR17-AQ17)/(AR17-AK17)</f>
        <v>1.0040723169253323</v>
      </c>
      <c r="BG17">
        <f t="shared" ref="BG17:BG31" si="38">(AL17-AR17)/(AL17-AK17)</f>
        <v>0.93945146838140936</v>
      </c>
      <c r="BH17">
        <f t="shared" ref="BH17:BH31" si="39">$B$11*CF17+$C$11*CG17+$F$11*CH17*(1-CK17)</f>
        <v>1399.99903225806</v>
      </c>
      <c r="BI17">
        <f t="shared" ref="BI17:BI31" si="40">BH17*BJ17</f>
        <v>1180.1837244337946</v>
      </c>
      <c r="BJ17">
        <f t="shared" ref="BJ17:BJ31" si="41">($B$11*$D$9+$C$11*$D$9+$F$11*((CU17+CM17)/MAX(CU17+CM17+CV17, 0.1)*$I$9+CV17/MAX(CU17+CM17+CV17, 0.1)*$J$9))/($B$11+$C$11+$F$11)</f>
        <v>0.84298895730683121</v>
      </c>
      <c r="BK17">
        <f t="shared" ref="BK17:BK31" si="42">($B$11*$K$9+$C$11*$K$9+$F$11*((CU17+CM17)/MAX(CU17+CM17+CV17, 0.1)*$P$9+CV17/MAX(CU17+CM17+CV17, 0.1)*$Q$9))/($B$11+$C$11+$F$11)</f>
        <v>0.1959779146136626</v>
      </c>
      <c r="BL17">
        <v>6</v>
      </c>
      <c r="BM17">
        <v>0.5</v>
      </c>
      <c r="BN17" t="s">
        <v>290</v>
      </c>
      <c r="BO17">
        <v>2</v>
      </c>
      <c r="BP17">
        <v>1608155600.0999999</v>
      </c>
      <c r="BQ17">
        <v>398.86474193548401</v>
      </c>
      <c r="BR17">
        <v>405.70651612903202</v>
      </c>
      <c r="BS17">
        <v>16.5737387096774</v>
      </c>
      <c r="BT17">
        <v>15.6227322580645</v>
      </c>
      <c r="BU17">
        <v>395.32774193548403</v>
      </c>
      <c r="BV17">
        <v>16.5447387096774</v>
      </c>
      <c r="BW17">
        <v>499.99841935483897</v>
      </c>
      <c r="BX17">
        <v>102.010451612903</v>
      </c>
      <c r="BY17">
        <v>9.99058064516129E-2</v>
      </c>
      <c r="BZ17">
        <v>27.9951774193548</v>
      </c>
      <c r="CA17">
        <v>28.4493193548387</v>
      </c>
      <c r="CB17">
        <v>999.9</v>
      </c>
      <c r="CC17">
        <v>0</v>
      </c>
      <c r="CD17">
        <v>0</v>
      </c>
      <c r="CE17">
        <v>10010.9674193548</v>
      </c>
      <c r="CF17">
        <v>0</v>
      </c>
      <c r="CG17">
        <v>383.03548387096799</v>
      </c>
      <c r="CH17">
        <v>1399.99903225806</v>
      </c>
      <c r="CI17">
        <v>0.90000890322580596</v>
      </c>
      <c r="CJ17">
        <v>9.9991006451612893E-2</v>
      </c>
      <c r="CK17">
        <v>0</v>
      </c>
      <c r="CL17">
        <v>714.83951612903195</v>
      </c>
      <c r="CM17">
        <v>4.9993800000000004</v>
      </c>
      <c r="CN17">
        <v>10153.038709677399</v>
      </c>
      <c r="CO17">
        <v>11164.341935483901</v>
      </c>
      <c r="CP17">
        <v>48.858741935483899</v>
      </c>
      <c r="CQ17">
        <v>50.875</v>
      </c>
      <c r="CR17">
        <v>49.737806451612897</v>
      </c>
      <c r="CS17">
        <v>50.75</v>
      </c>
      <c r="CT17">
        <v>50.366870967741903</v>
      </c>
      <c r="CU17">
        <v>1255.51451612903</v>
      </c>
      <c r="CV17">
        <v>139.48451612903199</v>
      </c>
      <c r="CW17">
        <v>0</v>
      </c>
      <c r="CX17">
        <v>593.5</v>
      </c>
      <c r="CY17">
        <v>0</v>
      </c>
      <c r="CZ17">
        <v>714.84900000000005</v>
      </c>
      <c r="DA17">
        <v>-4.7357948783586403</v>
      </c>
      <c r="DB17">
        <v>-63.699145272971997</v>
      </c>
      <c r="DC17">
        <v>10152.7923076923</v>
      </c>
      <c r="DD17">
        <v>15</v>
      </c>
      <c r="DE17">
        <v>1608155628.0999999</v>
      </c>
      <c r="DF17" t="s">
        <v>291</v>
      </c>
      <c r="DG17">
        <v>1608155627.0999999</v>
      </c>
      <c r="DH17">
        <v>1608155628.0999999</v>
      </c>
      <c r="DI17">
        <v>20</v>
      </c>
      <c r="DJ17">
        <v>-2.3940000000000001</v>
      </c>
      <c r="DK17">
        <v>0.01</v>
      </c>
      <c r="DL17">
        <v>3.5369999999999999</v>
      </c>
      <c r="DM17">
        <v>2.9000000000000001E-2</v>
      </c>
      <c r="DN17">
        <v>406</v>
      </c>
      <c r="DO17">
        <v>16</v>
      </c>
      <c r="DP17">
        <v>0.49</v>
      </c>
      <c r="DQ17">
        <v>0.1</v>
      </c>
      <c r="DR17">
        <v>3.3585303076695299</v>
      </c>
      <c r="DS17">
        <v>3.63039722546961</v>
      </c>
      <c r="DT17">
        <v>0.27123058717064802</v>
      </c>
      <c r="DU17">
        <v>0</v>
      </c>
      <c r="DV17">
        <v>-4.44785677419355</v>
      </c>
      <c r="DW17">
        <v>-4.3667588709677396</v>
      </c>
      <c r="DX17">
        <v>0.32667479125455501</v>
      </c>
      <c r="DY17">
        <v>0</v>
      </c>
      <c r="DZ17">
        <v>0.94056106451612898</v>
      </c>
      <c r="EA17">
        <v>0.27972062903225497</v>
      </c>
      <c r="EB17">
        <v>2.0889647522367199E-2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3.5369999999999999</v>
      </c>
      <c r="EJ17">
        <v>2.9000000000000001E-2</v>
      </c>
      <c r="EK17">
        <v>5.9310000000004903</v>
      </c>
      <c r="EL17">
        <v>0</v>
      </c>
      <c r="EM17">
        <v>0</v>
      </c>
      <c r="EN17">
        <v>0</v>
      </c>
      <c r="EO17">
        <v>1.8555000000001001E-2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12</v>
      </c>
      <c r="EX17">
        <v>11.9</v>
      </c>
      <c r="EY17">
        <v>2</v>
      </c>
      <c r="EZ17">
        <v>487.74299999999999</v>
      </c>
      <c r="FA17">
        <v>513.596</v>
      </c>
      <c r="FB17">
        <v>24.281199999999998</v>
      </c>
      <c r="FC17">
        <v>33.219200000000001</v>
      </c>
      <c r="FD17">
        <v>29.9998</v>
      </c>
      <c r="FE17">
        <v>33.076099999999997</v>
      </c>
      <c r="FF17">
        <v>33.117100000000001</v>
      </c>
      <c r="FG17">
        <v>20.985900000000001</v>
      </c>
      <c r="FH17">
        <v>0</v>
      </c>
      <c r="FI17">
        <v>100</v>
      </c>
      <c r="FJ17">
        <v>24.2819</v>
      </c>
      <c r="FK17">
        <v>405.69600000000003</v>
      </c>
      <c r="FL17">
        <v>17.523499999999999</v>
      </c>
      <c r="FM17">
        <v>100.79300000000001</v>
      </c>
      <c r="FN17">
        <v>100.33499999999999</v>
      </c>
    </row>
    <row r="18" spans="1:170" x14ac:dyDescent="0.25">
      <c r="A18">
        <v>2</v>
      </c>
      <c r="B18">
        <v>1608155749.0999999</v>
      </c>
      <c r="C18">
        <v>141</v>
      </c>
      <c r="D18" t="s">
        <v>293</v>
      </c>
      <c r="E18" t="s">
        <v>294</v>
      </c>
      <c r="F18" t="s">
        <v>285</v>
      </c>
      <c r="G18" t="s">
        <v>286</v>
      </c>
      <c r="H18">
        <v>1608155741.0999999</v>
      </c>
      <c r="I18">
        <f t="shared" si="0"/>
        <v>1.5811514775202872E-3</v>
      </c>
      <c r="J18">
        <f t="shared" si="1"/>
        <v>-1.1132192635768789</v>
      </c>
      <c r="K18">
        <f t="shared" si="2"/>
        <v>49.593329032258097</v>
      </c>
      <c r="L18">
        <f t="shared" si="3"/>
        <v>71.161465351474405</v>
      </c>
      <c r="M18">
        <f t="shared" si="4"/>
        <v>7.2657611312216286</v>
      </c>
      <c r="N18">
        <f t="shared" si="5"/>
        <v>5.0636012154997072</v>
      </c>
      <c r="O18">
        <f t="shared" si="6"/>
        <v>7.6425217805056581E-2</v>
      </c>
      <c r="P18">
        <f t="shared" si="7"/>
        <v>2.9654680444342945</v>
      </c>
      <c r="Q18">
        <f t="shared" si="8"/>
        <v>7.5347640348807754E-2</v>
      </c>
      <c r="R18">
        <f t="shared" si="9"/>
        <v>4.718782549103949E-2</v>
      </c>
      <c r="S18">
        <f t="shared" si="10"/>
        <v>231.29150364353364</v>
      </c>
      <c r="T18">
        <f t="shared" si="11"/>
        <v>28.943164529220368</v>
      </c>
      <c r="U18">
        <f t="shared" si="12"/>
        <v>28.352499999999999</v>
      </c>
      <c r="V18">
        <f t="shared" si="13"/>
        <v>3.873524469187855</v>
      </c>
      <c r="W18">
        <f t="shared" si="14"/>
        <v>47.173780491502825</v>
      </c>
      <c r="X18">
        <f t="shared" si="15"/>
        <v>1.7903571983301869</v>
      </c>
      <c r="Y18">
        <f t="shared" si="16"/>
        <v>3.7952379047777924</v>
      </c>
      <c r="Z18">
        <f t="shared" si="17"/>
        <v>2.0831672708576683</v>
      </c>
      <c r="AA18">
        <f t="shared" si="18"/>
        <v>-69.728780158644668</v>
      </c>
      <c r="AB18">
        <f t="shared" si="19"/>
        <v>-56.067921643287633</v>
      </c>
      <c r="AC18">
        <f t="shared" si="20"/>
        <v>-4.1285602057171822</v>
      </c>
      <c r="AD18">
        <f t="shared" si="21"/>
        <v>101.36624163588417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53786.601212392932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690.01080000000002</v>
      </c>
      <c r="AR18">
        <v>779.02</v>
      </c>
      <c r="AS18">
        <f t="shared" si="27"/>
        <v>0.11425791378911965</v>
      </c>
      <c r="AT18">
        <v>0.5</v>
      </c>
      <c r="AU18">
        <f t="shared" si="28"/>
        <v>1180.18796314367</v>
      </c>
      <c r="AV18">
        <f t="shared" si="29"/>
        <v>-1.1132192635768789</v>
      </c>
      <c r="AW18">
        <f t="shared" si="30"/>
        <v>67.422907273913083</v>
      </c>
      <c r="AX18">
        <f t="shared" si="31"/>
        <v>0.28172575800364563</v>
      </c>
      <c r="AY18">
        <f t="shared" si="32"/>
        <v>-4.5371737425140164E-4</v>
      </c>
      <c r="AZ18">
        <f t="shared" si="33"/>
        <v>3.1874149572539858</v>
      </c>
      <c r="BA18" t="s">
        <v>296</v>
      </c>
      <c r="BB18">
        <v>559.54999999999995</v>
      </c>
      <c r="BC18">
        <f t="shared" si="34"/>
        <v>219.47000000000003</v>
      </c>
      <c r="BD18">
        <f t="shared" si="35"/>
        <v>0.40556431402925208</v>
      </c>
      <c r="BE18">
        <f t="shared" si="36"/>
        <v>0.91879091073919628</v>
      </c>
      <c r="BF18">
        <f t="shared" si="37"/>
        <v>1.4007694356342126</v>
      </c>
      <c r="BG18">
        <f t="shared" si="38"/>
        <v>0.97504790695538912</v>
      </c>
      <c r="BH18">
        <f t="shared" si="39"/>
        <v>1400.0035483871</v>
      </c>
      <c r="BI18">
        <f t="shared" si="40"/>
        <v>1180.18796314367</v>
      </c>
      <c r="BJ18">
        <f t="shared" si="41"/>
        <v>0.84298926563673882</v>
      </c>
      <c r="BK18">
        <f t="shared" si="42"/>
        <v>0.19597853127347767</v>
      </c>
      <c r="BL18">
        <v>6</v>
      </c>
      <c r="BM18">
        <v>0.5</v>
      </c>
      <c r="BN18" t="s">
        <v>290</v>
      </c>
      <c r="BO18">
        <v>2</v>
      </c>
      <c r="BP18">
        <v>1608155741.0999999</v>
      </c>
      <c r="BQ18">
        <v>49.593329032258097</v>
      </c>
      <c r="BR18">
        <v>48.351564516129002</v>
      </c>
      <c r="BS18">
        <v>17.534906451612901</v>
      </c>
      <c r="BT18">
        <v>15.6707967741935</v>
      </c>
      <c r="BU18">
        <v>46.056196774193602</v>
      </c>
      <c r="BV18">
        <v>17.506206451612901</v>
      </c>
      <c r="BW18">
        <v>500.00045161290302</v>
      </c>
      <c r="BX18">
        <v>102.00254838709699</v>
      </c>
      <c r="BY18">
        <v>9.9918099999999996E-2</v>
      </c>
      <c r="BZ18">
        <v>28.001799999999999</v>
      </c>
      <c r="CA18">
        <v>28.352499999999999</v>
      </c>
      <c r="CB18">
        <v>999.9</v>
      </c>
      <c r="CC18">
        <v>0</v>
      </c>
      <c r="CD18">
        <v>0</v>
      </c>
      <c r="CE18">
        <v>10005.8287096774</v>
      </c>
      <c r="CF18">
        <v>0</v>
      </c>
      <c r="CG18">
        <v>334.85377419354802</v>
      </c>
      <c r="CH18">
        <v>1400.0035483871</v>
      </c>
      <c r="CI18">
        <v>0.900000322580645</v>
      </c>
      <c r="CJ18">
        <v>9.9999603225806394E-2</v>
      </c>
      <c r="CK18">
        <v>0</v>
      </c>
      <c r="CL18">
        <v>690.00745161290297</v>
      </c>
      <c r="CM18">
        <v>4.9993800000000004</v>
      </c>
      <c r="CN18">
        <v>9783.2438709677408</v>
      </c>
      <c r="CO18">
        <v>11164.348387096799</v>
      </c>
      <c r="CP18">
        <v>48.792000000000002</v>
      </c>
      <c r="CQ18">
        <v>50.75</v>
      </c>
      <c r="CR18">
        <v>49.627000000000002</v>
      </c>
      <c r="CS18">
        <v>50.625</v>
      </c>
      <c r="CT18">
        <v>50.292000000000002</v>
      </c>
      <c r="CU18">
        <v>1255.50419354839</v>
      </c>
      <c r="CV18">
        <v>139.49935483870999</v>
      </c>
      <c r="CW18">
        <v>0</v>
      </c>
      <c r="CX18">
        <v>140.59999990463299</v>
      </c>
      <c r="CY18">
        <v>0</v>
      </c>
      <c r="CZ18">
        <v>690.01080000000002</v>
      </c>
      <c r="DA18">
        <v>0.30646154609389797</v>
      </c>
      <c r="DB18">
        <v>-9.3092307646530603</v>
      </c>
      <c r="DC18">
        <v>9783.0375999999997</v>
      </c>
      <c r="DD18">
        <v>15</v>
      </c>
      <c r="DE18">
        <v>1608155628.0999999</v>
      </c>
      <c r="DF18" t="s">
        <v>291</v>
      </c>
      <c r="DG18">
        <v>1608155627.0999999</v>
      </c>
      <c r="DH18">
        <v>1608155628.0999999</v>
      </c>
      <c r="DI18">
        <v>20</v>
      </c>
      <c r="DJ18">
        <v>-2.3940000000000001</v>
      </c>
      <c r="DK18">
        <v>0.01</v>
      </c>
      <c r="DL18">
        <v>3.5369999999999999</v>
      </c>
      <c r="DM18">
        <v>2.9000000000000001E-2</v>
      </c>
      <c r="DN18">
        <v>406</v>
      </c>
      <c r="DO18">
        <v>16</v>
      </c>
      <c r="DP18">
        <v>0.49</v>
      </c>
      <c r="DQ18">
        <v>0.1</v>
      </c>
      <c r="DR18">
        <v>-1.10958167295256</v>
      </c>
      <c r="DS18">
        <v>-0.35398700380565201</v>
      </c>
      <c r="DT18">
        <v>2.8454939319796899E-2</v>
      </c>
      <c r="DU18">
        <v>1</v>
      </c>
      <c r="DV18">
        <v>1.2417696774193501</v>
      </c>
      <c r="DW18">
        <v>0.42696435483870898</v>
      </c>
      <c r="DX18">
        <v>3.4692129300171397E-2</v>
      </c>
      <c r="DY18">
        <v>0</v>
      </c>
      <c r="DZ18">
        <v>1.8641103225806499</v>
      </c>
      <c r="EA18">
        <v>0.39080758064515803</v>
      </c>
      <c r="EB18">
        <v>2.9179987119309001E-2</v>
      </c>
      <c r="EC18">
        <v>0</v>
      </c>
      <c r="ED18">
        <v>1</v>
      </c>
      <c r="EE18">
        <v>3</v>
      </c>
      <c r="EF18" t="s">
        <v>297</v>
      </c>
      <c r="EG18">
        <v>100</v>
      </c>
      <c r="EH18">
        <v>100</v>
      </c>
      <c r="EI18">
        <v>3.5369999999999999</v>
      </c>
      <c r="EJ18">
        <v>2.87E-2</v>
      </c>
      <c r="EK18">
        <v>3.53715</v>
      </c>
      <c r="EL18">
        <v>0</v>
      </c>
      <c r="EM18">
        <v>0</v>
      </c>
      <c r="EN18">
        <v>0</v>
      </c>
      <c r="EO18">
        <v>2.87000000000006E-2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488.399</v>
      </c>
      <c r="FA18">
        <v>512.91600000000005</v>
      </c>
      <c r="FB18">
        <v>24.349399999999999</v>
      </c>
      <c r="FC18">
        <v>33.077800000000003</v>
      </c>
      <c r="FD18">
        <v>30.0001</v>
      </c>
      <c r="FE18">
        <v>32.948</v>
      </c>
      <c r="FF18">
        <v>32.9893</v>
      </c>
      <c r="FG18">
        <v>5.2780399999999998</v>
      </c>
      <c r="FH18">
        <v>0</v>
      </c>
      <c r="FI18">
        <v>100</v>
      </c>
      <c r="FJ18">
        <v>24.3537</v>
      </c>
      <c r="FK18">
        <v>48.441899999999997</v>
      </c>
      <c r="FL18">
        <v>17.523499999999999</v>
      </c>
      <c r="FM18">
        <v>100.813</v>
      </c>
      <c r="FN18">
        <v>100.355</v>
      </c>
    </row>
    <row r="19" spans="1:170" x14ac:dyDescent="0.25">
      <c r="A19">
        <v>3</v>
      </c>
      <c r="B19">
        <v>1608155869.5999999</v>
      </c>
      <c r="C19">
        <v>261.5</v>
      </c>
      <c r="D19" t="s">
        <v>298</v>
      </c>
      <c r="E19" t="s">
        <v>299</v>
      </c>
      <c r="F19" t="s">
        <v>285</v>
      </c>
      <c r="G19" t="s">
        <v>286</v>
      </c>
      <c r="H19">
        <v>1608155861.5999999</v>
      </c>
      <c r="I19">
        <f t="shared" si="0"/>
        <v>2.2097735137146467E-3</v>
      </c>
      <c r="J19">
        <f t="shared" si="1"/>
        <v>0.16417069394333658</v>
      </c>
      <c r="K19">
        <f t="shared" si="2"/>
        <v>79.902616129032296</v>
      </c>
      <c r="L19">
        <f t="shared" si="3"/>
        <v>75.055990619447272</v>
      </c>
      <c r="M19">
        <f t="shared" si="4"/>
        <v>7.6625785196029259</v>
      </c>
      <c r="N19">
        <f t="shared" si="5"/>
        <v>8.1573777783403525</v>
      </c>
      <c r="O19">
        <f t="shared" si="6"/>
        <v>0.11271829527492191</v>
      </c>
      <c r="P19">
        <f t="shared" si="7"/>
        <v>2.964634869221757</v>
      </c>
      <c r="Q19">
        <f t="shared" si="8"/>
        <v>0.11039041953991838</v>
      </c>
      <c r="R19">
        <f t="shared" si="9"/>
        <v>6.9199158411872214E-2</v>
      </c>
      <c r="S19">
        <f t="shared" si="10"/>
        <v>231.29057796593781</v>
      </c>
      <c r="T19">
        <f t="shared" si="11"/>
        <v>28.782674651792927</v>
      </c>
      <c r="U19">
        <f t="shared" si="12"/>
        <v>28.272235483871</v>
      </c>
      <c r="V19">
        <f t="shared" si="13"/>
        <v>3.8554838510268414</v>
      </c>
      <c r="W19">
        <f t="shared" si="14"/>
        <v>49.24703775789974</v>
      </c>
      <c r="X19">
        <f t="shared" si="15"/>
        <v>1.8691336294470957</v>
      </c>
      <c r="Y19">
        <f t="shared" si="16"/>
        <v>3.7954234702111949</v>
      </c>
      <c r="Z19">
        <f t="shared" si="17"/>
        <v>1.9863502215797457</v>
      </c>
      <c r="AA19">
        <f t="shared" si="18"/>
        <v>-97.451011954815925</v>
      </c>
      <c r="AB19">
        <f t="shared" si="19"/>
        <v>-43.089489332047457</v>
      </c>
      <c r="AC19">
        <f t="shared" si="20"/>
        <v>-3.172529574941267</v>
      </c>
      <c r="AD19">
        <f t="shared" si="21"/>
        <v>87.577547104133146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53761.87064294274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686.76976923076904</v>
      </c>
      <c r="AR19">
        <v>767.29</v>
      </c>
      <c r="AS19">
        <f t="shared" si="27"/>
        <v>0.10494106631030109</v>
      </c>
      <c r="AT19">
        <v>0.5</v>
      </c>
      <c r="AU19">
        <f t="shared" si="28"/>
        <v>1180.1872276595898</v>
      </c>
      <c r="AV19">
        <f t="shared" si="29"/>
        <v>0.16417069394333658</v>
      </c>
      <c r="AW19">
        <f t="shared" si="30"/>
        <v>61.925053058197712</v>
      </c>
      <c r="AX19">
        <f t="shared" si="31"/>
        <v>0.25479284234122695</v>
      </c>
      <c r="AY19">
        <f t="shared" si="32"/>
        <v>6.2864446959898517E-4</v>
      </c>
      <c r="AZ19">
        <f t="shared" si="33"/>
        <v>3.2514303587952407</v>
      </c>
      <c r="BA19" t="s">
        <v>301</v>
      </c>
      <c r="BB19">
        <v>571.79</v>
      </c>
      <c r="BC19">
        <f t="shared" si="34"/>
        <v>195.5</v>
      </c>
      <c r="BD19">
        <f t="shared" si="35"/>
        <v>0.41186818807790754</v>
      </c>
      <c r="BE19">
        <f t="shared" si="36"/>
        <v>0.92733125425140039</v>
      </c>
      <c r="BF19">
        <f t="shared" si="37"/>
        <v>1.554052288552044</v>
      </c>
      <c r="BG19">
        <f t="shared" si="38"/>
        <v>0.97965404291206626</v>
      </c>
      <c r="BH19">
        <f t="shared" si="39"/>
        <v>1400.00322580645</v>
      </c>
      <c r="BI19">
        <f t="shared" si="40"/>
        <v>1180.1872276595898</v>
      </c>
      <c r="BJ19">
        <f t="shared" si="41"/>
        <v>0.84298893452889101</v>
      </c>
      <c r="BK19">
        <f t="shared" si="42"/>
        <v>0.19597786905778197</v>
      </c>
      <c r="BL19">
        <v>6</v>
      </c>
      <c r="BM19">
        <v>0.5</v>
      </c>
      <c r="BN19" t="s">
        <v>290</v>
      </c>
      <c r="BO19">
        <v>2</v>
      </c>
      <c r="BP19">
        <v>1608155861.5999999</v>
      </c>
      <c r="BQ19">
        <v>79.902616129032296</v>
      </c>
      <c r="BR19">
        <v>80.311503225806504</v>
      </c>
      <c r="BS19">
        <v>18.308416129032299</v>
      </c>
      <c r="BT19">
        <v>15.7052225806452</v>
      </c>
      <c r="BU19">
        <v>76.365464516128995</v>
      </c>
      <c r="BV19">
        <v>18.279716129032298</v>
      </c>
      <c r="BW19">
        <v>499.99725806451602</v>
      </c>
      <c r="BX19">
        <v>101.99151612903199</v>
      </c>
      <c r="BY19">
        <v>9.9981916129032206E-2</v>
      </c>
      <c r="BZ19">
        <v>28.002638709677399</v>
      </c>
      <c r="CA19">
        <v>28.272235483871</v>
      </c>
      <c r="CB19">
        <v>999.9</v>
      </c>
      <c r="CC19">
        <v>0</v>
      </c>
      <c r="CD19">
        <v>0</v>
      </c>
      <c r="CE19">
        <v>10002.188709677401</v>
      </c>
      <c r="CF19">
        <v>0</v>
      </c>
      <c r="CG19">
        <v>328.01396774193501</v>
      </c>
      <c r="CH19">
        <v>1400.00322580645</v>
      </c>
      <c r="CI19">
        <v>0.90001100000000001</v>
      </c>
      <c r="CJ19">
        <v>9.9988900000000006E-2</v>
      </c>
      <c r="CK19">
        <v>0</v>
      </c>
      <c r="CL19">
        <v>686.77177419354803</v>
      </c>
      <c r="CM19">
        <v>4.9993800000000004</v>
      </c>
      <c r="CN19">
        <v>9731.2348387096808</v>
      </c>
      <c r="CO19">
        <v>11164.4032258065</v>
      </c>
      <c r="CP19">
        <v>48.741870967741903</v>
      </c>
      <c r="CQ19">
        <v>50.625</v>
      </c>
      <c r="CR19">
        <v>49.564032258064501</v>
      </c>
      <c r="CS19">
        <v>50.508000000000003</v>
      </c>
      <c r="CT19">
        <v>50.233741935483899</v>
      </c>
      <c r="CU19">
        <v>1255.5193548387099</v>
      </c>
      <c r="CV19">
        <v>139.48387096774201</v>
      </c>
      <c r="CW19">
        <v>0</v>
      </c>
      <c r="CX19">
        <v>119.59999990463299</v>
      </c>
      <c r="CY19">
        <v>0</v>
      </c>
      <c r="CZ19">
        <v>686.76976923076904</v>
      </c>
      <c r="DA19">
        <v>-1.88362392603764</v>
      </c>
      <c r="DB19">
        <v>-26.0670085179447</v>
      </c>
      <c r="DC19">
        <v>9731.1323076923109</v>
      </c>
      <c r="DD19">
        <v>15</v>
      </c>
      <c r="DE19">
        <v>1608155628.0999999</v>
      </c>
      <c r="DF19" t="s">
        <v>291</v>
      </c>
      <c r="DG19">
        <v>1608155627.0999999</v>
      </c>
      <c r="DH19">
        <v>1608155628.0999999</v>
      </c>
      <c r="DI19">
        <v>20</v>
      </c>
      <c r="DJ19">
        <v>-2.3940000000000001</v>
      </c>
      <c r="DK19">
        <v>0.01</v>
      </c>
      <c r="DL19">
        <v>3.5369999999999999</v>
      </c>
      <c r="DM19">
        <v>2.9000000000000001E-2</v>
      </c>
      <c r="DN19">
        <v>406</v>
      </c>
      <c r="DO19">
        <v>16</v>
      </c>
      <c r="DP19">
        <v>0.49</v>
      </c>
      <c r="DQ19">
        <v>0.1</v>
      </c>
      <c r="DR19">
        <v>0.16188924146476599</v>
      </c>
      <c r="DS19">
        <v>0.34242475453409199</v>
      </c>
      <c r="DT19">
        <v>3.1432738470754902E-2</v>
      </c>
      <c r="DU19">
        <v>1</v>
      </c>
      <c r="DV19">
        <v>-0.40722603225806497</v>
      </c>
      <c r="DW19">
        <v>-0.40679041935483801</v>
      </c>
      <c r="DX19">
        <v>3.8471354301261002E-2</v>
      </c>
      <c r="DY19">
        <v>0</v>
      </c>
      <c r="DZ19">
        <v>2.6007835483871</v>
      </c>
      <c r="EA19">
        <v>0.29634580645160402</v>
      </c>
      <c r="EB19">
        <v>2.2091229108811099E-2</v>
      </c>
      <c r="EC19">
        <v>0</v>
      </c>
      <c r="ED19">
        <v>1</v>
      </c>
      <c r="EE19">
        <v>3</v>
      </c>
      <c r="EF19" t="s">
        <v>297</v>
      </c>
      <c r="EG19">
        <v>100</v>
      </c>
      <c r="EH19">
        <v>100</v>
      </c>
      <c r="EI19">
        <v>3.5369999999999999</v>
      </c>
      <c r="EJ19">
        <v>2.87E-2</v>
      </c>
      <c r="EK19">
        <v>3.53715</v>
      </c>
      <c r="EL19">
        <v>0</v>
      </c>
      <c r="EM19">
        <v>0</v>
      </c>
      <c r="EN19">
        <v>0</v>
      </c>
      <c r="EO19">
        <v>2.87000000000006E-2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4</v>
      </c>
      <c r="EX19">
        <v>4</v>
      </c>
      <c r="EY19">
        <v>2</v>
      </c>
      <c r="EZ19">
        <v>489.07299999999998</v>
      </c>
      <c r="FA19">
        <v>513.02</v>
      </c>
      <c r="FB19">
        <v>24.505500000000001</v>
      </c>
      <c r="FC19">
        <v>32.951700000000002</v>
      </c>
      <c r="FD19">
        <v>30.0016</v>
      </c>
      <c r="FE19">
        <v>32.831000000000003</v>
      </c>
      <c r="FF19">
        <v>32.873399999999997</v>
      </c>
      <c r="FG19">
        <v>6.7185899999999998</v>
      </c>
      <c r="FH19">
        <v>0</v>
      </c>
      <c r="FI19">
        <v>100</v>
      </c>
      <c r="FJ19">
        <v>24.431799999999999</v>
      </c>
      <c r="FK19">
        <v>80.376400000000004</v>
      </c>
      <c r="FL19">
        <v>17.432600000000001</v>
      </c>
      <c r="FM19">
        <v>100.831</v>
      </c>
      <c r="FN19">
        <v>100.372</v>
      </c>
    </row>
    <row r="20" spans="1:170" x14ac:dyDescent="0.25">
      <c r="A20">
        <v>4</v>
      </c>
      <c r="B20">
        <v>1608155990.0999999</v>
      </c>
      <c r="C20">
        <v>382</v>
      </c>
      <c r="D20" t="s">
        <v>302</v>
      </c>
      <c r="E20" t="s">
        <v>303</v>
      </c>
      <c r="F20" t="s">
        <v>285</v>
      </c>
      <c r="G20" t="s">
        <v>286</v>
      </c>
      <c r="H20">
        <v>1608155982.0999999</v>
      </c>
      <c r="I20">
        <f t="shared" si="0"/>
        <v>2.6158127082986189E-3</v>
      </c>
      <c r="J20">
        <f t="shared" si="1"/>
        <v>1.2038005416886135</v>
      </c>
      <c r="K20">
        <f t="shared" si="2"/>
        <v>99.929390322580602</v>
      </c>
      <c r="L20">
        <f t="shared" si="3"/>
        <v>82.879779711410038</v>
      </c>
      <c r="M20">
        <f t="shared" si="4"/>
        <v>8.4606296868534674</v>
      </c>
      <c r="N20">
        <f t="shared" si="5"/>
        <v>10.201107788851884</v>
      </c>
      <c r="O20">
        <f t="shared" si="6"/>
        <v>0.13840974772890605</v>
      </c>
      <c r="P20">
        <f t="shared" si="7"/>
        <v>2.9638553926261242</v>
      </c>
      <c r="Q20">
        <f t="shared" si="8"/>
        <v>0.13491658715320798</v>
      </c>
      <c r="R20">
        <f t="shared" si="9"/>
        <v>8.4629370704071893E-2</v>
      </c>
      <c r="S20">
        <f t="shared" si="10"/>
        <v>231.29246834634301</v>
      </c>
      <c r="T20">
        <f t="shared" si="11"/>
        <v>28.67378629906506</v>
      </c>
      <c r="U20">
        <f t="shared" si="12"/>
        <v>28.215709677419401</v>
      </c>
      <c r="V20">
        <f t="shared" si="13"/>
        <v>3.8428228786976342</v>
      </c>
      <c r="W20">
        <f t="shared" si="14"/>
        <v>50.586823115010638</v>
      </c>
      <c r="X20">
        <f t="shared" si="15"/>
        <v>1.9194574447320001</v>
      </c>
      <c r="Y20">
        <f t="shared" si="16"/>
        <v>3.794382265057556</v>
      </c>
      <c r="Z20">
        <f t="shared" si="17"/>
        <v>1.9233654339656341</v>
      </c>
      <c r="AA20">
        <f t="shared" si="18"/>
        <v>-115.35734043596909</v>
      </c>
      <c r="AB20">
        <f t="shared" si="19"/>
        <v>-34.798081503820626</v>
      </c>
      <c r="AC20">
        <f t="shared" si="20"/>
        <v>-2.5619540500394651</v>
      </c>
      <c r="AD20">
        <f t="shared" si="21"/>
        <v>78.575092356513821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53739.762989597919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677.29023076923102</v>
      </c>
      <c r="AR20">
        <v>758.68</v>
      </c>
      <c r="AS20">
        <f t="shared" si="27"/>
        <v>0.10727812678701021</v>
      </c>
      <c r="AT20">
        <v>0.5</v>
      </c>
      <c r="AU20">
        <f t="shared" si="28"/>
        <v>1180.1955405628885</v>
      </c>
      <c r="AV20">
        <f t="shared" si="29"/>
        <v>1.2038005416886135</v>
      </c>
      <c r="AW20">
        <f t="shared" si="30"/>
        <v>63.304583416984798</v>
      </c>
      <c r="AX20">
        <f t="shared" si="31"/>
        <v>0.27305319765909208</v>
      </c>
      <c r="AY20">
        <f t="shared" si="32"/>
        <v>1.5095363101059812E-3</v>
      </c>
      <c r="AZ20">
        <f t="shared" si="33"/>
        <v>3.2996783887805137</v>
      </c>
      <c r="BA20" t="s">
        <v>305</v>
      </c>
      <c r="BB20">
        <v>551.52</v>
      </c>
      <c r="BC20">
        <f t="shared" si="34"/>
        <v>207.15999999999997</v>
      </c>
      <c r="BD20">
        <f t="shared" si="35"/>
        <v>0.3928836128150654</v>
      </c>
      <c r="BE20">
        <f t="shared" si="36"/>
        <v>0.92357298860752024</v>
      </c>
      <c r="BF20">
        <f t="shared" si="37"/>
        <v>1.883888255822225</v>
      </c>
      <c r="BG20">
        <f t="shared" si="38"/>
        <v>0.98303501738666055</v>
      </c>
      <c r="BH20">
        <f t="shared" si="39"/>
        <v>1400.0129032258101</v>
      </c>
      <c r="BI20">
        <f t="shared" si="40"/>
        <v>1180.1955405628885</v>
      </c>
      <c r="BJ20">
        <f t="shared" si="41"/>
        <v>0.84298904520348772</v>
      </c>
      <c r="BK20">
        <f t="shared" si="42"/>
        <v>0.19597809040697545</v>
      </c>
      <c r="BL20">
        <v>6</v>
      </c>
      <c r="BM20">
        <v>0.5</v>
      </c>
      <c r="BN20" t="s">
        <v>290</v>
      </c>
      <c r="BO20">
        <v>2</v>
      </c>
      <c r="BP20">
        <v>1608155982.0999999</v>
      </c>
      <c r="BQ20">
        <v>99.929390322580602</v>
      </c>
      <c r="BR20">
        <v>101.687612903226</v>
      </c>
      <c r="BS20">
        <v>18.802880645161299</v>
      </c>
      <c r="BT20">
        <v>15.7229516129032</v>
      </c>
      <c r="BU20">
        <v>96.392241935483895</v>
      </c>
      <c r="BV20">
        <v>18.774180645161302</v>
      </c>
      <c r="BW20">
        <v>500.00396774193598</v>
      </c>
      <c r="BX20">
        <v>101.98319354838701</v>
      </c>
      <c r="BY20">
        <v>9.9964929032258107E-2</v>
      </c>
      <c r="BZ20">
        <v>27.997932258064498</v>
      </c>
      <c r="CA20">
        <v>28.215709677419401</v>
      </c>
      <c r="CB20">
        <v>999.9</v>
      </c>
      <c r="CC20">
        <v>0</v>
      </c>
      <c r="CD20">
        <v>0</v>
      </c>
      <c r="CE20">
        <v>9998.5880645161305</v>
      </c>
      <c r="CF20">
        <v>0</v>
      </c>
      <c r="CG20">
        <v>344.75774193548398</v>
      </c>
      <c r="CH20">
        <v>1400.0129032258101</v>
      </c>
      <c r="CI20">
        <v>0.90000964516129001</v>
      </c>
      <c r="CJ20">
        <v>9.9990261290322596E-2</v>
      </c>
      <c r="CK20">
        <v>0</v>
      </c>
      <c r="CL20">
        <v>677.34019354838699</v>
      </c>
      <c r="CM20">
        <v>4.9993800000000004</v>
      </c>
      <c r="CN20">
        <v>9601.6151612903195</v>
      </c>
      <c r="CO20">
        <v>11164.464516128999</v>
      </c>
      <c r="CP20">
        <v>48.643000000000001</v>
      </c>
      <c r="CQ20">
        <v>50.55</v>
      </c>
      <c r="CR20">
        <v>49.495935483871001</v>
      </c>
      <c r="CS20">
        <v>50.411000000000001</v>
      </c>
      <c r="CT20">
        <v>50.140999999999998</v>
      </c>
      <c r="CU20">
        <v>1255.5229032258101</v>
      </c>
      <c r="CV20">
        <v>139.49</v>
      </c>
      <c r="CW20">
        <v>0</v>
      </c>
      <c r="CX20">
        <v>119.69999980926499</v>
      </c>
      <c r="CY20">
        <v>0</v>
      </c>
      <c r="CZ20">
        <v>677.29023076923102</v>
      </c>
      <c r="DA20">
        <v>-4.83623929981073</v>
      </c>
      <c r="DB20">
        <v>-64.724444413072007</v>
      </c>
      <c r="DC20">
        <v>9601.2111538461504</v>
      </c>
      <c r="DD20">
        <v>15</v>
      </c>
      <c r="DE20">
        <v>1608155628.0999999</v>
      </c>
      <c r="DF20" t="s">
        <v>291</v>
      </c>
      <c r="DG20">
        <v>1608155627.0999999</v>
      </c>
      <c r="DH20">
        <v>1608155628.0999999</v>
      </c>
      <c r="DI20">
        <v>20</v>
      </c>
      <c r="DJ20">
        <v>-2.3940000000000001</v>
      </c>
      <c r="DK20">
        <v>0.01</v>
      </c>
      <c r="DL20">
        <v>3.5369999999999999</v>
      </c>
      <c r="DM20">
        <v>2.9000000000000001E-2</v>
      </c>
      <c r="DN20">
        <v>406</v>
      </c>
      <c r="DO20">
        <v>16</v>
      </c>
      <c r="DP20">
        <v>0.49</v>
      </c>
      <c r="DQ20">
        <v>0.1</v>
      </c>
      <c r="DR20">
        <v>1.2030513008832799</v>
      </c>
      <c r="DS20">
        <v>8.6808511813879205E-2</v>
      </c>
      <c r="DT20">
        <v>1.07522891434421E-2</v>
      </c>
      <c r="DU20">
        <v>1</v>
      </c>
      <c r="DV20">
        <v>-1.7581251612903199</v>
      </c>
      <c r="DW20">
        <v>-0.13648887096773801</v>
      </c>
      <c r="DX20">
        <v>1.4550953603817101E-2</v>
      </c>
      <c r="DY20">
        <v>1</v>
      </c>
      <c r="DZ20">
        <v>3.0799287096774202</v>
      </c>
      <c r="EA20">
        <v>0.218874193548385</v>
      </c>
      <c r="EB20">
        <v>1.63558218384919E-2</v>
      </c>
      <c r="EC20">
        <v>0</v>
      </c>
      <c r="ED20">
        <v>2</v>
      </c>
      <c r="EE20">
        <v>3</v>
      </c>
      <c r="EF20" t="s">
        <v>306</v>
      </c>
      <c r="EG20">
        <v>100</v>
      </c>
      <c r="EH20">
        <v>100</v>
      </c>
      <c r="EI20">
        <v>3.5369999999999999</v>
      </c>
      <c r="EJ20">
        <v>2.87E-2</v>
      </c>
      <c r="EK20">
        <v>3.53715</v>
      </c>
      <c r="EL20">
        <v>0</v>
      </c>
      <c r="EM20">
        <v>0</v>
      </c>
      <c r="EN20">
        <v>0</v>
      </c>
      <c r="EO20">
        <v>2.87000000000006E-2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6</v>
      </c>
      <c r="EX20">
        <v>6</v>
      </c>
      <c r="EY20">
        <v>2</v>
      </c>
      <c r="EZ20">
        <v>489.416</v>
      </c>
      <c r="FA20">
        <v>512.95699999999999</v>
      </c>
      <c r="FB20">
        <v>24.637899999999998</v>
      </c>
      <c r="FC20">
        <v>32.8386</v>
      </c>
      <c r="FD20">
        <v>29.9999</v>
      </c>
      <c r="FE20">
        <v>32.719000000000001</v>
      </c>
      <c r="FF20">
        <v>32.7607</v>
      </c>
      <c r="FG20">
        <v>7.6962099999999998</v>
      </c>
      <c r="FH20">
        <v>0</v>
      </c>
      <c r="FI20">
        <v>100</v>
      </c>
      <c r="FJ20">
        <v>24.478899999999999</v>
      </c>
      <c r="FK20">
        <v>101.739</v>
      </c>
      <c r="FL20">
        <v>18.2272</v>
      </c>
      <c r="FM20">
        <v>100.846</v>
      </c>
      <c r="FN20">
        <v>100.38500000000001</v>
      </c>
    </row>
    <row r="21" spans="1:170" x14ac:dyDescent="0.25">
      <c r="A21">
        <v>5</v>
      </c>
      <c r="B21">
        <v>1608156063</v>
      </c>
      <c r="C21">
        <v>454.90000009536698</v>
      </c>
      <c r="D21" t="s">
        <v>307</v>
      </c>
      <c r="E21" t="s">
        <v>308</v>
      </c>
      <c r="F21" t="s">
        <v>285</v>
      </c>
      <c r="G21" t="s">
        <v>286</v>
      </c>
      <c r="H21">
        <v>1608156055.0903201</v>
      </c>
      <c r="I21">
        <f t="shared" si="0"/>
        <v>2.7856645090963065E-3</v>
      </c>
      <c r="J21">
        <f t="shared" si="1"/>
        <v>3.8228935365690284</v>
      </c>
      <c r="K21">
        <f t="shared" si="2"/>
        <v>148.96319354838701</v>
      </c>
      <c r="L21">
        <f t="shared" si="3"/>
        <v>103.25224794130659</v>
      </c>
      <c r="M21">
        <f t="shared" si="4"/>
        <v>10.539887153199228</v>
      </c>
      <c r="N21">
        <f t="shared" si="5"/>
        <v>15.206015184024539</v>
      </c>
      <c r="O21">
        <f t="shared" si="6"/>
        <v>0.14960801690091044</v>
      </c>
      <c r="P21">
        <f t="shared" si="7"/>
        <v>2.9646276454099567</v>
      </c>
      <c r="Q21">
        <f t="shared" si="8"/>
        <v>0.14553673573422377</v>
      </c>
      <c r="R21">
        <f t="shared" si="9"/>
        <v>9.1317020095169787E-2</v>
      </c>
      <c r="S21">
        <f t="shared" si="10"/>
        <v>231.28551880205114</v>
      </c>
      <c r="T21">
        <f t="shared" si="11"/>
        <v>28.615567755068252</v>
      </c>
      <c r="U21">
        <f t="shared" si="12"/>
        <v>28.1953903225806</v>
      </c>
      <c r="V21">
        <f t="shared" si="13"/>
        <v>3.8382805043949011</v>
      </c>
      <c r="W21">
        <f t="shared" si="14"/>
        <v>51.163705929280376</v>
      </c>
      <c r="X21">
        <f t="shared" si="15"/>
        <v>1.9397214652518091</v>
      </c>
      <c r="Y21">
        <f t="shared" si="16"/>
        <v>3.7912059535580465</v>
      </c>
      <c r="Z21">
        <f t="shared" si="17"/>
        <v>1.898559039143092</v>
      </c>
      <c r="AA21">
        <f t="shared" si="18"/>
        <v>-122.84780485114712</v>
      </c>
      <c r="AB21">
        <f t="shared" si="19"/>
        <v>-33.855392432229365</v>
      </c>
      <c r="AC21">
        <f t="shared" si="20"/>
        <v>-2.491470219146235</v>
      </c>
      <c r="AD21">
        <f t="shared" si="21"/>
        <v>72.090851299528424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53764.797331730697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667.6508</v>
      </c>
      <c r="AR21">
        <v>762.36</v>
      </c>
      <c r="AS21">
        <f t="shared" si="27"/>
        <v>0.1242315966210189</v>
      </c>
      <c r="AT21">
        <v>0.5</v>
      </c>
      <c r="AU21">
        <f t="shared" si="28"/>
        <v>1180.1589599177819</v>
      </c>
      <c r="AV21">
        <f t="shared" si="29"/>
        <v>3.8228935365690284</v>
      </c>
      <c r="AW21">
        <f t="shared" si="30"/>
        <v>73.306515928593541</v>
      </c>
      <c r="AX21">
        <f t="shared" si="31"/>
        <v>0.30629886143029539</v>
      </c>
      <c r="AY21">
        <f t="shared" si="32"/>
        <v>3.7288544728684946E-3</v>
      </c>
      <c r="AZ21">
        <f t="shared" si="33"/>
        <v>3.2789233433023766</v>
      </c>
      <c r="BA21" t="s">
        <v>310</v>
      </c>
      <c r="BB21">
        <v>528.85</v>
      </c>
      <c r="BC21">
        <f t="shared" si="34"/>
        <v>233.51</v>
      </c>
      <c r="BD21">
        <f t="shared" si="35"/>
        <v>0.40558948224915425</v>
      </c>
      <c r="BE21">
        <f t="shared" si="36"/>
        <v>0.91456628238384619</v>
      </c>
      <c r="BF21">
        <f t="shared" si="37"/>
        <v>2.0201148520049825</v>
      </c>
      <c r="BG21">
        <f t="shared" si="38"/>
        <v>0.9815899551257421</v>
      </c>
      <c r="BH21">
        <f t="shared" si="39"/>
        <v>1399.9693548387099</v>
      </c>
      <c r="BI21">
        <f t="shared" si="40"/>
        <v>1180.1589599177819</v>
      </c>
      <c r="BJ21">
        <f t="shared" si="41"/>
        <v>0.84298913818277665</v>
      </c>
      <c r="BK21">
        <f t="shared" si="42"/>
        <v>0.19597827636555343</v>
      </c>
      <c r="BL21">
        <v>6</v>
      </c>
      <c r="BM21">
        <v>0.5</v>
      </c>
      <c r="BN21" t="s">
        <v>290</v>
      </c>
      <c r="BO21">
        <v>2</v>
      </c>
      <c r="BP21">
        <v>1608156055.0903201</v>
      </c>
      <c r="BQ21">
        <v>148.96319354838701</v>
      </c>
      <c r="BR21">
        <v>154.04864516129001</v>
      </c>
      <c r="BS21">
        <v>19.002158064516099</v>
      </c>
      <c r="BT21">
        <v>15.722864516129</v>
      </c>
      <c r="BU21">
        <v>145.42596774193601</v>
      </c>
      <c r="BV21">
        <v>18.973458064516102</v>
      </c>
      <c r="BW21">
        <v>499.99748387096798</v>
      </c>
      <c r="BX21">
        <v>101.979064516129</v>
      </c>
      <c r="BY21">
        <v>9.9944545161290296E-2</v>
      </c>
      <c r="BZ21">
        <v>27.983567741935499</v>
      </c>
      <c r="CA21">
        <v>28.1953903225806</v>
      </c>
      <c r="CB21">
        <v>999.9</v>
      </c>
      <c r="CC21">
        <v>0</v>
      </c>
      <c r="CD21">
        <v>0</v>
      </c>
      <c r="CE21">
        <v>10003.369032258101</v>
      </c>
      <c r="CF21">
        <v>0</v>
      </c>
      <c r="CG21">
        <v>345.94954838709702</v>
      </c>
      <c r="CH21">
        <v>1399.9693548387099</v>
      </c>
      <c r="CI21">
        <v>0.90000693548387101</v>
      </c>
      <c r="CJ21">
        <v>9.9992983870967805E-2</v>
      </c>
      <c r="CK21">
        <v>0</v>
      </c>
      <c r="CL21">
        <v>667.78738709677395</v>
      </c>
      <c r="CM21">
        <v>4.9993800000000004</v>
      </c>
      <c r="CN21">
        <v>9474.9141935483894</v>
      </c>
      <c r="CO21">
        <v>11164.103225806401</v>
      </c>
      <c r="CP21">
        <v>48.652999999999999</v>
      </c>
      <c r="CQ21">
        <v>50.475612903225802</v>
      </c>
      <c r="CR21">
        <v>49.4898387096774</v>
      </c>
      <c r="CS21">
        <v>50.316064516129003</v>
      </c>
      <c r="CT21">
        <v>50.125</v>
      </c>
      <c r="CU21">
        <v>1255.4793548387099</v>
      </c>
      <c r="CV21">
        <v>139.49</v>
      </c>
      <c r="CW21">
        <v>0</v>
      </c>
      <c r="CX21">
        <v>72.299999952316298</v>
      </c>
      <c r="CY21">
        <v>0</v>
      </c>
      <c r="CZ21">
        <v>667.6508</v>
      </c>
      <c r="DA21">
        <v>-7.72269230234176</v>
      </c>
      <c r="DB21">
        <v>-106.84538462468601</v>
      </c>
      <c r="DC21">
        <v>9473.6751999999997</v>
      </c>
      <c r="DD21">
        <v>15</v>
      </c>
      <c r="DE21">
        <v>1608155628.0999999</v>
      </c>
      <c r="DF21" t="s">
        <v>291</v>
      </c>
      <c r="DG21">
        <v>1608155627.0999999</v>
      </c>
      <c r="DH21">
        <v>1608155628.0999999</v>
      </c>
      <c r="DI21">
        <v>20</v>
      </c>
      <c r="DJ21">
        <v>-2.3940000000000001</v>
      </c>
      <c r="DK21">
        <v>0.01</v>
      </c>
      <c r="DL21">
        <v>3.5369999999999999</v>
      </c>
      <c r="DM21">
        <v>2.9000000000000001E-2</v>
      </c>
      <c r="DN21">
        <v>406</v>
      </c>
      <c r="DO21">
        <v>16</v>
      </c>
      <c r="DP21">
        <v>0.49</v>
      </c>
      <c r="DQ21">
        <v>0.1</v>
      </c>
      <c r="DR21">
        <v>3.8256847160998801</v>
      </c>
      <c r="DS21">
        <v>-0.21015906754121</v>
      </c>
      <c r="DT21">
        <v>3.6470254208337799E-2</v>
      </c>
      <c r="DU21">
        <v>1</v>
      </c>
      <c r="DV21">
        <v>-5.0861219354838703</v>
      </c>
      <c r="DW21">
        <v>0.11195164714827099</v>
      </c>
      <c r="DX21">
        <v>3.8964536102374603E-2</v>
      </c>
      <c r="DY21">
        <v>1</v>
      </c>
      <c r="DZ21">
        <v>3.2779570967741898</v>
      </c>
      <c r="EA21">
        <v>0.161911903439316</v>
      </c>
      <c r="EB21">
        <v>1.20880474672827E-2</v>
      </c>
      <c r="EC21">
        <v>1</v>
      </c>
      <c r="ED21">
        <v>3</v>
      </c>
      <c r="EE21">
        <v>3</v>
      </c>
      <c r="EF21" t="s">
        <v>311</v>
      </c>
      <c r="EG21">
        <v>100</v>
      </c>
      <c r="EH21">
        <v>100</v>
      </c>
      <c r="EI21">
        <v>3.5369999999999999</v>
      </c>
      <c r="EJ21">
        <v>2.87E-2</v>
      </c>
      <c r="EK21">
        <v>3.53715</v>
      </c>
      <c r="EL21">
        <v>0</v>
      </c>
      <c r="EM21">
        <v>0</v>
      </c>
      <c r="EN21">
        <v>0</v>
      </c>
      <c r="EO21">
        <v>2.87000000000006E-2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7.3</v>
      </c>
      <c r="EX21">
        <v>7.2</v>
      </c>
      <c r="EY21">
        <v>2</v>
      </c>
      <c r="EZ21">
        <v>489.71300000000002</v>
      </c>
      <c r="FA21">
        <v>513.18700000000001</v>
      </c>
      <c r="FB21">
        <v>24.415400000000002</v>
      </c>
      <c r="FC21">
        <v>32.7898</v>
      </c>
      <c r="FD21">
        <v>29.9998</v>
      </c>
      <c r="FE21">
        <v>32.665999999999997</v>
      </c>
      <c r="FF21">
        <v>32.709000000000003</v>
      </c>
      <c r="FG21">
        <v>10.102</v>
      </c>
      <c r="FH21">
        <v>0</v>
      </c>
      <c r="FI21">
        <v>100</v>
      </c>
      <c r="FJ21">
        <v>24.420300000000001</v>
      </c>
      <c r="FK21">
        <v>154.51599999999999</v>
      </c>
      <c r="FL21">
        <v>18.695599999999999</v>
      </c>
      <c r="FM21">
        <v>100.85</v>
      </c>
      <c r="FN21">
        <v>100.38800000000001</v>
      </c>
    </row>
    <row r="22" spans="1:170" x14ac:dyDescent="0.25">
      <c r="A22">
        <v>6</v>
      </c>
      <c r="B22">
        <v>1608156167</v>
      </c>
      <c r="C22">
        <v>558.90000009536698</v>
      </c>
      <c r="D22" t="s">
        <v>312</v>
      </c>
      <c r="E22" t="s">
        <v>313</v>
      </c>
      <c r="F22" t="s">
        <v>285</v>
      </c>
      <c r="G22" t="s">
        <v>286</v>
      </c>
      <c r="H22">
        <v>1608156159.25</v>
      </c>
      <c r="I22">
        <f t="shared" si="0"/>
        <v>2.971930473823714E-3</v>
      </c>
      <c r="J22">
        <f t="shared" si="1"/>
        <v>6.117396500329674</v>
      </c>
      <c r="K22">
        <f t="shared" si="2"/>
        <v>199.75956666666701</v>
      </c>
      <c r="L22">
        <f t="shared" si="3"/>
        <v>132.75330905959868</v>
      </c>
      <c r="M22">
        <f t="shared" si="4"/>
        <v>13.550364812667395</v>
      </c>
      <c r="N22">
        <f t="shared" si="5"/>
        <v>20.389811917520529</v>
      </c>
      <c r="O22">
        <f t="shared" si="6"/>
        <v>0.16196648650311571</v>
      </c>
      <c r="P22">
        <f t="shared" si="7"/>
        <v>2.9645016110711935</v>
      </c>
      <c r="Q22">
        <f t="shared" si="8"/>
        <v>0.15720612816727345</v>
      </c>
      <c r="R22">
        <f t="shared" si="9"/>
        <v>9.8669875181733258E-2</v>
      </c>
      <c r="S22">
        <f t="shared" si="10"/>
        <v>231.29190191997222</v>
      </c>
      <c r="T22">
        <f t="shared" si="11"/>
        <v>28.582466142479699</v>
      </c>
      <c r="U22">
        <f t="shared" si="12"/>
        <v>28.182736666666699</v>
      </c>
      <c r="V22">
        <f t="shared" si="13"/>
        <v>3.8354541577629786</v>
      </c>
      <c r="W22">
        <f t="shared" si="14"/>
        <v>51.670244111842202</v>
      </c>
      <c r="X22">
        <f t="shared" si="15"/>
        <v>1.9606070867621499</v>
      </c>
      <c r="Y22">
        <f t="shared" si="16"/>
        <v>3.7944606619592149</v>
      </c>
      <c r="Z22">
        <f t="shared" si="17"/>
        <v>1.8748470710008287</v>
      </c>
      <c r="AA22">
        <f t="shared" si="18"/>
        <v>-131.06213389562578</v>
      </c>
      <c r="AB22">
        <f t="shared" si="19"/>
        <v>-29.479206792401865</v>
      </c>
      <c r="AC22">
        <f t="shared" si="20"/>
        <v>-2.1695344996208314</v>
      </c>
      <c r="AD22">
        <f t="shared" si="21"/>
        <v>68.58102673232375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53758.329689802078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314</v>
      </c>
      <c r="AQ22">
        <v>661.93083999999999</v>
      </c>
      <c r="AR22">
        <v>774.72</v>
      </c>
      <c r="AS22">
        <f t="shared" si="27"/>
        <v>0.14558699917389517</v>
      </c>
      <c r="AT22">
        <v>0.5</v>
      </c>
      <c r="AU22">
        <f t="shared" si="28"/>
        <v>1180.1922918532264</v>
      </c>
      <c r="AV22">
        <f t="shared" si="29"/>
        <v>6.117396500329674</v>
      </c>
      <c r="AW22">
        <f t="shared" si="30"/>
        <v>85.910327109536553</v>
      </c>
      <c r="AX22">
        <f t="shared" si="31"/>
        <v>0.33253304419661295</v>
      </c>
      <c r="AY22">
        <f t="shared" si="32"/>
        <v>5.6729263751017049E-3</v>
      </c>
      <c r="AZ22">
        <f t="shared" si="33"/>
        <v>3.2106567534076822</v>
      </c>
      <c r="BA22" t="s">
        <v>315</v>
      </c>
      <c r="BB22">
        <v>517.1</v>
      </c>
      <c r="BC22">
        <f t="shared" si="34"/>
        <v>257.62</v>
      </c>
      <c r="BD22">
        <f t="shared" si="35"/>
        <v>0.43781212638770295</v>
      </c>
      <c r="BE22">
        <f t="shared" si="36"/>
        <v>0.90614867867889737</v>
      </c>
      <c r="BF22">
        <f t="shared" si="37"/>
        <v>1.9038369689415147</v>
      </c>
      <c r="BG22">
        <f t="shared" si="38"/>
        <v>0.97673643079287509</v>
      </c>
      <c r="BH22">
        <f t="shared" si="39"/>
        <v>1400.009</v>
      </c>
      <c r="BI22">
        <f t="shared" si="40"/>
        <v>1180.1922918532264</v>
      </c>
      <c r="BJ22">
        <f t="shared" si="41"/>
        <v>0.8429890749653941</v>
      </c>
      <c r="BK22">
        <f t="shared" si="42"/>
        <v>0.19597814993078827</v>
      </c>
      <c r="BL22">
        <v>6</v>
      </c>
      <c r="BM22">
        <v>0.5</v>
      </c>
      <c r="BN22" t="s">
        <v>290</v>
      </c>
      <c r="BO22">
        <v>2</v>
      </c>
      <c r="BP22">
        <v>1608156159.25</v>
      </c>
      <c r="BQ22">
        <v>199.75956666666701</v>
      </c>
      <c r="BR22">
        <v>207.81280000000001</v>
      </c>
      <c r="BS22">
        <v>19.208123333333301</v>
      </c>
      <c r="BT22">
        <v>15.710330000000001</v>
      </c>
      <c r="BU22">
        <v>196.222466666667</v>
      </c>
      <c r="BV22">
        <v>19.1794233333333</v>
      </c>
      <c r="BW22">
        <v>500.00299999999999</v>
      </c>
      <c r="BX22">
        <v>101.9718</v>
      </c>
      <c r="BY22">
        <v>9.9966863333333295E-2</v>
      </c>
      <c r="BZ22">
        <v>27.998286666666701</v>
      </c>
      <c r="CA22">
        <v>28.182736666666699</v>
      </c>
      <c r="CB22">
        <v>999.9</v>
      </c>
      <c r="CC22">
        <v>0</v>
      </c>
      <c r="CD22">
        <v>0</v>
      </c>
      <c r="CE22">
        <v>10003.367333333301</v>
      </c>
      <c r="CF22">
        <v>0</v>
      </c>
      <c r="CG22">
        <v>353.9273</v>
      </c>
      <c r="CH22">
        <v>1400.009</v>
      </c>
      <c r="CI22">
        <v>0.90000820000000004</v>
      </c>
      <c r="CJ22">
        <v>9.9991713333333399E-2</v>
      </c>
      <c r="CK22">
        <v>0</v>
      </c>
      <c r="CL22">
        <v>661.9049</v>
      </c>
      <c r="CM22">
        <v>4.9993800000000004</v>
      </c>
      <c r="CN22">
        <v>9404.7556666666696</v>
      </c>
      <c r="CO22">
        <v>11164.4233333333</v>
      </c>
      <c r="CP22">
        <v>48.574599999999997</v>
      </c>
      <c r="CQ22">
        <v>50.3791333333333</v>
      </c>
      <c r="CR22">
        <v>49.428733333333298</v>
      </c>
      <c r="CS22">
        <v>50.25</v>
      </c>
      <c r="CT22">
        <v>50.061999999999998</v>
      </c>
      <c r="CU22">
        <v>1255.518</v>
      </c>
      <c r="CV22">
        <v>139.49100000000001</v>
      </c>
      <c r="CW22">
        <v>0</v>
      </c>
      <c r="CX22">
        <v>103.39999985694899</v>
      </c>
      <c r="CY22">
        <v>0</v>
      </c>
      <c r="CZ22">
        <v>661.93083999999999</v>
      </c>
      <c r="DA22">
        <v>1.35038460403338</v>
      </c>
      <c r="DB22">
        <v>20.794615425700599</v>
      </c>
      <c r="DC22">
        <v>9404.9184000000005</v>
      </c>
      <c r="DD22">
        <v>15</v>
      </c>
      <c r="DE22">
        <v>1608155628.0999999</v>
      </c>
      <c r="DF22" t="s">
        <v>291</v>
      </c>
      <c r="DG22">
        <v>1608155627.0999999</v>
      </c>
      <c r="DH22">
        <v>1608155628.0999999</v>
      </c>
      <c r="DI22">
        <v>20</v>
      </c>
      <c r="DJ22">
        <v>-2.3940000000000001</v>
      </c>
      <c r="DK22">
        <v>0.01</v>
      </c>
      <c r="DL22">
        <v>3.5369999999999999</v>
      </c>
      <c r="DM22">
        <v>2.9000000000000001E-2</v>
      </c>
      <c r="DN22">
        <v>406</v>
      </c>
      <c r="DO22">
        <v>16</v>
      </c>
      <c r="DP22">
        <v>0.49</v>
      </c>
      <c r="DQ22">
        <v>0.1</v>
      </c>
      <c r="DR22">
        <v>6.1197118532709798</v>
      </c>
      <c r="DS22">
        <v>-0.17785558511824401</v>
      </c>
      <c r="DT22">
        <v>1.6575183346701699E-2</v>
      </c>
      <c r="DU22">
        <v>1</v>
      </c>
      <c r="DV22">
        <v>-8.0553096774193609</v>
      </c>
      <c r="DW22">
        <v>0.19277370967744401</v>
      </c>
      <c r="DX22">
        <v>1.8993949543230401E-2</v>
      </c>
      <c r="DY22">
        <v>1</v>
      </c>
      <c r="DZ22">
        <v>3.49685258064516</v>
      </c>
      <c r="EA22">
        <v>6.9298064516124705E-2</v>
      </c>
      <c r="EB22">
        <v>5.2095037022869498E-3</v>
      </c>
      <c r="EC22">
        <v>1</v>
      </c>
      <c r="ED22">
        <v>3</v>
      </c>
      <c r="EE22">
        <v>3</v>
      </c>
      <c r="EF22" t="s">
        <v>311</v>
      </c>
      <c r="EG22">
        <v>100</v>
      </c>
      <c r="EH22">
        <v>100</v>
      </c>
      <c r="EI22">
        <v>3.5369999999999999</v>
      </c>
      <c r="EJ22">
        <v>2.87E-2</v>
      </c>
      <c r="EK22">
        <v>3.53715</v>
      </c>
      <c r="EL22">
        <v>0</v>
      </c>
      <c r="EM22">
        <v>0</v>
      </c>
      <c r="EN22">
        <v>0</v>
      </c>
      <c r="EO22">
        <v>2.87000000000006E-2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9</v>
      </c>
      <c r="EX22">
        <v>9</v>
      </c>
      <c r="EY22">
        <v>2</v>
      </c>
      <c r="EZ22">
        <v>489.77699999999999</v>
      </c>
      <c r="FA22">
        <v>512.89200000000005</v>
      </c>
      <c r="FB22">
        <v>24.5181</v>
      </c>
      <c r="FC22">
        <v>32.734499999999997</v>
      </c>
      <c r="FD22">
        <v>30.000399999999999</v>
      </c>
      <c r="FE22">
        <v>32.601500000000001</v>
      </c>
      <c r="FF22">
        <v>32.643700000000003</v>
      </c>
      <c r="FG22">
        <v>12.5168</v>
      </c>
      <c r="FH22">
        <v>0</v>
      </c>
      <c r="FI22">
        <v>100</v>
      </c>
      <c r="FJ22">
        <v>24.453499999999998</v>
      </c>
      <c r="FK22">
        <v>207.977</v>
      </c>
      <c r="FL22">
        <v>18.8645</v>
      </c>
      <c r="FM22">
        <v>100.85899999999999</v>
      </c>
      <c r="FN22">
        <v>100.395</v>
      </c>
    </row>
    <row r="23" spans="1:170" x14ac:dyDescent="0.25">
      <c r="A23">
        <v>7</v>
      </c>
      <c r="B23">
        <v>1608156241</v>
      </c>
      <c r="C23">
        <v>632.90000009536698</v>
      </c>
      <c r="D23" t="s">
        <v>316</v>
      </c>
      <c r="E23" t="s">
        <v>317</v>
      </c>
      <c r="F23" t="s">
        <v>285</v>
      </c>
      <c r="G23" t="s">
        <v>286</v>
      </c>
      <c r="H23">
        <v>1608156233.25</v>
      </c>
      <c r="I23">
        <f t="shared" si="0"/>
        <v>3.0151817550873854E-3</v>
      </c>
      <c r="J23">
        <f t="shared" si="1"/>
        <v>9.18436468478248</v>
      </c>
      <c r="K23">
        <f t="shared" si="2"/>
        <v>248.42713333333299</v>
      </c>
      <c r="L23">
        <f t="shared" si="3"/>
        <v>151.03980051302773</v>
      </c>
      <c r="M23">
        <f t="shared" si="4"/>
        <v>15.41656935357121</v>
      </c>
      <c r="N23">
        <f t="shared" si="5"/>
        <v>25.35685373877244</v>
      </c>
      <c r="O23">
        <f t="shared" si="6"/>
        <v>0.16503846683541065</v>
      </c>
      <c r="P23">
        <f t="shared" si="7"/>
        <v>2.9624900355855477</v>
      </c>
      <c r="Q23">
        <f t="shared" si="8"/>
        <v>0.1600955373671854</v>
      </c>
      <c r="R23">
        <f t="shared" si="9"/>
        <v>0.10049148186640858</v>
      </c>
      <c r="S23">
        <f t="shared" si="10"/>
        <v>231.29030609868983</v>
      </c>
      <c r="T23">
        <f t="shared" si="11"/>
        <v>28.556298333027975</v>
      </c>
      <c r="U23">
        <f t="shared" si="12"/>
        <v>28.1692033333333</v>
      </c>
      <c r="V23">
        <f t="shared" si="13"/>
        <v>3.8324333340108794</v>
      </c>
      <c r="W23">
        <f t="shared" si="14"/>
        <v>51.824172038182724</v>
      </c>
      <c r="X23">
        <f t="shared" si="15"/>
        <v>1.9646819324637679</v>
      </c>
      <c r="Y23">
        <f t="shared" si="16"/>
        <v>3.7910532000708868</v>
      </c>
      <c r="Z23">
        <f t="shared" si="17"/>
        <v>1.8677514015471115</v>
      </c>
      <c r="AA23">
        <f t="shared" si="18"/>
        <v>-132.9695153993537</v>
      </c>
      <c r="AB23">
        <f t="shared" si="19"/>
        <v>-29.758933043022079</v>
      </c>
      <c r="AC23">
        <f t="shared" si="20"/>
        <v>-2.1912922007116089</v>
      </c>
      <c r="AD23">
        <f t="shared" si="21"/>
        <v>66.370565455602431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53702.284167078717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318</v>
      </c>
      <c r="AQ23">
        <v>670.27430769230796</v>
      </c>
      <c r="AR23">
        <v>798.47</v>
      </c>
      <c r="AS23">
        <f t="shared" si="27"/>
        <v>0.16055167045435903</v>
      </c>
      <c r="AT23">
        <v>0.5</v>
      </c>
      <c r="AU23">
        <f t="shared" si="28"/>
        <v>1180.1838918532396</v>
      </c>
      <c r="AV23">
        <f t="shared" si="29"/>
        <v>9.18436468478248</v>
      </c>
      <c r="AW23">
        <f t="shared" si="30"/>
        <v>94.740247640182119</v>
      </c>
      <c r="AX23">
        <f t="shared" si="31"/>
        <v>0.35322554385261823</v>
      </c>
      <c r="AY23">
        <f t="shared" si="32"/>
        <v>8.2716873463416652E-3</v>
      </c>
      <c r="AZ23">
        <f t="shared" si="33"/>
        <v>3.0854133530376839</v>
      </c>
      <c r="BA23" t="s">
        <v>319</v>
      </c>
      <c r="BB23">
        <v>516.42999999999995</v>
      </c>
      <c r="BC23">
        <f t="shared" si="34"/>
        <v>282.04000000000008</v>
      </c>
      <c r="BD23">
        <f t="shared" si="35"/>
        <v>0.45453018120724731</v>
      </c>
      <c r="BE23">
        <f t="shared" si="36"/>
        <v>0.89727751170032577</v>
      </c>
      <c r="BF23">
        <f t="shared" si="37"/>
        <v>1.5446552539136666</v>
      </c>
      <c r="BG23">
        <f t="shared" si="38"/>
        <v>0.96741028169048104</v>
      </c>
      <c r="BH23">
        <f t="shared" si="39"/>
        <v>1399.999</v>
      </c>
      <c r="BI23">
        <f t="shared" si="40"/>
        <v>1180.1838918532396</v>
      </c>
      <c r="BJ23">
        <f t="shared" si="41"/>
        <v>0.8429890963159542</v>
      </c>
      <c r="BK23">
        <f t="shared" si="42"/>
        <v>0.19597819263190863</v>
      </c>
      <c r="BL23">
        <v>6</v>
      </c>
      <c r="BM23">
        <v>0.5</v>
      </c>
      <c r="BN23" t="s">
        <v>290</v>
      </c>
      <c r="BO23">
        <v>2</v>
      </c>
      <c r="BP23">
        <v>1608156233.25</v>
      </c>
      <c r="BQ23">
        <v>248.42713333333299</v>
      </c>
      <c r="BR23">
        <v>260.34693333333303</v>
      </c>
      <c r="BS23">
        <v>19.248456666666701</v>
      </c>
      <c r="BT23">
        <v>15.6999733333333</v>
      </c>
      <c r="BU23">
        <v>245.42013333333301</v>
      </c>
      <c r="BV23">
        <v>19.2184566666667</v>
      </c>
      <c r="BW23">
        <v>500.01263333333299</v>
      </c>
      <c r="BX23">
        <v>101.969533333333</v>
      </c>
      <c r="BY23">
        <v>0.100048996666667</v>
      </c>
      <c r="BZ23">
        <v>27.982876666666701</v>
      </c>
      <c r="CA23">
        <v>28.1692033333333</v>
      </c>
      <c r="CB23">
        <v>999.9</v>
      </c>
      <c r="CC23">
        <v>0</v>
      </c>
      <c r="CD23">
        <v>0</v>
      </c>
      <c r="CE23">
        <v>9992.1929999999993</v>
      </c>
      <c r="CF23">
        <v>0</v>
      </c>
      <c r="CG23">
        <v>365.41673333333301</v>
      </c>
      <c r="CH23">
        <v>1399.999</v>
      </c>
      <c r="CI23">
        <v>0.90000749999999996</v>
      </c>
      <c r="CJ23">
        <v>9.9992416666666695E-2</v>
      </c>
      <c r="CK23">
        <v>0</v>
      </c>
      <c r="CL23">
        <v>670.29316666666705</v>
      </c>
      <c r="CM23">
        <v>4.9993800000000004</v>
      </c>
      <c r="CN23">
        <v>9525.3476666666702</v>
      </c>
      <c r="CO23">
        <v>11164.34</v>
      </c>
      <c r="CP23">
        <v>48.5914</v>
      </c>
      <c r="CQ23">
        <v>50.375</v>
      </c>
      <c r="CR23">
        <v>49.401866666666699</v>
      </c>
      <c r="CS23">
        <v>50.197499999999998</v>
      </c>
      <c r="CT23">
        <v>50.061999999999998</v>
      </c>
      <c r="CU23">
        <v>1255.508</v>
      </c>
      <c r="CV23">
        <v>139.49100000000001</v>
      </c>
      <c r="CW23">
        <v>0</v>
      </c>
      <c r="CX23">
        <v>73.299999952316298</v>
      </c>
      <c r="CY23">
        <v>0</v>
      </c>
      <c r="CZ23">
        <v>670.27430769230796</v>
      </c>
      <c r="DA23">
        <v>-2.8334358927764498</v>
      </c>
      <c r="DB23">
        <v>-35.638632503954703</v>
      </c>
      <c r="DC23">
        <v>9525.2749999999996</v>
      </c>
      <c r="DD23">
        <v>15</v>
      </c>
      <c r="DE23">
        <v>1608156266</v>
      </c>
      <c r="DF23" t="s">
        <v>320</v>
      </c>
      <c r="DG23">
        <v>1608156265.5</v>
      </c>
      <c r="DH23">
        <v>1608156266</v>
      </c>
      <c r="DI23">
        <v>21</v>
      </c>
      <c r="DJ23">
        <v>-0.53100000000000003</v>
      </c>
      <c r="DK23">
        <v>1E-3</v>
      </c>
      <c r="DL23">
        <v>3.0070000000000001</v>
      </c>
      <c r="DM23">
        <v>0.03</v>
      </c>
      <c r="DN23">
        <v>261</v>
      </c>
      <c r="DO23">
        <v>16</v>
      </c>
      <c r="DP23">
        <v>0.14000000000000001</v>
      </c>
      <c r="DQ23">
        <v>0.02</v>
      </c>
      <c r="DR23">
        <v>8.7437872200070199</v>
      </c>
      <c r="DS23">
        <v>-0.14305593992649099</v>
      </c>
      <c r="DT23">
        <v>1.6893928867962399E-2</v>
      </c>
      <c r="DU23">
        <v>1</v>
      </c>
      <c r="DV23">
        <v>-11.392445161290301</v>
      </c>
      <c r="DW23">
        <v>0.144232258064593</v>
      </c>
      <c r="DX23">
        <v>1.9400063829454101E-2</v>
      </c>
      <c r="DY23">
        <v>1</v>
      </c>
      <c r="DZ23">
        <v>3.5467254838709699</v>
      </c>
      <c r="EA23">
        <v>2.2827096774188399E-2</v>
      </c>
      <c r="EB23">
        <v>1.8570177943276901E-3</v>
      </c>
      <c r="EC23">
        <v>1</v>
      </c>
      <c r="ED23">
        <v>3</v>
      </c>
      <c r="EE23">
        <v>3</v>
      </c>
      <c r="EF23" t="s">
        <v>311</v>
      </c>
      <c r="EG23">
        <v>100</v>
      </c>
      <c r="EH23">
        <v>100</v>
      </c>
      <c r="EI23">
        <v>3.0070000000000001</v>
      </c>
      <c r="EJ23">
        <v>0.03</v>
      </c>
      <c r="EK23">
        <v>3.53715</v>
      </c>
      <c r="EL23">
        <v>0</v>
      </c>
      <c r="EM23">
        <v>0</v>
      </c>
      <c r="EN23">
        <v>0</v>
      </c>
      <c r="EO23">
        <v>2.87000000000006E-2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10.199999999999999</v>
      </c>
      <c r="EX23">
        <v>10.199999999999999</v>
      </c>
      <c r="EY23">
        <v>2</v>
      </c>
      <c r="EZ23">
        <v>489.822</v>
      </c>
      <c r="FA23">
        <v>513.04999999999995</v>
      </c>
      <c r="FB23">
        <v>24.4452</v>
      </c>
      <c r="FC23">
        <v>32.718499999999999</v>
      </c>
      <c r="FD23">
        <v>30</v>
      </c>
      <c r="FE23">
        <v>32.576099999999997</v>
      </c>
      <c r="FF23">
        <v>32.619100000000003</v>
      </c>
      <c r="FG23">
        <v>14.8589</v>
      </c>
      <c r="FH23">
        <v>0</v>
      </c>
      <c r="FI23">
        <v>100</v>
      </c>
      <c r="FJ23">
        <v>24.4512</v>
      </c>
      <c r="FK23">
        <v>260.76</v>
      </c>
      <c r="FL23">
        <v>19.112100000000002</v>
      </c>
      <c r="FM23">
        <v>100.86</v>
      </c>
      <c r="FN23">
        <v>100.395</v>
      </c>
    </row>
    <row r="24" spans="1:170" x14ac:dyDescent="0.25">
      <c r="A24">
        <v>8</v>
      </c>
      <c r="B24">
        <v>1608156375</v>
      </c>
      <c r="C24">
        <v>766.90000009536698</v>
      </c>
      <c r="D24" t="s">
        <v>321</v>
      </c>
      <c r="E24" t="s">
        <v>322</v>
      </c>
      <c r="F24" t="s">
        <v>285</v>
      </c>
      <c r="G24" t="s">
        <v>286</v>
      </c>
      <c r="H24">
        <v>1608156367</v>
      </c>
      <c r="I24">
        <f t="shared" si="0"/>
        <v>2.9884380420744324E-3</v>
      </c>
      <c r="J24">
        <f t="shared" si="1"/>
        <v>15.95502602263837</v>
      </c>
      <c r="K24">
        <f t="shared" si="2"/>
        <v>399.42538709677399</v>
      </c>
      <c r="L24">
        <f t="shared" si="3"/>
        <v>229.06235149477334</v>
      </c>
      <c r="M24">
        <f t="shared" si="4"/>
        <v>23.380883156572057</v>
      </c>
      <c r="N24">
        <f t="shared" si="5"/>
        <v>40.770201844764216</v>
      </c>
      <c r="O24">
        <f t="shared" si="6"/>
        <v>0.16280557863285963</v>
      </c>
      <c r="P24">
        <f t="shared" si="7"/>
        <v>2.9613767400145847</v>
      </c>
      <c r="Q24">
        <f t="shared" si="8"/>
        <v>0.157991644361304</v>
      </c>
      <c r="R24">
        <f t="shared" si="9"/>
        <v>9.9165433959502267E-2</v>
      </c>
      <c r="S24">
        <f t="shared" si="10"/>
        <v>231.2894389443899</v>
      </c>
      <c r="T24">
        <f t="shared" si="11"/>
        <v>28.57725079377742</v>
      </c>
      <c r="U24">
        <f t="shared" si="12"/>
        <v>28.189835483871001</v>
      </c>
      <c r="V24">
        <f t="shared" si="13"/>
        <v>3.837039540535875</v>
      </c>
      <c r="W24">
        <f t="shared" si="14"/>
        <v>51.689560418871103</v>
      </c>
      <c r="X24">
        <f t="shared" si="15"/>
        <v>1.9611652615662363</v>
      </c>
      <c r="Y24">
        <f t="shared" si="16"/>
        <v>3.7941225378466235</v>
      </c>
      <c r="Z24">
        <f t="shared" si="17"/>
        <v>1.8758742789696388</v>
      </c>
      <c r="AA24">
        <f t="shared" si="18"/>
        <v>-131.79011765548248</v>
      </c>
      <c r="AB24">
        <f t="shared" si="19"/>
        <v>-30.825532651655113</v>
      </c>
      <c r="AC24">
        <f t="shared" si="20"/>
        <v>-2.2710748196666151</v>
      </c>
      <c r="AD24">
        <f t="shared" si="21"/>
        <v>66.402713817585706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53667.360565833857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323</v>
      </c>
      <c r="AQ24">
        <v>717.71369230769199</v>
      </c>
      <c r="AR24">
        <v>902.89</v>
      </c>
      <c r="AS24">
        <f t="shared" si="27"/>
        <v>0.20509287697538792</v>
      </c>
      <c r="AT24">
        <v>0.5</v>
      </c>
      <c r="AU24">
        <f t="shared" si="28"/>
        <v>1180.1761470147012</v>
      </c>
      <c r="AV24">
        <f t="shared" si="29"/>
        <v>15.95502602263837</v>
      </c>
      <c r="AW24">
        <f t="shared" si="30"/>
        <v>121.02286066448671</v>
      </c>
      <c r="AX24">
        <f t="shared" si="31"/>
        <v>0.41199924686285155</v>
      </c>
      <c r="AY24">
        <f t="shared" si="32"/>
        <v>1.4008733818485358E-2</v>
      </c>
      <c r="AZ24">
        <f t="shared" si="33"/>
        <v>2.6129318078614228</v>
      </c>
      <c r="BA24" t="s">
        <v>324</v>
      </c>
      <c r="BB24">
        <v>530.9</v>
      </c>
      <c r="BC24">
        <f t="shared" si="34"/>
        <v>371.99</v>
      </c>
      <c r="BD24">
        <f t="shared" si="35"/>
        <v>0.49779915506413613</v>
      </c>
      <c r="BE24">
        <f t="shared" si="36"/>
        <v>0.86379879758932043</v>
      </c>
      <c r="BF24">
        <f t="shared" si="37"/>
        <v>0.98806503117342714</v>
      </c>
      <c r="BG24">
        <f t="shared" si="38"/>
        <v>0.92640664003692397</v>
      </c>
      <c r="BH24">
        <f t="shared" si="39"/>
        <v>1399.9893548387099</v>
      </c>
      <c r="BI24">
        <f t="shared" si="40"/>
        <v>1180.1761470147012</v>
      </c>
      <c r="BJ24">
        <f t="shared" si="41"/>
        <v>0.84298937198037982</v>
      </c>
      <c r="BK24">
        <f t="shared" si="42"/>
        <v>0.19597874396075959</v>
      </c>
      <c r="BL24">
        <v>6</v>
      </c>
      <c r="BM24">
        <v>0.5</v>
      </c>
      <c r="BN24" t="s">
        <v>290</v>
      </c>
      <c r="BO24">
        <v>2</v>
      </c>
      <c r="BP24">
        <v>1608156367</v>
      </c>
      <c r="BQ24">
        <v>399.42538709677399</v>
      </c>
      <c r="BR24">
        <v>420.00338709677402</v>
      </c>
      <c r="BS24">
        <v>19.213522580645201</v>
      </c>
      <c r="BT24">
        <v>15.696370967741901</v>
      </c>
      <c r="BU24">
        <v>396.41883870967803</v>
      </c>
      <c r="BV24">
        <v>19.183777419354801</v>
      </c>
      <c r="BW24">
        <v>500.01022580645201</v>
      </c>
      <c r="BX24">
        <v>101.972064516129</v>
      </c>
      <c r="BY24">
        <v>0.100070009677419</v>
      </c>
      <c r="BZ24">
        <v>27.996758064516101</v>
      </c>
      <c r="CA24">
        <v>28.189835483871001</v>
      </c>
      <c r="CB24">
        <v>999.9</v>
      </c>
      <c r="CC24">
        <v>0</v>
      </c>
      <c r="CD24">
        <v>0</v>
      </c>
      <c r="CE24">
        <v>9985.6416129032295</v>
      </c>
      <c r="CF24">
        <v>0</v>
      </c>
      <c r="CG24">
        <v>364.16554838709698</v>
      </c>
      <c r="CH24">
        <v>1399.9893548387099</v>
      </c>
      <c r="CI24">
        <v>0.89999812903225795</v>
      </c>
      <c r="CJ24">
        <v>0.100001832258065</v>
      </c>
      <c r="CK24">
        <v>0</v>
      </c>
      <c r="CL24">
        <v>717.65512903225795</v>
      </c>
      <c r="CM24">
        <v>4.9993800000000004</v>
      </c>
      <c r="CN24">
        <v>10177.770967741901</v>
      </c>
      <c r="CO24">
        <v>11164.2387096774</v>
      </c>
      <c r="CP24">
        <v>48.512</v>
      </c>
      <c r="CQ24">
        <v>50.352645161290297</v>
      </c>
      <c r="CR24">
        <v>49.368903225806399</v>
      </c>
      <c r="CS24">
        <v>50.186999999999998</v>
      </c>
      <c r="CT24">
        <v>50</v>
      </c>
      <c r="CU24">
        <v>1255.4864516129001</v>
      </c>
      <c r="CV24">
        <v>139.50290322580599</v>
      </c>
      <c r="CW24">
        <v>0</v>
      </c>
      <c r="CX24">
        <v>133.09999990463299</v>
      </c>
      <c r="CY24">
        <v>0</v>
      </c>
      <c r="CZ24">
        <v>717.71369230769199</v>
      </c>
      <c r="DA24">
        <v>17.017230746205101</v>
      </c>
      <c r="DB24">
        <v>228.21196548701599</v>
      </c>
      <c r="DC24">
        <v>10178.853846153799</v>
      </c>
      <c r="DD24">
        <v>15</v>
      </c>
      <c r="DE24">
        <v>1608156266</v>
      </c>
      <c r="DF24" t="s">
        <v>320</v>
      </c>
      <c r="DG24">
        <v>1608156265.5</v>
      </c>
      <c r="DH24">
        <v>1608156266</v>
      </c>
      <c r="DI24">
        <v>21</v>
      </c>
      <c r="DJ24">
        <v>-0.53100000000000003</v>
      </c>
      <c r="DK24">
        <v>1E-3</v>
      </c>
      <c r="DL24">
        <v>3.0070000000000001</v>
      </c>
      <c r="DM24">
        <v>0.03</v>
      </c>
      <c r="DN24">
        <v>261</v>
      </c>
      <c r="DO24">
        <v>16</v>
      </c>
      <c r="DP24">
        <v>0.14000000000000001</v>
      </c>
      <c r="DQ24">
        <v>0.02</v>
      </c>
      <c r="DR24">
        <v>15.964109242642399</v>
      </c>
      <c r="DS24">
        <v>-0.12400326937775701</v>
      </c>
      <c r="DT24">
        <v>3.6267145817844001E-2</v>
      </c>
      <c r="DU24">
        <v>1</v>
      </c>
      <c r="DV24">
        <v>-20.582832258064499</v>
      </c>
      <c r="DW24">
        <v>0.13552258064527001</v>
      </c>
      <c r="DX24">
        <v>3.9635975733170299E-2</v>
      </c>
      <c r="DY24">
        <v>1</v>
      </c>
      <c r="DZ24">
        <v>3.5178016129032299</v>
      </c>
      <c r="EA24">
        <v>-7.8813387096780596E-2</v>
      </c>
      <c r="EB24">
        <v>5.9851919939960798E-3</v>
      </c>
      <c r="EC24">
        <v>1</v>
      </c>
      <c r="ED24">
        <v>3</v>
      </c>
      <c r="EE24">
        <v>3</v>
      </c>
      <c r="EF24" t="s">
        <v>311</v>
      </c>
      <c r="EG24">
        <v>100</v>
      </c>
      <c r="EH24">
        <v>100</v>
      </c>
      <c r="EI24">
        <v>3.0059999999999998</v>
      </c>
      <c r="EJ24">
        <v>2.98E-2</v>
      </c>
      <c r="EK24">
        <v>3.0065714285714802</v>
      </c>
      <c r="EL24">
        <v>0</v>
      </c>
      <c r="EM24">
        <v>0</v>
      </c>
      <c r="EN24">
        <v>0</v>
      </c>
      <c r="EO24">
        <v>2.9749999999998201E-2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1.8</v>
      </c>
      <c r="EX24">
        <v>1.8</v>
      </c>
      <c r="EY24">
        <v>2</v>
      </c>
      <c r="EZ24">
        <v>489.71899999999999</v>
      </c>
      <c r="FA24">
        <v>512.98900000000003</v>
      </c>
      <c r="FB24">
        <v>24.356100000000001</v>
      </c>
      <c r="FC24">
        <v>32.740299999999998</v>
      </c>
      <c r="FD24">
        <v>30.0001</v>
      </c>
      <c r="FE24">
        <v>32.5732</v>
      </c>
      <c r="FF24">
        <v>32.613799999999998</v>
      </c>
      <c r="FG24">
        <v>21.604399999999998</v>
      </c>
      <c r="FH24">
        <v>0</v>
      </c>
      <c r="FI24">
        <v>100</v>
      </c>
      <c r="FJ24">
        <v>24.367799999999999</v>
      </c>
      <c r="FK24">
        <v>420.245</v>
      </c>
      <c r="FL24">
        <v>19.112100000000002</v>
      </c>
      <c r="FM24">
        <v>100.854</v>
      </c>
      <c r="FN24">
        <v>100.39</v>
      </c>
    </row>
    <row r="25" spans="1:170" x14ac:dyDescent="0.25">
      <c r="A25">
        <v>9</v>
      </c>
      <c r="B25">
        <v>1608156480</v>
      </c>
      <c r="C25">
        <v>871.90000009536698</v>
      </c>
      <c r="D25" t="s">
        <v>325</v>
      </c>
      <c r="E25" t="s">
        <v>326</v>
      </c>
      <c r="F25" t="s">
        <v>285</v>
      </c>
      <c r="G25" t="s">
        <v>286</v>
      </c>
      <c r="H25">
        <v>1608156472.25</v>
      </c>
      <c r="I25">
        <f t="shared" si="0"/>
        <v>2.9243470394470527E-3</v>
      </c>
      <c r="J25">
        <f t="shared" si="1"/>
        <v>19.821266342586199</v>
      </c>
      <c r="K25">
        <f t="shared" si="2"/>
        <v>499.54833333333301</v>
      </c>
      <c r="L25">
        <f t="shared" si="3"/>
        <v>282.1252244326335</v>
      </c>
      <c r="M25">
        <f t="shared" si="4"/>
        <v>28.796815108510263</v>
      </c>
      <c r="N25">
        <f t="shared" si="5"/>
        <v>50.989417985201896</v>
      </c>
      <c r="O25">
        <f t="shared" si="6"/>
        <v>0.1581859858180141</v>
      </c>
      <c r="P25">
        <f t="shared" si="7"/>
        <v>2.9615984008371519</v>
      </c>
      <c r="Q25">
        <f t="shared" si="8"/>
        <v>0.15363758653574677</v>
      </c>
      <c r="R25">
        <f t="shared" si="9"/>
        <v>9.6421253590823916E-2</v>
      </c>
      <c r="S25">
        <f t="shared" si="10"/>
        <v>231.29221033113774</v>
      </c>
      <c r="T25">
        <f t="shared" si="11"/>
        <v>28.58772940459696</v>
      </c>
      <c r="U25">
        <f t="shared" si="12"/>
        <v>28.210826666666701</v>
      </c>
      <c r="V25">
        <f t="shared" si="13"/>
        <v>3.8417308580049574</v>
      </c>
      <c r="W25">
        <f t="shared" si="14"/>
        <v>51.52035986776675</v>
      </c>
      <c r="X25">
        <f t="shared" si="15"/>
        <v>1.9540633031599948</v>
      </c>
      <c r="Y25">
        <f t="shared" si="16"/>
        <v>3.7927982416569588</v>
      </c>
      <c r="Z25">
        <f t="shared" si="17"/>
        <v>1.8876675548449626</v>
      </c>
      <c r="AA25">
        <f t="shared" si="18"/>
        <v>-128.96370443961501</v>
      </c>
      <c r="AB25">
        <f t="shared" si="19"/>
        <v>-35.135500179513038</v>
      </c>
      <c r="AC25">
        <f t="shared" si="20"/>
        <v>-2.5886120012098375</v>
      </c>
      <c r="AD25">
        <f t="shared" si="21"/>
        <v>64.604393710799854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53674.87607517514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327</v>
      </c>
      <c r="AQ25">
        <v>759.57738461538497</v>
      </c>
      <c r="AR25">
        <v>982.43</v>
      </c>
      <c r="AS25">
        <f t="shared" si="27"/>
        <v>0.22683816188900485</v>
      </c>
      <c r="AT25">
        <v>0.5</v>
      </c>
      <c r="AU25">
        <f t="shared" si="28"/>
        <v>1180.1904418534002</v>
      </c>
      <c r="AV25">
        <f t="shared" si="29"/>
        <v>19.821266342586199</v>
      </c>
      <c r="AW25">
        <f t="shared" si="30"/>
        <v>133.85611525449889</v>
      </c>
      <c r="AX25">
        <f t="shared" si="31"/>
        <v>0.44367537636269255</v>
      </c>
      <c r="AY25">
        <f t="shared" si="32"/>
        <v>1.7284510278160962E-2</v>
      </c>
      <c r="AZ25">
        <f t="shared" si="33"/>
        <v>2.3204197754547402</v>
      </c>
      <c r="BA25" t="s">
        <v>328</v>
      </c>
      <c r="BB25">
        <v>546.54999999999995</v>
      </c>
      <c r="BC25">
        <f t="shared" si="34"/>
        <v>435.88</v>
      </c>
      <c r="BD25">
        <f t="shared" si="35"/>
        <v>0.51127056846979668</v>
      </c>
      <c r="BE25">
        <f t="shared" si="36"/>
        <v>0.83948621447746863</v>
      </c>
      <c r="BF25">
        <f t="shared" si="37"/>
        <v>0.83480069963318071</v>
      </c>
      <c r="BG25">
        <f t="shared" si="38"/>
        <v>0.89517287584305372</v>
      </c>
      <c r="BH25">
        <f t="shared" si="39"/>
        <v>1400.0063333333301</v>
      </c>
      <c r="BI25">
        <f t="shared" si="40"/>
        <v>1180.1904418534002</v>
      </c>
      <c r="BJ25">
        <f t="shared" si="41"/>
        <v>0.84298935922913887</v>
      </c>
      <c r="BK25">
        <f t="shared" si="42"/>
        <v>0.19597871845827758</v>
      </c>
      <c r="BL25">
        <v>6</v>
      </c>
      <c r="BM25">
        <v>0.5</v>
      </c>
      <c r="BN25" t="s">
        <v>290</v>
      </c>
      <c r="BO25">
        <v>2</v>
      </c>
      <c r="BP25">
        <v>1608156472.25</v>
      </c>
      <c r="BQ25">
        <v>499.54833333333301</v>
      </c>
      <c r="BR25">
        <v>525.08626666666703</v>
      </c>
      <c r="BS25">
        <v>19.14415</v>
      </c>
      <c r="BT25">
        <v>15.702196666666699</v>
      </c>
      <c r="BU25">
        <v>496.541766666667</v>
      </c>
      <c r="BV25">
        <v>19.1144033333333</v>
      </c>
      <c r="BW25">
        <v>500.01193333333299</v>
      </c>
      <c r="BX25">
        <v>101.971</v>
      </c>
      <c r="BY25">
        <v>0.100040143333333</v>
      </c>
      <c r="BZ25">
        <v>27.990770000000001</v>
      </c>
      <c r="CA25">
        <v>28.210826666666701</v>
      </c>
      <c r="CB25">
        <v>999.9</v>
      </c>
      <c r="CC25">
        <v>0</v>
      </c>
      <c r="CD25">
        <v>0</v>
      </c>
      <c r="CE25">
        <v>9987.0006666666595</v>
      </c>
      <c r="CF25">
        <v>0</v>
      </c>
      <c r="CG25">
        <v>358.11613333333298</v>
      </c>
      <c r="CH25">
        <v>1400.0063333333301</v>
      </c>
      <c r="CI25">
        <v>0.89999700000000005</v>
      </c>
      <c r="CJ25">
        <v>0.100002966666667</v>
      </c>
      <c r="CK25">
        <v>0</v>
      </c>
      <c r="CL25">
        <v>759.57830000000001</v>
      </c>
      <c r="CM25">
        <v>4.9993800000000004</v>
      </c>
      <c r="CN25">
        <v>10747.4666666667</v>
      </c>
      <c r="CO25">
        <v>11164.3766666667</v>
      </c>
      <c r="CP25">
        <v>48.561999999999998</v>
      </c>
      <c r="CQ25">
        <v>50.375</v>
      </c>
      <c r="CR25">
        <v>49.370800000000003</v>
      </c>
      <c r="CS25">
        <v>50.186999999999998</v>
      </c>
      <c r="CT25">
        <v>50.0082666666667</v>
      </c>
      <c r="CU25">
        <v>1255.5023333333299</v>
      </c>
      <c r="CV25">
        <v>139.50399999999999</v>
      </c>
      <c r="CW25">
        <v>0</v>
      </c>
      <c r="CX25">
        <v>104.09999990463299</v>
      </c>
      <c r="CY25">
        <v>0</v>
      </c>
      <c r="CZ25">
        <v>759.57738461538497</v>
      </c>
      <c r="DA25">
        <v>16.652717926341801</v>
      </c>
      <c r="DB25">
        <v>219.001708965403</v>
      </c>
      <c r="DC25">
        <v>10747.461538461501</v>
      </c>
      <c r="DD25">
        <v>15</v>
      </c>
      <c r="DE25">
        <v>1608156266</v>
      </c>
      <c r="DF25" t="s">
        <v>320</v>
      </c>
      <c r="DG25">
        <v>1608156265.5</v>
      </c>
      <c r="DH25">
        <v>1608156266</v>
      </c>
      <c r="DI25">
        <v>21</v>
      </c>
      <c r="DJ25">
        <v>-0.53100000000000003</v>
      </c>
      <c r="DK25">
        <v>1E-3</v>
      </c>
      <c r="DL25">
        <v>3.0070000000000001</v>
      </c>
      <c r="DM25">
        <v>0.03</v>
      </c>
      <c r="DN25">
        <v>261</v>
      </c>
      <c r="DO25">
        <v>16</v>
      </c>
      <c r="DP25">
        <v>0.14000000000000001</v>
      </c>
      <c r="DQ25">
        <v>0.02</v>
      </c>
      <c r="DR25">
        <v>19.825165250049199</v>
      </c>
      <c r="DS25">
        <v>-2.8341377235334499E-2</v>
      </c>
      <c r="DT25">
        <v>4.4400676985415999E-2</v>
      </c>
      <c r="DU25">
        <v>1</v>
      </c>
      <c r="DV25">
        <v>-25.543912903225799</v>
      </c>
      <c r="DW25">
        <v>4.2832258064560397E-2</v>
      </c>
      <c r="DX25">
        <v>5.2623830870074897E-2</v>
      </c>
      <c r="DY25">
        <v>1</v>
      </c>
      <c r="DZ25">
        <v>3.4426816129032298</v>
      </c>
      <c r="EA25">
        <v>-5.5703225806462302E-2</v>
      </c>
      <c r="EB25">
        <v>4.2304381659542499E-3</v>
      </c>
      <c r="EC25">
        <v>1</v>
      </c>
      <c r="ED25">
        <v>3</v>
      </c>
      <c r="EE25">
        <v>3</v>
      </c>
      <c r="EF25" t="s">
        <v>311</v>
      </c>
      <c r="EG25">
        <v>100</v>
      </c>
      <c r="EH25">
        <v>100</v>
      </c>
      <c r="EI25">
        <v>3.0070000000000001</v>
      </c>
      <c r="EJ25">
        <v>2.9700000000000001E-2</v>
      </c>
      <c r="EK25">
        <v>3.0065714285714802</v>
      </c>
      <c r="EL25">
        <v>0</v>
      </c>
      <c r="EM25">
        <v>0</v>
      </c>
      <c r="EN25">
        <v>0</v>
      </c>
      <c r="EO25">
        <v>2.9749999999998201E-2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3.6</v>
      </c>
      <c r="EX25">
        <v>3.6</v>
      </c>
      <c r="EY25">
        <v>2</v>
      </c>
      <c r="EZ25">
        <v>489.63900000000001</v>
      </c>
      <c r="FA25">
        <v>512.95399999999995</v>
      </c>
      <c r="FB25">
        <v>24.3781</v>
      </c>
      <c r="FC25">
        <v>32.789499999999997</v>
      </c>
      <c r="FD25">
        <v>30.000399999999999</v>
      </c>
      <c r="FE25">
        <v>32.602200000000003</v>
      </c>
      <c r="FF25">
        <v>32.643000000000001</v>
      </c>
      <c r="FG25">
        <v>25.828199999999999</v>
      </c>
      <c r="FH25">
        <v>0</v>
      </c>
      <c r="FI25">
        <v>100</v>
      </c>
      <c r="FJ25">
        <v>24.382999999999999</v>
      </c>
      <c r="FK25">
        <v>525.279</v>
      </c>
      <c r="FL25">
        <v>19.095099999999999</v>
      </c>
      <c r="FM25">
        <v>100.842</v>
      </c>
      <c r="FN25">
        <v>100.38</v>
      </c>
    </row>
    <row r="26" spans="1:170" x14ac:dyDescent="0.25">
      <c r="A26">
        <v>10</v>
      </c>
      <c r="B26">
        <v>1608156589</v>
      </c>
      <c r="C26">
        <v>980.90000009536698</v>
      </c>
      <c r="D26" t="s">
        <v>329</v>
      </c>
      <c r="E26" t="s">
        <v>330</v>
      </c>
      <c r="F26" t="s">
        <v>285</v>
      </c>
      <c r="G26" t="s">
        <v>286</v>
      </c>
      <c r="H26">
        <v>1608156581.25</v>
      </c>
      <c r="I26">
        <f t="shared" si="0"/>
        <v>2.7610263721029736E-3</v>
      </c>
      <c r="J26">
        <f t="shared" si="1"/>
        <v>22.551860318283417</v>
      </c>
      <c r="K26">
        <f t="shared" si="2"/>
        <v>599.70590000000004</v>
      </c>
      <c r="L26">
        <f t="shared" si="3"/>
        <v>334.77076450829065</v>
      </c>
      <c r="M26">
        <f t="shared" si="4"/>
        <v>34.1702886486528</v>
      </c>
      <c r="N26">
        <f t="shared" si="5"/>
        <v>61.212405263042683</v>
      </c>
      <c r="O26">
        <f t="shared" si="6"/>
        <v>0.14738613410612156</v>
      </c>
      <c r="P26">
        <f t="shared" si="7"/>
        <v>2.9638740704074271</v>
      </c>
      <c r="Q26">
        <f t="shared" si="8"/>
        <v>0.14343218665637514</v>
      </c>
      <c r="R26">
        <f t="shared" si="9"/>
        <v>8.9991528044949004E-2</v>
      </c>
      <c r="S26">
        <f t="shared" si="10"/>
        <v>231.2932938662569</v>
      </c>
      <c r="T26">
        <f t="shared" si="11"/>
        <v>28.623478534132158</v>
      </c>
      <c r="U26">
        <f t="shared" si="12"/>
        <v>28.215910000000001</v>
      </c>
      <c r="V26">
        <f t="shared" si="13"/>
        <v>3.8428676839717184</v>
      </c>
      <c r="W26">
        <f t="shared" si="14"/>
        <v>50.999061995464359</v>
      </c>
      <c r="X26">
        <f t="shared" si="15"/>
        <v>1.9336353006601279</v>
      </c>
      <c r="Y26">
        <f t="shared" si="16"/>
        <v>3.7915115004117079</v>
      </c>
      <c r="Z26">
        <f t="shared" si="17"/>
        <v>1.9092323833115905</v>
      </c>
      <c r="AA26">
        <f t="shared" si="18"/>
        <v>-121.76126300974114</v>
      </c>
      <c r="AB26">
        <f t="shared" si="19"/>
        <v>-36.904723987003592</v>
      </c>
      <c r="AC26">
        <f t="shared" si="20"/>
        <v>-2.71686221043492</v>
      </c>
      <c r="AD26">
        <f t="shared" si="21"/>
        <v>69.910444659077243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53742.358196367852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331</v>
      </c>
      <c r="AQ26">
        <v>792.05355999999995</v>
      </c>
      <c r="AR26">
        <v>1040.26</v>
      </c>
      <c r="AS26">
        <f t="shared" si="27"/>
        <v>0.23860038836444741</v>
      </c>
      <c r="AT26">
        <v>0.5</v>
      </c>
      <c r="AU26">
        <f t="shared" si="28"/>
        <v>1180.1945418885502</v>
      </c>
      <c r="AV26">
        <f t="shared" si="29"/>
        <v>22.551860318283417</v>
      </c>
      <c r="AW26">
        <f t="shared" si="30"/>
        <v>140.79743802010461</v>
      </c>
      <c r="AX26">
        <f t="shared" si="31"/>
        <v>0.45810662718935646</v>
      </c>
      <c r="AY26">
        <f t="shared" si="32"/>
        <v>1.9598131475076632E-2</v>
      </c>
      <c r="AZ26">
        <f t="shared" si="33"/>
        <v>2.1358314267586946</v>
      </c>
      <c r="BA26" t="s">
        <v>332</v>
      </c>
      <c r="BB26">
        <v>563.71</v>
      </c>
      <c r="BC26">
        <f t="shared" si="34"/>
        <v>476.54999999999995</v>
      </c>
      <c r="BD26">
        <f t="shared" si="35"/>
        <v>0.52084028958136619</v>
      </c>
      <c r="BE26">
        <f t="shared" si="36"/>
        <v>0.82339338193057288</v>
      </c>
      <c r="BF26">
        <f t="shared" si="37"/>
        <v>0.76422220748523262</v>
      </c>
      <c r="BG26">
        <f t="shared" si="38"/>
        <v>0.87246419362867689</v>
      </c>
      <c r="BH26">
        <f t="shared" si="39"/>
        <v>1400.011</v>
      </c>
      <c r="BI26">
        <f t="shared" si="40"/>
        <v>1180.1945418885502</v>
      </c>
      <c r="BJ26">
        <f t="shared" si="41"/>
        <v>0.84298947786020983</v>
      </c>
      <c r="BK26">
        <f t="shared" si="42"/>
        <v>0.19597895572041946</v>
      </c>
      <c r="BL26">
        <v>6</v>
      </c>
      <c r="BM26">
        <v>0.5</v>
      </c>
      <c r="BN26" t="s">
        <v>290</v>
      </c>
      <c r="BO26">
        <v>2</v>
      </c>
      <c r="BP26">
        <v>1608156581.25</v>
      </c>
      <c r="BQ26">
        <v>599.70590000000004</v>
      </c>
      <c r="BR26">
        <v>628.75516666666704</v>
      </c>
      <c r="BS26">
        <v>18.9440766666667</v>
      </c>
      <c r="BT26">
        <v>15.6936033333333</v>
      </c>
      <c r="BU26">
        <v>596.69939999999997</v>
      </c>
      <c r="BV26">
        <v>18.9143233333333</v>
      </c>
      <c r="BW26">
        <v>499.99880000000002</v>
      </c>
      <c r="BX26">
        <v>101.970733333333</v>
      </c>
      <c r="BY26">
        <v>9.9973763333333299E-2</v>
      </c>
      <c r="BZ26">
        <v>27.984950000000001</v>
      </c>
      <c r="CA26">
        <v>28.215910000000001</v>
      </c>
      <c r="CB26">
        <v>999.9</v>
      </c>
      <c r="CC26">
        <v>0</v>
      </c>
      <c r="CD26">
        <v>0</v>
      </c>
      <c r="CE26">
        <v>9999.9156666666695</v>
      </c>
      <c r="CF26">
        <v>0</v>
      </c>
      <c r="CG26">
        <v>354.39936666666699</v>
      </c>
      <c r="CH26">
        <v>1400.011</v>
      </c>
      <c r="CI26">
        <v>0.89999490000000004</v>
      </c>
      <c r="CJ26">
        <v>0.100005076666667</v>
      </c>
      <c r="CK26">
        <v>0</v>
      </c>
      <c r="CL26">
        <v>791.98943333333295</v>
      </c>
      <c r="CM26">
        <v>4.9993800000000004</v>
      </c>
      <c r="CN26">
        <v>11187.766666666699</v>
      </c>
      <c r="CO26">
        <v>11164.413333333299</v>
      </c>
      <c r="CP26">
        <v>48.561999999999998</v>
      </c>
      <c r="CQ26">
        <v>50.408066666666699</v>
      </c>
      <c r="CR26">
        <v>49.375</v>
      </c>
      <c r="CS26">
        <v>50.241599999999998</v>
      </c>
      <c r="CT26">
        <v>50.061999999999998</v>
      </c>
      <c r="CU26">
        <v>1255.5039999999999</v>
      </c>
      <c r="CV26">
        <v>139.51033333333299</v>
      </c>
      <c r="CW26">
        <v>0</v>
      </c>
      <c r="CX26">
        <v>108.19999980926499</v>
      </c>
      <c r="CY26">
        <v>0</v>
      </c>
      <c r="CZ26">
        <v>792.05355999999995</v>
      </c>
      <c r="DA26">
        <v>10.288615408201601</v>
      </c>
      <c r="DB26">
        <v>123.007692511275</v>
      </c>
      <c r="DC26">
        <v>11188.46</v>
      </c>
      <c r="DD26">
        <v>15</v>
      </c>
      <c r="DE26">
        <v>1608156266</v>
      </c>
      <c r="DF26" t="s">
        <v>320</v>
      </c>
      <c r="DG26">
        <v>1608156265.5</v>
      </c>
      <c r="DH26">
        <v>1608156266</v>
      </c>
      <c r="DI26">
        <v>21</v>
      </c>
      <c r="DJ26">
        <v>-0.53100000000000003</v>
      </c>
      <c r="DK26">
        <v>1E-3</v>
      </c>
      <c r="DL26">
        <v>3.0070000000000001</v>
      </c>
      <c r="DM26">
        <v>0.03</v>
      </c>
      <c r="DN26">
        <v>261</v>
      </c>
      <c r="DO26">
        <v>16</v>
      </c>
      <c r="DP26">
        <v>0.14000000000000001</v>
      </c>
      <c r="DQ26">
        <v>0.02</v>
      </c>
      <c r="DR26">
        <v>22.5635242595318</v>
      </c>
      <c r="DS26">
        <v>-5.5975493738075803E-2</v>
      </c>
      <c r="DT26">
        <v>5.4535574968850399E-2</v>
      </c>
      <c r="DU26">
        <v>1</v>
      </c>
      <c r="DV26">
        <v>-29.062022580645198</v>
      </c>
      <c r="DW26">
        <v>0.17022580645159499</v>
      </c>
      <c r="DX26">
        <v>6.5917498336091798E-2</v>
      </c>
      <c r="DY26">
        <v>1</v>
      </c>
      <c r="DZ26">
        <v>3.2520616129032298</v>
      </c>
      <c r="EA26">
        <v>-0.125408225806454</v>
      </c>
      <c r="EB26">
        <v>9.3581581096385692E-3</v>
      </c>
      <c r="EC26">
        <v>1</v>
      </c>
      <c r="ED26">
        <v>3</v>
      </c>
      <c r="EE26">
        <v>3</v>
      </c>
      <c r="EF26" t="s">
        <v>311</v>
      </c>
      <c r="EG26">
        <v>100</v>
      </c>
      <c r="EH26">
        <v>100</v>
      </c>
      <c r="EI26">
        <v>3.0059999999999998</v>
      </c>
      <c r="EJ26">
        <v>2.9700000000000001E-2</v>
      </c>
      <c r="EK26">
        <v>3.0065714285714802</v>
      </c>
      <c r="EL26">
        <v>0</v>
      </c>
      <c r="EM26">
        <v>0</v>
      </c>
      <c r="EN26">
        <v>0</v>
      </c>
      <c r="EO26">
        <v>2.9749999999998201E-2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5.4</v>
      </c>
      <c r="EX26">
        <v>5.4</v>
      </c>
      <c r="EY26">
        <v>2</v>
      </c>
      <c r="EZ26">
        <v>489.589</v>
      </c>
      <c r="FA26">
        <v>513.01199999999994</v>
      </c>
      <c r="FB26">
        <v>24.37</v>
      </c>
      <c r="FC26">
        <v>32.853000000000002</v>
      </c>
      <c r="FD26">
        <v>30.0001</v>
      </c>
      <c r="FE26">
        <v>32.645699999999998</v>
      </c>
      <c r="FF26">
        <v>32.683500000000002</v>
      </c>
      <c r="FG26">
        <v>29.858899999999998</v>
      </c>
      <c r="FH26">
        <v>0</v>
      </c>
      <c r="FI26">
        <v>100</v>
      </c>
      <c r="FJ26">
        <v>24.381499999999999</v>
      </c>
      <c r="FK26">
        <v>628.83900000000006</v>
      </c>
      <c r="FL26">
        <v>19.043299999999999</v>
      </c>
      <c r="FM26">
        <v>100.834</v>
      </c>
      <c r="FN26">
        <v>100.373</v>
      </c>
    </row>
    <row r="27" spans="1:170" x14ac:dyDescent="0.25">
      <c r="A27">
        <v>11</v>
      </c>
      <c r="B27">
        <v>1608156709.5</v>
      </c>
      <c r="C27">
        <v>1101.4000000953699</v>
      </c>
      <c r="D27" t="s">
        <v>333</v>
      </c>
      <c r="E27" t="s">
        <v>334</v>
      </c>
      <c r="F27" t="s">
        <v>285</v>
      </c>
      <c r="G27" t="s">
        <v>286</v>
      </c>
      <c r="H27">
        <v>1608156701.5</v>
      </c>
      <c r="I27">
        <f t="shared" si="0"/>
        <v>2.393616075287396E-3</v>
      </c>
      <c r="J27">
        <f t="shared" si="1"/>
        <v>23.877198322759305</v>
      </c>
      <c r="K27">
        <f t="shared" si="2"/>
        <v>700.01387096774204</v>
      </c>
      <c r="L27">
        <f t="shared" si="3"/>
        <v>368.7001404509399</v>
      </c>
      <c r="M27">
        <f t="shared" si="4"/>
        <v>37.632273509555219</v>
      </c>
      <c r="N27">
        <f t="shared" si="5"/>
        <v>71.448612470072661</v>
      </c>
      <c r="O27">
        <f t="shared" si="6"/>
        <v>0.12390007506648135</v>
      </c>
      <c r="P27">
        <f t="shared" si="7"/>
        <v>2.9614174843206778</v>
      </c>
      <c r="Q27">
        <f t="shared" si="8"/>
        <v>0.1210906560356711</v>
      </c>
      <c r="R27">
        <f t="shared" si="9"/>
        <v>7.5928769394276174E-2</v>
      </c>
      <c r="S27">
        <f t="shared" si="10"/>
        <v>231.2930344213257</v>
      </c>
      <c r="T27">
        <f t="shared" si="11"/>
        <v>28.737536498643831</v>
      </c>
      <c r="U27">
        <f t="shared" si="12"/>
        <v>28.252151612903202</v>
      </c>
      <c r="V27">
        <f t="shared" si="13"/>
        <v>3.8509811898405211</v>
      </c>
      <c r="W27">
        <f t="shared" si="14"/>
        <v>49.796635684826271</v>
      </c>
      <c r="X27">
        <f t="shared" si="15"/>
        <v>1.8901428320906826</v>
      </c>
      <c r="Y27">
        <f t="shared" si="16"/>
        <v>3.7957239602566877</v>
      </c>
      <c r="Z27">
        <f t="shared" si="17"/>
        <v>1.9608383577498385</v>
      </c>
      <c r="AA27">
        <f t="shared" si="18"/>
        <v>-105.55846892017416</v>
      </c>
      <c r="AB27">
        <f t="shared" si="19"/>
        <v>-39.619393894499957</v>
      </c>
      <c r="AC27">
        <f t="shared" si="20"/>
        <v>-2.9199351951275396</v>
      </c>
      <c r="AD27">
        <f t="shared" si="21"/>
        <v>83.195236411524036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53667.159448325991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811.73907692307705</v>
      </c>
      <c r="AR27">
        <v>1077.33</v>
      </c>
      <c r="AS27">
        <f t="shared" si="27"/>
        <v>0.24652699087273433</v>
      </c>
      <c r="AT27">
        <v>0.5</v>
      </c>
      <c r="AU27">
        <f t="shared" si="28"/>
        <v>1180.1929179825202</v>
      </c>
      <c r="AV27">
        <f t="shared" si="29"/>
        <v>23.877198322759305</v>
      </c>
      <c r="AW27">
        <f t="shared" si="30"/>
        <v>145.47470435977121</v>
      </c>
      <c r="AX27">
        <f t="shared" si="31"/>
        <v>0.46881642579339661</v>
      </c>
      <c r="AY27">
        <f t="shared" si="32"/>
        <v>2.0721142645373621E-2</v>
      </c>
      <c r="AZ27">
        <f t="shared" si="33"/>
        <v>2.0279301606750022</v>
      </c>
      <c r="BA27" t="s">
        <v>336</v>
      </c>
      <c r="BB27">
        <v>572.26</v>
      </c>
      <c r="BC27">
        <f t="shared" si="34"/>
        <v>505.06999999999994</v>
      </c>
      <c r="BD27">
        <f t="shared" si="35"/>
        <v>0.52584972989273349</v>
      </c>
      <c r="BE27">
        <f t="shared" si="36"/>
        <v>0.81222907109025888</v>
      </c>
      <c r="BF27">
        <f t="shared" si="37"/>
        <v>0.73397447752912826</v>
      </c>
      <c r="BG27">
        <f t="shared" si="38"/>
        <v>0.85790754742969821</v>
      </c>
      <c r="BH27">
        <f t="shared" si="39"/>
        <v>1400.00903225806</v>
      </c>
      <c r="BI27">
        <f t="shared" si="40"/>
        <v>1180.1929179825202</v>
      </c>
      <c r="BJ27">
        <f t="shared" si="41"/>
        <v>0.8429895027741352</v>
      </c>
      <c r="BK27">
        <f t="shared" si="42"/>
        <v>0.19597900554827036</v>
      </c>
      <c r="BL27">
        <v>6</v>
      </c>
      <c r="BM27">
        <v>0.5</v>
      </c>
      <c r="BN27" t="s">
        <v>290</v>
      </c>
      <c r="BO27">
        <v>2</v>
      </c>
      <c r="BP27">
        <v>1608156701.5</v>
      </c>
      <c r="BQ27">
        <v>700.01387096774204</v>
      </c>
      <c r="BR27">
        <v>730.67638709677396</v>
      </c>
      <c r="BS27">
        <v>18.518570967741901</v>
      </c>
      <c r="BT27">
        <v>15.6994967741935</v>
      </c>
      <c r="BU27">
        <v>697.00722580645197</v>
      </c>
      <c r="BV27">
        <v>18.488816129032301</v>
      </c>
      <c r="BW27">
        <v>500.01303225806498</v>
      </c>
      <c r="BX27">
        <v>101.967387096774</v>
      </c>
      <c r="BY27">
        <v>0.10003675483871</v>
      </c>
      <c r="BZ27">
        <v>28.003996774193499</v>
      </c>
      <c r="CA27">
        <v>28.252151612903202</v>
      </c>
      <c r="CB27">
        <v>999.9</v>
      </c>
      <c r="CC27">
        <v>0</v>
      </c>
      <c r="CD27">
        <v>0</v>
      </c>
      <c r="CE27">
        <v>9986.3303225806394</v>
      </c>
      <c r="CF27">
        <v>0</v>
      </c>
      <c r="CG27">
        <v>334.31035483871</v>
      </c>
      <c r="CH27">
        <v>1400.00903225806</v>
      </c>
      <c r="CI27">
        <v>0.89999270967741896</v>
      </c>
      <c r="CJ27">
        <v>0.100007277419355</v>
      </c>
      <c r="CK27">
        <v>0</v>
      </c>
      <c r="CL27">
        <v>811.71264516128997</v>
      </c>
      <c r="CM27">
        <v>4.9993800000000004</v>
      </c>
      <c r="CN27">
        <v>11449.2129032258</v>
      </c>
      <c r="CO27">
        <v>11164.374193548399</v>
      </c>
      <c r="CP27">
        <v>48.51</v>
      </c>
      <c r="CQ27">
        <v>50.375</v>
      </c>
      <c r="CR27">
        <v>49.375</v>
      </c>
      <c r="CS27">
        <v>50.191064516129003</v>
      </c>
      <c r="CT27">
        <v>50.006</v>
      </c>
      <c r="CU27">
        <v>1255.4980645161299</v>
      </c>
      <c r="CV27">
        <v>139.51096774193601</v>
      </c>
      <c r="CW27">
        <v>0</v>
      </c>
      <c r="CX27">
        <v>119.59999990463299</v>
      </c>
      <c r="CY27">
        <v>0</v>
      </c>
      <c r="CZ27">
        <v>811.73907692307705</v>
      </c>
      <c r="DA27">
        <v>5.0549743408230201</v>
      </c>
      <c r="DB27">
        <v>62.584615320016098</v>
      </c>
      <c r="DC27">
        <v>11449.430769230799</v>
      </c>
      <c r="DD27">
        <v>15</v>
      </c>
      <c r="DE27">
        <v>1608156266</v>
      </c>
      <c r="DF27" t="s">
        <v>320</v>
      </c>
      <c r="DG27">
        <v>1608156265.5</v>
      </c>
      <c r="DH27">
        <v>1608156266</v>
      </c>
      <c r="DI27">
        <v>21</v>
      </c>
      <c r="DJ27">
        <v>-0.53100000000000003</v>
      </c>
      <c r="DK27">
        <v>1E-3</v>
      </c>
      <c r="DL27">
        <v>3.0070000000000001</v>
      </c>
      <c r="DM27">
        <v>0.03</v>
      </c>
      <c r="DN27">
        <v>261</v>
      </c>
      <c r="DO27">
        <v>16</v>
      </c>
      <c r="DP27">
        <v>0.14000000000000001</v>
      </c>
      <c r="DQ27">
        <v>0.02</v>
      </c>
      <c r="DR27">
        <v>23.881408829123501</v>
      </c>
      <c r="DS27">
        <v>-0.86834299011887695</v>
      </c>
      <c r="DT27">
        <v>6.6555078346029195E-2</v>
      </c>
      <c r="DU27">
        <v>0</v>
      </c>
      <c r="DV27">
        <v>-30.662416129032302</v>
      </c>
      <c r="DW27">
        <v>1.2382403225806899</v>
      </c>
      <c r="DX27">
        <v>9.6062567301881494E-2</v>
      </c>
      <c r="DY27">
        <v>0</v>
      </c>
      <c r="DZ27">
        <v>2.8190735483871001</v>
      </c>
      <c r="EA27">
        <v>-0.26860645161290603</v>
      </c>
      <c r="EB27">
        <v>2.00671499412295E-2</v>
      </c>
      <c r="EC27">
        <v>0</v>
      </c>
      <c r="ED27">
        <v>0</v>
      </c>
      <c r="EE27">
        <v>3</v>
      </c>
      <c r="EF27" t="s">
        <v>292</v>
      </c>
      <c r="EG27">
        <v>100</v>
      </c>
      <c r="EH27">
        <v>100</v>
      </c>
      <c r="EI27">
        <v>3.0070000000000001</v>
      </c>
      <c r="EJ27">
        <v>2.98E-2</v>
      </c>
      <c r="EK27">
        <v>3.0065714285714802</v>
      </c>
      <c r="EL27">
        <v>0</v>
      </c>
      <c r="EM27">
        <v>0</v>
      </c>
      <c r="EN27">
        <v>0</v>
      </c>
      <c r="EO27">
        <v>2.9749999999998201E-2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7.4</v>
      </c>
      <c r="EX27">
        <v>7.4</v>
      </c>
      <c r="EY27">
        <v>2</v>
      </c>
      <c r="EZ27">
        <v>489.21899999999999</v>
      </c>
      <c r="FA27">
        <v>513.197</v>
      </c>
      <c r="FB27">
        <v>24.3691</v>
      </c>
      <c r="FC27">
        <v>32.853999999999999</v>
      </c>
      <c r="FD27">
        <v>30</v>
      </c>
      <c r="FE27">
        <v>32.653700000000001</v>
      </c>
      <c r="FF27">
        <v>32.689300000000003</v>
      </c>
      <c r="FG27">
        <v>33.690899999999999</v>
      </c>
      <c r="FH27">
        <v>0</v>
      </c>
      <c r="FI27">
        <v>100</v>
      </c>
      <c r="FJ27">
        <v>24.366399999999999</v>
      </c>
      <c r="FK27">
        <v>730.35900000000004</v>
      </c>
      <c r="FL27">
        <v>18.862100000000002</v>
      </c>
      <c r="FM27">
        <v>100.833</v>
      </c>
      <c r="FN27">
        <v>100.374</v>
      </c>
    </row>
    <row r="28" spans="1:170" x14ac:dyDescent="0.25">
      <c r="A28">
        <v>12</v>
      </c>
      <c r="B28">
        <v>1608156830</v>
      </c>
      <c r="C28">
        <v>1221.9000000953699</v>
      </c>
      <c r="D28" t="s">
        <v>337</v>
      </c>
      <c r="E28" t="s">
        <v>338</v>
      </c>
      <c r="F28" t="s">
        <v>285</v>
      </c>
      <c r="G28" t="s">
        <v>286</v>
      </c>
      <c r="H28">
        <v>1608156822</v>
      </c>
      <c r="I28">
        <f t="shared" si="0"/>
        <v>1.887591237032638E-3</v>
      </c>
      <c r="J28">
        <f t="shared" si="1"/>
        <v>23.832516007309554</v>
      </c>
      <c r="K28">
        <f t="shared" si="2"/>
        <v>800.19087096774194</v>
      </c>
      <c r="L28">
        <f t="shared" si="3"/>
        <v>369.44886176195138</v>
      </c>
      <c r="M28">
        <f t="shared" si="4"/>
        <v>37.707568228487112</v>
      </c>
      <c r="N28">
        <f t="shared" si="5"/>
        <v>81.670983418187717</v>
      </c>
      <c r="O28">
        <f t="shared" si="6"/>
        <v>9.4023517969782311E-2</v>
      </c>
      <c r="P28">
        <f t="shared" si="7"/>
        <v>2.9626715696847912</v>
      </c>
      <c r="Q28">
        <f t="shared" si="8"/>
        <v>9.2396723882676807E-2</v>
      </c>
      <c r="R28">
        <f t="shared" si="9"/>
        <v>5.7891768922842299E-2</v>
      </c>
      <c r="S28">
        <f t="shared" si="10"/>
        <v>231.29115936729286</v>
      </c>
      <c r="T28">
        <f t="shared" si="11"/>
        <v>28.852387602142837</v>
      </c>
      <c r="U28">
        <f t="shared" si="12"/>
        <v>28.289793548387099</v>
      </c>
      <c r="V28">
        <f t="shared" si="13"/>
        <v>3.859424006069692</v>
      </c>
      <c r="W28">
        <f t="shared" si="14"/>
        <v>48.319466124500792</v>
      </c>
      <c r="X28">
        <f t="shared" si="15"/>
        <v>1.8324707542180212</v>
      </c>
      <c r="Y28">
        <f t="shared" si="16"/>
        <v>3.792406872825218</v>
      </c>
      <c r="Z28">
        <f t="shared" si="17"/>
        <v>2.0269532518516709</v>
      </c>
      <c r="AA28">
        <f t="shared" si="18"/>
        <v>-83.24277355313933</v>
      </c>
      <c r="AB28">
        <f t="shared" si="19"/>
        <v>-48.043813264672053</v>
      </c>
      <c r="AC28">
        <f t="shared" si="20"/>
        <v>-3.5397126249026512</v>
      </c>
      <c r="AD28">
        <f t="shared" si="21"/>
        <v>96.464859924578832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53706.381828171747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339</v>
      </c>
      <c r="AQ28">
        <v>825.59834615384602</v>
      </c>
      <c r="AR28">
        <v>1102.21</v>
      </c>
      <c r="AS28">
        <f t="shared" si="27"/>
        <v>0.25096093652403262</v>
      </c>
      <c r="AT28">
        <v>0.5</v>
      </c>
      <c r="AU28">
        <f t="shared" si="28"/>
        <v>1180.1831515376841</v>
      </c>
      <c r="AV28">
        <f t="shared" si="29"/>
        <v>23.832516007309554</v>
      </c>
      <c r="AW28">
        <f t="shared" si="30"/>
        <v>148.08993448989077</v>
      </c>
      <c r="AX28">
        <f t="shared" si="31"/>
        <v>0.47272298382340938</v>
      </c>
      <c r="AY28">
        <f t="shared" si="32"/>
        <v>2.0683453627787483E-2</v>
      </c>
      <c r="AZ28">
        <f t="shared" si="33"/>
        <v>1.9595812050335233</v>
      </c>
      <c r="BA28" t="s">
        <v>340</v>
      </c>
      <c r="BB28">
        <v>581.16999999999996</v>
      </c>
      <c r="BC28">
        <f t="shared" si="34"/>
        <v>521.04000000000008</v>
      </c>
      <c r="BD28">
        <f t="shared" si="35"/>
        <v>0.53088372072423229</v>
      </c>
      <c r="BE28">
        <f t="shared" si="36"/>
        <v>0.80564808218105044</v>
      </c>
      <c r="BF28">
        <f t="shared" si="37"/>
        <v>0.71525212181727427</v>
      </c>
      <c r="BG28">
        <f t="shared" si="38"/>
        <v>0.84813766997001128</v>
      </c>
      <c r="BH28">
        <f t="shared" si="39"/>
        <v>1399.9974193548401</v>
      </c>
      <c r="BI28">
        <f t="shared" si="40"/>
        <v>1180.1831515376841</v>
      </c>
      <c r="BJ28">
        <f t="shared" si="41"/>
        <v>0.84298951928179067</v>
      </c>
      <c r="BK28">
        <f t="shared" si="42"/>
        <v>0.19597903856358143</v>
      </c>
      <c r="BL28">
        <v>6</v>
      </c>
      <c r="BM28">
        <v>0.5</v>
      </c>
      <c r="BN28" t="s">
        <v>290</v>
      </c>
      <c r="BO28">
        <v>2</v>
      </c>
      <c r="BP28">
        <v>1608156822</v>
      </c>
      <c r="BQ28">
        <v>800.19087096774194</v>
      </c>
      <c r="BR28">
        <v>830.60170967741897</v>
      </c>
      <c r="BS28">
        <v>17.9540677419355</v>
      </c>
      <c r="BT28">
        <v>15.7296774193548</v>
      </c>
      <c r="BU28">
        <v>797.18429032258098</v>
      </c>
      <c r="BV28">
        <v>17.924319354838701</v>
      </c>
      <c r="BW28">
        <v>500.01151612903197</v>
      </c>
      <c r="BX28">
        <v>101.964387096774</v>
      </c>
      <c r="BY28">
        <v>9.9990767741935493E-2</v>
      </c>
      <c r="BZ28">
        <v>27.989000000000001</v>
      </c>
      <c r="CA28">
        <v>28.289793548387099</v>
      </c>
      <c r="CB28">
        <v>999.9</v>
      </c>
      <c r="CC28">
        <v>0</v>
      </c>
      <c r="CD28">
        <v>0</v>
      </c>
      <c r="CE28">
        <v>9993.7254838709705</v>
      </c>
      <c r="CF28">
        <v>0</v>
      </c>
      <c r="CG28">
        <v>322.440870967742</v>
      </c>
      <c r="CH28">
        <v>1399.9974193548401</v>
      </c>
      <c r="CI28">
        <v>0.89998999999999996</v>
      </c>
      <c r="CJ28">
        <v>0.10001</v>
      </c>
      <c r="CK28">
        <v>0</v>
      </c>
      <c r="CL28">
        <v>825.57141935483901</v>
      </c>
      <c r="CM28">
        <v>4.9993800000000004</v>
      </c>
      <c r="CN28">
        <v>11630.6193548387</v>
      </c>
      <c r="CO28">
        <v>11164.274193548399</v>
      </c>
      <c r="CP28">
        <v>48.5</v>
      </c>
      <c r="CQ28">
        <v>50.295999999999999</v>
      </c>
      <c r="CR28">
        <v>49.311999999999998</v>
      </c>
      <c r="CS28">
        <v>50.125</v>
      </c>
      <c r="CT28">
        <v>49.983741935483899</v>
      </c>
      <c r="CU28">
        <v>1255.4874193548401</v>
      </c>
      <c r="CV28">
        <v>139.51064516129</v>
      </c>
      <c r="CW28">
        <v>0</v>
      </c>
      <c r="CX28">
        <v>119.59999990463299</v>
      </c>
      <c r="CY28">
        <v>0</v>
      </c>
      <c r="CZ28">
        <v>825.59834615384602</v>
      </c>
      <c r="DA28">
        <v>2.2418119499802298</v>
      </c>
      <c r="DB28">
        <v>31.504273478503698</v>
      </c>
      <c r="DC28">
        <v>11630.734615384599</v>
      </c>
      <c r="DD28">
        <v>15</v>
      </c>
      <c r="DE28">
        <v>1608156266</v>
      </c>
      <c r="DF28" t="s">
        <v>320</v>
      </c>
      <c r="DG28">
        <v>1608156265.5</v>
      </c>
      <c r="DH28">
        <v>1608156266</v>
      </c>
      <c r="DI28">
        <v>21</v>
      </c>
      <c r="DJ28">
        <v>-0.53100000000000003</v>
      </c>
      <c r="DK28">
        <v>1E-3</v>
      </c>
      <c r="DL28">
        <v>3.0070000000000001</v>
      </c>
      <c r="DM28">
        <v>0.03</v>
      </c>
      <c r="DN28">
        <v>261</v>
      </c>
      <c r="DO28">
        <v>16</v>
      </c>
      <c r="DP28">
        <v>0.14000000000000001</v>
      </c>
      <c r="DQ28">
        <v>0.02</v>
      </c>
      <c r="DR28">
        <v>23.861966871305398</v>
      </c>
      <c r="DS28">
        <v>-1.25781333373658</v>
      </c>
      <c r="DT28">
        <v>0.111444656903065</v>
      </c>
      <c r="DU28">
        <v>0</v>
      </c>
      <c r="DV28">
        <v>-30.429719354838699</v>
      </c>
      <c r="DW28">
        <v>1.7208870967741601</v>
      </c>
      <c r="DX28">
        <v>0.14608463172212899</v>
      </c>
      <c r="DY28">
        <v>0</v>
      </c>
      <c r="DZ28">
        <v>2.2266948387096801</v>
      </c>
      <c r="EA28">
        <v>-0.27933241935483899</v>
      </c>
      <c r="EB28">
        <v>2.0835699338142499E-2</v>
      </c>
      <c r="EC28">
        <v>0</v>
      </c>
      <c r="ED28">
        <v>0</v>
      </c>
      <c r="EE28">
        <v>3</v>
      </c>
      <c r="EF28" t="s">
        <v>292</v>
      </c>
      <c r="EG28">
        <v>100</v>
      </c>
      <c r="EH28">
        <v>100</v>
      </c>
      <c r="EI28">
        <v>3.0070000000000001</v>
      </c>
      <c r="EJ28">
        <v>2.9700000000000001E-2</v>
      </c>
      <c r="EK28">
        <v>3.0065714285714802</v>
      </c>
      <c r="EL28">
        <v>0</v>
      </c>
      <c r="EM28">
        <v>0</v>
      </c>
      <c r="EN28">
        <v>0</v>
      </c>
      <c r="EO28">
        <v>2.9749999999998201E-2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9.4</v>
      </c>
      <c r="EX28">
        <v>9.4</v>
      </c>
      <c r="EY28">
        <v>2</v>
      </c>
      <c r="EZ28">
        <v>489.065</v>
      </c>
      <c r="FA28">
        <v>513.54899999999998</v>
      </c>
      <c r="FB28">
        <v>24.4346</v>
      </c>
      <c r="FC28">
        <v>32.831800000000001</v>
      </c>
      <c r="FD28">
        <v>29.9999</v>
      </c>
      <c r="FE28">
        <v>32.639899999999997</v>
      </c>
      <c r="FF28">
        <v>32.677700000000002</v>
      </c>
      <c r="FG28">
        <v>37.381599999999999</v>
      </c>
      <c r="FH28">
        <v>0</v>
      </c>
      <c r="FI28">
        <v>100</v>
      </c>
      <c r="FJ28">
        <v>24.4392</v>
      </c>
      <c r="FK28">
        <v>830.30700000000002</v>
      </c>
      <c r="FL28">
        <v>18.439399999999999</v>
      </c>
      <c r="FM28">
        <v>100.837</v>
      </c>
      <c r="FN28">
        <v>100.379</v>
      </c>
    </row>
    <row r="29" spans="1:170" x14ac:dyDescent="0.25">
      <c r="A29">
        <v>13</v>
      </c>
      <c r="B29">
        <v>1608156950.5</v>
      </c>
      <c r="C29">
        <v>1342.4000000953699</v>
      </c>
      <c r="D29" t="s">
        <v>341</v>
      </c>
      <c r="E29" t="s">
        <v>342</v>
      </c>
      <c r="F29" t="s">
        <v>285</v>
      </c>
      <c r="G29" t="s">
        <v>286</v>
      </c>
      <c r="H29">
        <v>1608156942.5</v>
      </c>
      <c r="I29">
        <f t="shared" si="0"/>
        <v>1.4077900897276343E-3</v>
      </c>
      <c r="J29">
        <f t="shared" si="1"/>
        <v>20.897725596263374</v>
      </c>
      <c r="K29">
        <f t="shared" si="2"/>
        <v>902.34487096774205</v>
      </c>
      <c r="L29">
        <f t="shared" si="3"/>
        <v>380.82382498661696</v>
      </c>
      <c r="M29">
        <f t="shared" si="4"/>
        <v>38.866770255898487</v>
      </c>
      <c r="N29">
        <f t="shared" si="5"/>
        <v>92.093058496862895</v>
      </c>
      <c r="O29">
        <f t="shared" si="6"/>
        <v>6.7609734043086719E-2</v>
      </c>
      <c r="P29">
        <f t="shared" si="7"/>
        <v>2.9622101246811674</v>
      </c>
      <c r="Q29">
        <f t="shared" si="8"/>
        <v>6.6764013362085831E-2</v>
      </c>
      <c r="R29">
        <f t="shared" si="9"/>
        <v>4.180261151696462E-2</v>
      </c>
      <c r="S29">
        <f t="shared" si="10"/>
        <v>231.29092567533695</v>
      </c>
      <c r="T29">
        <f t="shared" si="11"/>
        <v>28.984010552439841</v>
      </c>
      <c r="U29">
        <f t="shared" si="12"/>
        <v>28.334658064516098</v>
      </c>
      <c r="V29">
        <f t="shared" si="13"/>
        <v>3.8695078823708795</v>
      </c>
      <c r="W29">
        <f t="shared" si="14"/>
        <v>46.834739507634069</v>
      </c>
      <c r="X29">
        <f t="shared" si="15"/>
        <v>1.7770018272989518</v>
      </c>
      <c r="Y29">
        <f t="shared" si="16"/>
        <v>3.7941960305112836</v>
      </c>
      <c r="Z29">
        <f t="shared" si="17"/>
        <v>2.0925060550719277</v>
      </c>
      <c r="AA29">
        <f t="shared" si="18"/>
        <v>-62.083542956988673</v>
      </c>
      <c r="AB29">
        <f t="shared" si="19"/>
        <v>-53.909120178765349</v>
      </c>
      <c r="AC29">
        <f t="shared" si="20"/>
        <v>-3.973516350405871</v>
      </c>
      <c r="AD29">
        <f t="shared" si="21"/>
        <v>111.32474618917705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53691.364192642468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343</v>
      </c>
      <c r="AQ29">
        <v>834.10180769230794</v>
      </c>
      <c r="AR29">
        <v>1116.04</v>
      </c>
      <c r="AS29">
        <f t="shared" si="27"/>
        <v>0.25262373419204687</v>
      </c>
      <c r="AT29">
        <v>0.5</v>
      </c>
      <c r="AU29">
        <f t="shared" si="28"/>
        <v>1180.1900921756651</v>
      </c>
      <c r="AV29">
        <f t="shared" si="29"/>
        <v>20.897725596263374</v>
      </c>
      <c r="AW29">
        <f t="shared" si="30"/>
        <v>149.07201407093626</v>
      </c>
      <c r="AX29">
        <f t="shared" si="31"/>
        <v>0.47211569477796494</v>
      </c>
      <c r="AY29">
        <f t="shared" si="32"/>
        <v>1.8196622068305829E-2</v>
      </c>
      <c r="AZ29">
        <f t="shared" si="33"/>
        <v>1.9229059890326512</v>
      </c>
      <c r="BA29" t="s">
        <v>344</v>
      </c>
      <c r="BB29">
        <v>589.14</v>
      </c>
      <c r="BC29">
        <f t="shared" si="34"/>
        <v>526.9</v>
      </c>
      <c r="BD29">
        <f t="shared" si="35"/>
        <v>0.53508861701972299</v>
      </c>
      <c r="BE29">
        <f t="shared" si="36"/>
        <v>0.80287623366031413</v>
      </c>
      <c r="BF29">
        <f t="shared" si="37"/>
        <v>0.70385466996458745</v>
      </c>
      <c r="BG29">
        <f t="shared" si="38"/>
        <v>0.84270690609270149</v>
      </c>
      <c r="BH29">
        <f t="shared" si="39"/>
        <v>1400.00677419355</v>
      </c>
      <c r="BI29">
        <f t="shared" si="40"/>
        <v>1180.1900921756651</v>
      </c>
      <c r="BJ29">
        <f t="shared" si="41"/>
        <v>0.8429888440043396</v>
      </c>
      <c r="BK29">
        <f t="shared" si="42"/>
        <v>0.19597768800867929</v>
      </c>
      <c r="BL29">
        <v>6</v>
      </c>
      <c r="BM29">
        <v>0.5</v>
      </c>
      <c r="BN29" t="s">
        <v>290</v>
      </c>
      <c r="BO29">
        <v>2</v>
      </c>
      <c r="BP29">
        <v>1608156942.5</v>
      </c>
      <c r="BQ29">
        <v>902.34487096774205</v>
      </c>
      <c r="BR29">
        <v>928.94570967741902</v>
      </c>
      <c r="BS29">
        <v>17.4113935483871</v>
      </c>
      <c r="BT29">
        <v>15.751509677419399</v>
      </c>
      <c r="BU29">
        <v>897.19887096774198</v>
      </c>
      <c r="BV29">
        <v>17.378393548387098</v>
      </c>
      <c r="BW29">
        <v>500.01516129032302</v>
      </c>
      <c r="BX29">
        <v>101.95964516129</v>
      </c>
      <c r="BY29">
        <v>0.100067770967742</v>
      </c>
      <c r="BZ29">
        <v>27.9970903225806</v>
      </c>
      <c r="CA29">
        <v>28.334658064516098</v>
      </c>
      <c r="CB29">
        <v>999.9</v>
      </c>
      <c r="CC29">
        <v>0</v>
      </c>
      <c r="CD29">
        <v>0</v>
      </c>
      <c r="CE29">
        <v>9991.5767741935506</v>
      </c>
      <c r="CF29">
        <v>0</v>
      </c>
      <c r="CG29">
        <v>318.867677419355</v>
      </c>
      <c r="CH29">
        <v>1400.00677419355</v>
      </c>
      <c r="CI29">
        <v>0.90001200000000003</v>
      </c>
      <c r="CJ29">
        <v>9.9988199999999999E-2</v>
      </c>
      <c r="CK29">
        <v>0</v>
      </c>
      <c r="CL29">
        <v>834.14525806451604</v>
      </c>
      <c r="CM29">
        <v>4.9993800000000004</v>
      </c>
      <c r="CN29">
        <v>11737.609677419399</v>
      </c>
      <c r="CO29">
        <v>11164.4290322581</v>
      </c>
      <c r="CP29">
        <v>48.436999999999998</v>
      </c>
      <c r="CQ29">
        <v>50.2398387096774</v>
      </c>
      <c r="CR29">
        <v>49.25</v>
      </c>
      <c r="CS29">
        <v>50.061999999999998</v>
      </c>
      <c r="CT29">
        <v>49.936999999999998</v>
      </c>
      <c r="CU29">
        <v>1255.52677419355</v>
      </c>
      <c r="CV29">
        <v>139.47999999999999</v>
      </c>
      <c r="CW29">
        <v>0</v>
      </c>
      <c r="CX29">
        <v>119.59999990463299</v>
      </c>
      <c r="CY29">
        <v>0</v>
      </c>
      <c r="CZ29">
        <v>834.10180769230794</v>
      </c>
      <c r="DA29">
        <v>-1.11203418083976</v>
      </c>
      <c r="DB29">
        <v>-28.635897400987599</v>
      </c>
      <c r="DC29">
        <v>11737.515384615401</v>
      </c>
      <c r="DD29">
        <v>15</v>
      </c>
      <c r="DE29">
        <v>1608156973</v>
      </c>
      <c r="DF29" t="s">
        <v>345</v>
      </c>
      <c r="DG29">
        <v>1608156973</v>
      </c>
      <c r="DH29">
        <v>1608156970.5</v>
      </c>
      <c r="DI29">
        <v>22</v>
      </c>
      <c r="DJ29">
        <v>2.1389999999999998</v>
      </c>
      <c r="DK29">
        <v>3.0000000000000001E-3</v>
      </c>
      <c r="DL29">
        <v>5.1459999999999999</v>
      </c>
      <c r="DM29">
        <v>3.3000000000000002E-2</v>
      </c>
      <c r="DN29">
        <v>929</v>
      </c>
      <c r="DO29">
        <v>16</v>
      </c>
      <c r="DP29">
        <v>0.09</v>
      </c>
      <c r="DQ29">
        <v>0.05</v>
      </c>
      <c r="DR29">
        <v>22.690336886778699</v>
      </c>
      <c r="DS29">
        <v>-0.98824338627376895</v>
      </c>
      <c r="DT29">
        <v>0.101085095028876</v>
      </c>
      <c r="DU29">
        <v>0</v>
      </c>
      <c r="DV29">
        <v>-28.740335483871</v>
      </c>
      <c r="DW29">
        <v>1.38116129032267</v>
      </c>
      <c r="DX29">
        <v>0.13240822152718301</v>
      </c>
      <c r="DY29">
        <v>0</v>
      </c>
      <c r="DZ29">
        <v>1.65663387096774</v>
      </c>
      <c r="EA29">
        <v>-0.212920645161294</v>
      </c>
      <c r="EB29">
        <v>1.5914595791573099E-2</v>
      </c>
      <c r="EC29">
        <v>0</v>
      </c>
      <c r="ED29">
        <v>0</v>
      </c>
      <c r="EE29">
        <v>3</v>
      </c>
      <c r="EF29" t="s">
        <v>292</v>
      </c>
      <c r="EG29">
        <v>100</v>
      </c>
      <c r="EH29">
        <v>100</v>
      </c>
      <c r="EI29">
        <v>5.1459999999999999</v>
      </c>
      <c r="EJ29">
        <v>3.3000000000000002E-2</v>
      </c>
      <c r="EK29">
        <v>3.0065714285714802</v>
      </c>
      <c r="EL29">
        <v>0</v>
      </c>
      <c r="EM29">
        <v>0</v>
      </c>
      <c r="EN29">
        <v>0</v>
      </c>
      <c r="EO29">
        <v>2.9749999999998201E-2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11.4</v>
      </c>
      <c r="EX29">
        <v>11.4</v>
      </c>
      <c r="EY29">
        <v>2</v>
      </c>
      <c r="EZ29">
        <v>488.48</v>
      </c>
      <c r="FA29">
        <v>513.81200000000001</v>
      </c>
      <c r="FB29">
        <v>24.4223</v>
      </c>
      <c r="FC29">
        <v>32.801499999999997</v>
      </c>
      <c r="FD29">
        <v>30</v>
      </c>
      <c r="FE29">
        <v>32.617400000000004</v>
      </c>
      <c r="FF29">
        <v>32.657400000000003</v>
      </c>
      <c r="FG29">
        <v>40.939399999999999</v>
      </c>
      <c r="FH29">
        <v>0</v>
      </c>
      <c r="FI29">
        <v>100</v>
      </c>
      <c r="FJ29">
        <v>24.360299999999999</v>
      </c>
      <c r="FK29">
        <v>928.68499999999995</v>
      </c>
      <c r="FL29">
        <v>17.889399999999998</v>
      </c>
      <c r="FM29">
        <v>100.839</v>
      </c>
      <c r="FN29">
        <v>100.384</v>
      </c>
    </row>
    <row r="30" spans="1:170" x14ac:dyDescent="0.25">
      <c r="A30">
        <v>14</v>
      </c>
      <c r="B30">
        <v>1608157094</v>
      </c>
      <c r="C30">
        <v>1485.9000000953699</v>
      </c>
      <c r="D30" t="s">
        <v>346</v>
      </c>
      <c r="E30" t="s">
        <v>347</v>
      </c>
      <c r="F30" t="s">
        <v>285</v>
      </c>
      <c r="G30" t="s">
        <v>286</v>
      </c>
      <c r="H30">
        <v>1608157086</v>
      </c>
      <c r="I30">
        <f t="shared" si="0"/>
        <v>1.0574281237430822E-3</v>
      </c>
      <c r="J30">
        <f t="shared" si="1"/>
        <v>23.274748452377366</v>
      </c>
      <c r="K30">
        <f t="shared" si="2"/>
        <v>1199.7193548387099</v>
      </c>
      <c r="L30">
        <f t="shared" si="3"/>
        <v>411.95442036336448</v>
      </c>
      <c r="M30">
        <f t="shared" si="4"/>
        <v>42.040416029473441</v>
      </c>
      <c r="N30">
        <f t="shared" si="5"/>
        <v>122.43272144414212</v>
      </c>
      <c r="O30">
        <f t="shared" si="6"/>
        <v>4.9391221478822987E-2</v>
      </c>
      <c r="P30">
        <f t="shared" si="7"/>
        <v>2.9651159990290918</v>
      </c>
      <c r="Q30">
        <f t="shared" si="8"/>
        <v>4.8938669513140874E-2</v>
      </c>
      <c r="R30">
        <f t="shared" si="9"/>
        <v>3.0626982726192156E-2</v>
      </c>
      <c r="S30">
        <f t="shared" si="10"/>
        <v>231.29288964926701</v>
      </c>
      <c r="T30">
        <f t="shared" si="11"/>
        <v>29.072645628513065</v>
      </c>
      <c r="U30">
        <f t="shared" si="12"/>
        <v>28.379622580645201</v>
      </c>
      <c r="V30">
        <f t="shared" si="13"/>
        <v>3.8796372865051958</v>
      </c>
      <c r="W30">
        <f t="shared" si="14"/>
        <v>45.735906747457165</v>
      </c>
      <c r="X30">
        <f t="shared" si="15"/>
        <v>1.7352580712549872</v>
      </c>
      <c r="Y30">
        <f t="shared" si="16"/>
        <v>3.7940825811909029</v>
      </c>
      <c r="Z30">
        <f t="shared" si="17"/>
        <v>2.1443792152502086</v>
      </c>
      <c r="AA30">
        <f t="shared" si="18"/>
        <v>-46.632580257069925</v>
      </c>
      <c r="AB30">
        <f t="shared" si="19"/>
        <v>-61.231812095437512</v>
      </c>
      <c r="AC30">
        <f t="shared" si="20"/>
        <v>-4.5098306495412048</v>
      </c>
      <c r="AD30">
        <f t="shared" si="21"/>
        <v>118.91866664721837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53776.137663769216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348</v>
      </c>
      <c r="AQ30">
        <v>848.96100000000001</v>
      </c>
      <c r="AR30">
        <v>1148.45</v>
      </c>
      <c r="AS30">
        <f t="shared" si="27"/>
        <v>0.26077669902912626</v>
      </c>
      <c r="AT30">
        <v>0.5</v>
      </c>
      <c r="AU30">
        <f t="shared" si="28"/>
        <v>1180.1969824984039</v>
      </c>
      <c r="AV30">
        <f t="shared" si="29"/>
        <v>23.274748452377366</v>
      </c>
      <c r="AW30">
        <f t="shared" si="30"/>
        <v>153.88393665003463</v>
      </c>
      <c r="AX30">
        <f t="shared" si="31"/>
        <v>0.48651660934302754</v>
      </c>
      <c r="AY30">
        <f t="shared" si="32"/>
        <v>2.0210605759810818E-2</v>
      </c>
      <c r="AZ30">
        <f t="shared" si="33"/>
        <v>1.8404196961121513</v>
      </c>
      <c r="BA30" t="s">
        <v>349</v>
      </c>
      <c r="BB30">
        <v>589.71</v>
      </c>
      <c r="BC30">
        <f t="shared" si="34"/>
        <v>558.74</v>
      </c>
      <c r="BD30">
        <f t="shared" si="35"/>
        <v>0.53600780327164699</v>
      </c>
      <c r="BE30">
        <f t="shared" si="36"/>
        <v>0.79091967055460144</v>
      </c>
      <c r="BF30">
        <f t="shared" si="37"/>
        <v>0.6917035168290796</v>
      </c>
      <c r="BG30">
        <f t="shared" si="38"/>
        <v>0.82998014851760293</v>
      </c>
      <c r="BH30">
        <f t="shared" si="39"/>
        <v>1400.01451612903</v>
      </c>
      <c r="BI30">
        <f t="shared" si="40"/>
        <v>1180.1969824984039</v>
      </c>
      <c r="BJ30">
        <f t="shared" si="41"/>
        <v>0.84298910397128557</v>
      </c>
      <c r="BK30">
        <f t="shared" si="42"/>
        <v>0.19597820794257098</v>
      </c>
      <c r="BL30">
        <v>6</v>
      </c>
      <c r="BM30">
        <v>0.5</v>
      </c>
      <c r="BN30" t="s">
        <v>290</v>
      </c>
      <c r="BO30">
        <v>2</v>
      </c>
      <c r="BP30">
        <v>1608157086</v>
      </c>
      <c r="BQ30">
        <v>1199.7193548387099</v>
      </c>
      <c r="BR30">
        <v>1229.1709677419401</v>
      </c>
      <c r="BS30">
        <v>17.003809677419401</v>
      </c>
      <c r="BT30">
        <v>15.7564903225806</v>
      </c>
      <c r="BU30">
        <v>1194.5722580645199</v>
      </c>
      <c r="BV30">
        <v>16.970887096774199</v>
      </c>
      <c r="BW30">
        <v>500.00722580645203</v>
      </c>
      <c r="BX30">
        <v>101.951225806452</v>
      </c>
      <c r="BY30">
        <v>9.9908861290322601E-2</v>
      </c>
      <c r="BZ30">
        <v>27.9965774193548</v>
      </c>
      <c r="CA30">
        <v>28.379622580645201</v>
      </c>
      <c r="CB30">
        <v>999.9</v>
      </c>
      <c r="CC30">
        <v>0</v>
      </c>
      <c r="CD30">
        <v>0</v>
      </c>
      <c r="CE30">
        <v>10008.8693548387</v>
      </c>
      <c r="CF30">
        <v>0</v>
      </c>
      <c r="CG30">
        <v>316.250258064516</v>
      </c>
      <c r="CH30">
        <v>1400.01451612903</v>
      </c>
      <c r="CI30">
        <v>0.90000590322580698</v>
      </c>
      <c r="CJ30">
        <v>9.9994238709677399E-2</v>
      </c>
      <c r="CK30">
        <v>0</v>
      </c>
      <c r="CL30">
        <v>848.99258064516096</v>
      </c>
      <c r="CM30">
        <v>4.9993800000000004</v>
      </c>
      <c r="CN30">
        <v>11933.967741935499</v>
      </c>
      <c r="CO30">
        <v>11164.4741935484</v>
      </c>
      <c r="CP30">
        <v>48.358741935483899</v>
      </c>
      <c r="CQ30">
        <v>50.125</v>
      </c>
      <c r="CR30">
        <v>49.186999999999998</v>
      </c>
      <c r="CS30">
        <v>49.977645161290297</v>
      </c>
      <c r="CT30">
        <v>49.868903225806399</v>
      </c>
      <c r="CU30">
        <v>1255.5216129032301</v>
      </c>
      <c r="CV30">
        <v>139.492903225806</v>
      </c>
      <c r="CW30">
        <v>0</v>
      </c>
      <c r="CX30">
        <v>143</v>
      </c>
      <c r="CY30">
        <v>0</v>
      </c>
      <c r="CZ30">
        <v>848.96100000000001</v>
      </c>
      <c r="DA30">
        <v>-1.64446153266233</v>
      </c>
      <c r="DB30">
        <v>-23.884615438741601</v>
      </c>
      <c r="DC30">
        <v>11933.328</v>
      </c>
      <c r="DD30">
        <v>15</v>
      </c>
      <c r="DE30">
        <v>1608156973</v>
      </c>
      <c r="DF30" t="s">
        <v>345</v>
      </c>
      <c r="DG30">
        <v>1608156973</v>
      </c>
      <c r="DH30">
        <v>1608156970.5</v>
      </c>
      <c r="DI30">
        <v>22</v>
      </c>
      <c r="DJ30">
        <v>2.1389999999999998</v>
      </c>
      <c r="DK30">
        <v>3.0000000000000001E-3</v>
      </c>
      <c r="DL30">
        <v>5.1459999999999999</v>
      </c>
      <c r="DM30">
        <v>3.3000000000000002E-2</v>
      </c>
      <c r="DN30">
        <v>929</v>
      </c>
      <c r="DO30">
        <v>16</v>
      </c>
      <c r="DP30">
        <v>0.09</v>
      </c>
      <c r="DQ30">
        <v>0.05</v>
      </c>
      <c r="DR30">
        <v>23.298296428384401</v>
      </c>
      <c r="DS30">
        <v>-2.02015988169109</v>
      </c>
      <c r="DT30">
        <v>0.154439917232155</v>
      </c>
      <c r="DU30">
        <v>0</v>
      </c>
      <c r="DV30">
        <v>-29.472535483870999</v>
      </c>
      <c r="DW30">
        <v>2.50720645161294</v>
      </c>
      <c r="DX30">
        <v>0.197141126048332</v>
      </c>
      <c r="DY30">
        <v>0</v>
      </c>
      <c r="DZ30">
        <v>1.24821548387097</v>
      </c>
      <c r="EA30">
        <v>-9.9888870967744403E-2</v>
      </c>
      <c r="EB30">
        <v>7.4715938787148798E-3</v>
      </c>
      <c r="EC30">
        <v>1</v>
      </c>
      <c r="ED30">
        <v>1</v>
      </c>
      <c r="EE30">
        <v>3</v>
      </c>
      <c r="EF30" t="s">
        <v>297</v>
      </c>
      <c r="EG30">
        <v>100</v>
      </c>
      <c r="EH30">
        <v>100</v>
      </c>
      <c r="EI30">
        <v>5.15</v>
      </c>
      <c r="EJ30">
        <v>3.2899999999999999E-2</v>
      </c>
      <c r="EK30">
        <v>5.1458095238093602</v>
      </c>
      <c r="EL30">
        <v>0</v>
      </c>
      <c r="EM30">
        <v>0</v>
      </c>
      <c r="EN30">
        <v>0</v>
      </c>
      <c r="EO30">
        <v>3.2919999999995397E-2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2</v>
      </c>
      <c r="EX30">
        <v>2.1</v>
      </c>
      <c r="EY30">
        <v>2</v>
      </c>
      <c r="EZ30">
        <v>488.13299999999998</v>
      </c>
      <c r="FA30">
        <v>514.55600000000004</v>
      </c>
      <c r="FB30">
        <v>24.337499999999999</v>
      </c>
      <c r="FC30">
        <v>32.766199999999998</v>
      </c>
      <c r="FD30">
        <v>30</v>
      </c>
      <c r="FE30">
        <v>32.588799999999999</v>
      </c>
      <c r="FF30">
        <v>32.628300000000003</v>
      </c>
      <c r="FG30">
        <v>51.424700000000001</v>
      </c>
      <c r="FH30">
        <v>0</v>
      </c>
      <c r="FI30">
        <v>100</v>
      </c>
      <c r="FJ30">
        <v>24.343699999999998</v>
      </c>
      <c r="FK30">
        <v>1229.1099999999999</v>
      </c>
      <c r="FL30">
        <v>17.889399999999998</v>
      </c>
      <c r="FM30">
        <v>100.845</v>
      </c>
      <c r="FN30">
        <v>100.387</v>
      </c>
    </row>
    <row r="31" spans="1:170" x14ac:dyDescent="0.25">
      <c r="A31">
        <v>15</v>
      </c>
      <c r="B31">
        <v>1608157214.5</v>
      </c>
      <c r="C31">
        <v>1606.4000000953699</v>
      </c>
      <c r="D31" t="s">
        <v>350</v>
      </c>
      <c r="E31" t="s">
        <v>351</v>
      </c>
      <c r="F31" t="s">
        <v>285</v>
      </c>
      <c r="G31" t="s">
        <v>286</v>
      </c>
      <c r="H31">
        <v>1608157206.5</v>
      </c>
      <c r="I31">
        <f t="shared" si="0"/>
        <v>8.7731691857505115E-4</v>
      </c>
      <c r="J31">
        <f t="shared" si="1"/>
        <v>23.082538784960192</v>
      </c>
      <c r="K31">
        <f t="shared" si="2"/>
        <v>1399.98322580645</v>
      </c>
      <c r="L31">
        <f t="shared" si="3"/>
        <v>447.61188837989295</v>
      </c>
      <c r="M31">
        <f t="shared" si="4"/>
        <v>45.677278655143311</v>
      </c>
      <c r="N31">
        <f t="shared" si="5"/>
        <v>142.86355116514417</v>
      </c>
      <c r="O31">
        <f t="shared" si="6"/>
        <v>4.0400824459122964E-2</v>
      </c>
      <c r="P31">
        <f t="shared" si="7"/>
        <v>2.9635450613150063</v>
      </c>
      <c r="Q31">
        <f t="shared" si="8"/>
        <v>4.0097323587461854E-2</v>
      </c>
      <c r="R31">
        <f t="shared" si="9"/>
        <v>2.5087905391712677E-2</v>
      </c>
      <c r="S31">
        <f t="shared" si="10"/>
        <v>231.28279046245436</v>
      </c>
      <c r="T31">
        <f t="shared" si="11"/>
        <v>29.11891076477043</v>
      </c>
      <c r="U31">
        <f t="shared" si="12"/>
        <v>28.3913193548387</v>
      </c>
      <c r="V31">
        <f t="shared" si="13"/>
        <v>3.8822760710961211</v>
      </c>
      <c r="W31">
        <f t="shared" si="14"/>
        <v>45.09037041283451</v>
      </c>
      <c r="X31">
        <f t="shared" si="15"/>
        <v>1.7107144145283246</v>
      </c>
      <c r="Y31">
        <f t="shared" si="16"/>
        <v>3.7939684213403302</v>
      </c>
      <c r="Z31">
        <f t="shared" si="17"/>
        <v>2.1715616565677962</v>
      </c>
      <c r="AA31">
        <f t="shared" si="18"/>
        <v>-38.689676109159755</v>
      </c>
      <c r="AB31">
        <f t="shared" si="19"/>
        <v>-63.150634464763499</v>
      </c>
      <c r="AC31">
        <f t="shared" si="20"/>
        <v>-4.6538800630512256</v>
      </c>
      <c r="AD31">
        <f t="shared" si="21"/>
        <v>124.78859982547988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53730.246741187904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352</v>
      </c>
      <c r="AQ31">
        <v>851.77888461538498</v>
      </c>
      <c r="AR31">
        <v>1154.3</v>
      </c>
      <c r="AS31">
        <f t="shared" si="27"/>
        <v>0.26208188112675646</v>
      </c>
      <c r="AT31">
        <v>0.5</v>
      </c>
      <c r="AU31">
        <f t="shared" si="28"/>
        <v>1180.1445986274853</v>
      </c>
      <c r="AV31">
        <f t="shared" si="29"/>
        <v>23.082538784960192</v>
      </c>
      <c r="AW31">
        <f t="shared" si="30"/>
        <v>154.64725820493615</v>
      </c>
      <c r="AX31">
        <f t="shared" si="31"/>
        <v>0.48712639695053278</v>
      </c>
      <c r="AY31">
        <f t="shared" si="32"/>
        <v>2.0048633271120726E-2</v>
      </c>
      <c r="AZ31">
        <f t="shared" si="33"/>
        <v>1.8260244303907129</v>
      </c>
      <c r="BA31" t="s">
        <v>353</v>
      </c>
      <c r="BB31">
        <v>592.01</v>
      </c>
      <c r="BC31">
        <f t="shared" si="34"/>
        <v>562.29</v>
      </c>
      <c r="BD31">
        <f t="shared" si="35"/>
        <v>0.5380161756115438</v>
      </c>
      <c r="BE31">
        <f t="shared" si="36"/>
        <v>0.78941001546775924</v>
      </c>
      <c r="BF31">
        <f t="shared" si="37"/>
        <v>0.68939199256753103</v>
      </c>
      <c r="BG31">
        <f t="shared" si="38"/>
        <v>0.82768297073869734</v>
      </c>
      <c r="BH31">
        <f t="shared" si="39"/>
        <v>1399.95225806452</v>
      </c>
      <c r="BI31">
        <f t="shared" si="40"/>
        <v>1180.1445986274853</v>
      </c>
      <c r="BJ31">
        <f t="shared" si="41"/>
        <v>0.84298917468733814</v>
      </c>
      <c r="BK31">
        <f t="shared" si="42"/>
        <v>0.19597834937467623</v>
      </c>
      <c r="BL31">
        <v>6</v>
      </c>
      <c r="BM31">
        <v>0.5</v>
      </c>
      <c r="BN31" t="s">
        <v>290</v>
      </c>
      <c r="BO31">
        <v>2</v>
      </c>
      <c r="BP31">
        <v>1608157206.5</v>
      </c>
      <c r="BQ31">
        <v>1399.98322580645</v>
      </c>
      <c r="BR31">
        <v>1429.15580645161</v>
      </c>
      <c r="BS31">
        <v>16.7640483870968</v>
      </c>
      <c r="BT31">
        <v>15.728929032258099</v>
      </c>
      <c r="BU31">
        <v>1394.8390322580599</v>
      </c>
      <c r="BV31">
        <v>16.731132258064498</v>
      </c>
      <c r="BW31">
        <v>500.00583870967699</v>
      </c>
      <c r="BX31">
        <v>101.94664516128999</v>
      </c>
      <c r="BY31">
        <v>9.9971206451612907E-2</v>
      </c>
      <c r="BZ31">
        <v>27.996061290322601</v>
      </c>
      <c r="CA31">
        <v>28.3913193548387</v>
      </c>
      <c r="CB31">
        <v>999.9</v>
      </c>
      <c r="CC31">
        <v>0</v>
      </c>
      <c r="CD31">
        <v>0</v>
      </c>
      <c r="CE31">
        <v>10000.413870967701</v>
      </c>
      <c r="CF31">
        <v>0</v>
      </c>
      <c r="CG31">
        <v>320.05229032258097</v>
      </c>
      <c r="CH31">
        <v>1399.95225806452</v>
      </c>
      <c r="CI31">
        <v>0.90000183870967798</v>
      </c>
      <c r="CJ31">
        <v>9.9998264516129004E-2</v>
      </c>
      <c r="CK31">
        <v>0</v>
      </c>
      <c r="CL31">
        <v>851.83861290322602</v>
      </c>
      <c r="CM31">
        <v>4.9993800000000004</v>
      </c>
      <c r="CN31">
        <v>11971.890322580601</v>
      </c>
      <c r="CO31">
        <v>11163.9580645161</v>
      </c>
      <c r="CP31">
        <v>48.302</v>
      </c>
      <c r="CQ31">
        <v>50.061999999999998</v>
      </c>
      <c r="CR31">
        <v>49.125</v>
      </c>
      <c r="CS31">
        <v>49.908999999999999</v>
      </c>
      <c r="CT31">
        <v>49.811999999999998</v>
      </c>
      <c r="CU31">
        <v>1255.46225806452</v>
      </c>
      <c r="CV31">
        <v>139.49</v>
      </c>
      <c r="CW31">
        <v>0</v>
      </c>
      <c r="CX31">
        <v>120</v>
      </c>
      <c r="CY31">
        <v>0</v>
      </c>
      <c r="CZ31">
        <v>851.77888461538498</v>
      </c>
      <c r="DA31">
        <v>-4.84509400968569</v>
      </c>
      <c r="DB31">
        <v>-70.9846153700054</v>
      </c>
      <c r="DC31">
        <v>11971.057692307701</v>
      </c>
      <c r="DD31">
        <v>15</v>
      </c>
      <c r="DE31">
        <v>1608156973</v>
      </c>
      <c r="DF31" t="s">
        <v>345</v>
      </c>
      <c r="DG31">
        <v>1608156973</v>
      </c>
      <c r="DH31">
        <v>1608156970.5</v>
      </c>
      <c r="DI31">
        <v>22</v>
      </c>
      <c r="DJ31">
        <v>2.1389999999999998</v>
      </c>
      <c r="DK31">
        <v>3.0000000000000001E-3</v>
      </c>
      <c r="DL31">
        <v>5.1459999999999999</v>
      </c>
      <c r="DM31">
        <v>3.3000000000000002E-2</v>
      </c>
      <c r="DN31">
        <v>929</v>
      </c>
      <c r="DO31">
        <v>16</v>
      </c>
      <c r="DP31">
        <v>0.09</v>
      </c>
      <c r="DQ31">
        <v>0.05</v>
      </c>
      <c r="DR31">
        <v>23.088927548743101</v>
      </c>
      <c r="DS31">
        <v>-2.2500327971694101</v>
      </c>
      <c r="DT31">
        <v>0.17058843362465601</v>
      </c>
      <c r="DU31">
        <v>0</v>
      </c>
      <c r="DV31">
        <v>-29.172629032258101</v>
      </c>
      <c r="DW31">
        <v>2.7439596774194301</v>
      </c>
      <c r="DX31">
        <v>0.21452521348700301</v>
      </c>
      <c r="DY31">
        <v>0</v>
      </c>
      <c r="DZ31">
        <v>1.0351225806451601</v>
      </c>
      <c r="EA31">
        <v>-9.7847903225808899E-2</v>
      </c>
      <c r="EB31">
        <v>7.3227894243364502E-3</v>
      </c>
      <c r="EC31">
        <v>1</v>
      </c>
      <c r="ED31">
        <v>1</v>
      </c>
      <c r="EE31">
        <v>3</v>
      </c>
      <c r="EF31" t="s">
        <v>297</v>
      </c>
      <c r="EG31">
        <v>100</v>
      </c>
      <c r="EH31">
        <v>100</v>
      </c>
      <c r="EI31">
        <v>5.15</v>
      </c>
      <c r="EJ31">
        <v>3.2899999999999999E-2</v>
      </c>
      <c r="EK31">
        <v>5.1458095238093602</v>
      </c>
      <c r="EL31">
        <v>0</v>
      </c>
      <c r="EM31">
        <v>0</v>
      </c>
      <c r="EN31">
        <v>0</v>
      </c>
      <c r="EO31">
        <v>3.2919999999995397E-2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4</v>
      </c>
      <c r="EX31">
        <v>4.0999999999999996</v>
      </c>
      <c r="EY31">
        <v>2</v>
      </c>
      <c r="EZ31">
        <v>488.04599999999999</v>
      </c>
      <c r="FA31">
        <v>515.09199999999998</v>
      </c>
      <c r="FB31">
        <v>24.462</v>
      </c>
      <c r="FC31">
        <v>32.734499999999997</v>
      </c>
      <c r="FD31">
        <v>30.0001</v>
      </c>
      <c r="FE31">
        <v>32.558799999999998</v>
      </c>
      <c r="FF31">
        <v>32.599299999999999</v>
      </c>
      <c r="FG31">
        <v>58.139099999999999</v>
      </c>
      <c r="FH31">
        <v>0</v>
      </c>
      <c r="FI31">
        <v>100</v>
      </c>
      <c r="FJ31">
        <v>24.4633</v>
      </c>
      <c r="FK31">
        <v>1429.08</v>
      </c>
      <c r="FL31">
        <v>16.974499999999999</v>
      </c>
      <c r="FM31">
        <v>100.845</v>
      </c>
      <c r="FN31">
        <v>100.39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2020-12-16T14:21:21Z</dcterms:created>
  <dcterms:modified xsi:type="dcterms:W3CDTF">2021-05-04T23:32:39Z</dcterms:modified>
</cp:coreProperties>
</file>