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1393D8C4-F339-4C4A-AC51-37D0E81A0D62}" xr6:coauthVersionLast="46" xr6:coauthVersionMax="46" xr10:uidLastSave="{00000000-0000-0000-0000-000000000000}"/>
  <bookViews>
    <workbookView xWindow="1770" yWindow="177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B31" i="1"/>
  <c r="AZ31" i="1"/>
  <c r="AU31" i="1"/>
  <c r="AN31" i="1"/>
  <c r="AO31" i="1" s="1"/>
  <c r="AI31" i="1"/>
  <c r="AG31" i="1" s="1"/>
  <c r="Y31" i="1"/>
  <c r="W31" i="1" s="1"/>
  <c r="X31" i="1"/>
  <c r="P31" i="1"/>
  <c r="BO30" i="1"/>
  <c r="BN30" i="1"/>
  <c r="BM30" i="1"/>
  <c r="AW30" i="1" s="1"/>
  <c r="BL30" i="1"/>
  <c r="BI30" i="1"/>
  <c r="BH30" i="1"/>
  <c r="BG30" i="1"/>
  <c r="BF30" i="1"/>
  <c r="BJ30" i="1" s="1"/>
  <c r="BK30" i="1" s="1"/>
  <c r="BE30" i="1"/>
  <c r="AZ30" i="1" s="1"/>
  <c r="BB30" i="1"/>
  <c r="AU30" i="1"/>
  <c r="AY30" i="1" s="1"/>
  <c r="AO30" i="1"/>
  <c r="AN30" i="1"/>
  <c r="AI30" i="1"/>
  <c r="AG30" i="1"/>
  <c r="J30" i="1" s="1"/>
  <c r="AX30" i="1" s="1"/>
  <c r="BA30" i="1" s="1"/>
  <c r="Y30" i="1"/>
  <c r="X30" i="1"/>
  <c r="W30" i="1"/>
  <c r="P30" i="1"/>
  <c r="N30" i="1"/>
  <c r="K30" i="1"/>
  <c r="BO29" i="1"/>
  <c r="BN29" i="1"/>
  <c r="BL29" i="1"/>
  <c r="BM29" i="1" s="1"/>
  <c r="BJ29" i="1"/>
  <c r="BK29" i="1" s="1"/>
  <c r="BI29" i="1"/>
  <c r="BH29" i="1"/>
  <c r="BG29" i="1"/>
  <c r="BF29" i="1"/>
  <c r="BE29" i="1"/>
  <c r="BB29" i="1"/>
  <c r="AZ29" i="1"/>
  <c r="AU29" i="1"/>
  <c r="AN29" i="1"/>
  <c r="AO29" i="1" s="1"/>
  <c r="AI29" i="1"/>
  <c r="AG29" i="1" s="1"/>
  <c r="Y29" i="1"/>
  <c r="X29" i="1"/>
  <c r="W29" i="1" s="1"/>
  <c r="P29" i="1"/>
  <c r="BO28" i="1"/>
  <c r="BN28" i="1"/>
  <c r="BL28" i="1"/>
  <c r="BM28" i="1" s="1"/>
  <c r="BK28" i="1"/>
  <c r="BJ28" i="1"/>
  <c r="BI28" i="1"/>
  <c r="BH28" i="1"/>
  <c r="BG28" i="1"/>
  <c r="BF28" i="1"/>
  <c r="BE28" i="1"/>
  <c r="BB28" i="1"/>
  <c r="AZ28" i="1"/>
  <c r="AU28" i="1"/>
  <c r="AN28" i="1"/>
  <c r="AO28" i="1" s="1"/>
  <c r="AI28" i="1"/>
  <c r="AG28" i="1"/>
  <c r="K28" i="1" s="1"/>
  <c r="Y28" i="1"/>
  <c r="X28" i="1"/>
  <c r="W28" i="1"/>
  <c r="P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AZ27" i="1" s="1"/>
  <c r="BB27" i="1"/>
  <c r="AU27" i="1"/>
  <c r="AN27" i="1"/>
  <c r="AO27" i="1" s="1"/>
  <c r="AI27" i="1"/>
  <c r="AG27" i="1"/>
  <c r="I27" i="1" s="1"/>
  <c r="Y27" i="1"/>
  <c r="X27" i="1"/>
  <c r="W27" i="1"/>
  <c r="P27" i="1"/>
  <c r="N27" i="1"/>
  <c r="J27" i="1"/>
  <c r="AX27" i="1" s="1"/>
  <c r="BO26" i="1"/>
  <c r="BN26" i="1"/>
  <c r="BL26" i="1"/>
  <c r="BM26" i="1" s="1"/>
  <c r="BI26" i="1"/>
  <c r="BH26" i="1"/>
  <c r="BG26" i="1"/>
  <c r="BF26" i="1"/>
  <c r="BJ26" i="1" s="1"/>
  <c r="BK26" i="1" s="1"/>
  <c r="BE26" i="1"/>
  <c r="AZ26" i="1" s="1"/>
  <c r="BB26" i="1"/>
  <c r="AU26" i="1"/>
  <c r="AN26" i="1"/>
  <c r="AO26" i="1" s="1"/>
  <c r="AI26" i="1"/>
  <c r="AG26" i="1"/>
  <c r="N26" i="1" s="1"/>
  <c r="Y26" i="1"/>
  <c r="X26" i="1"/>
  <c r="W26" i="1"/>
  <c r="P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BB25" i="1"/>
  <c r="AZ25" i="1"/>
  <c r="AU25" i="1"/>
  <c r="AN25" i="1"/>
  <c r="AO25" i="1" s="1"/>
  <c r="AI25" i="1"/>
  <c r="AG25" i="1"/>
  <c r="K25" i="1" s="1"/>
  <c r="Y25" i="1"/>
  <c r="X25" i="1"/>
  <c r="W25" i="1"/>
  <c r="P25" i="1"/>
  <c r="BO24" i="1"/>
  <c r="BN24" i="1"/>
  <c r="BM24" i="1" s="1"/>
  <c r="BL24" i="1"/>
  <c r="BI24" i="1"/>
  <c r="BH24" i="1"/>
  <c r="BG24" i="1"/>
  <c r="BF24" i="1"/>
  <c r="BJ24" i="1" s="1"/>
  <c r="BK24" i="1" s="1"/>
  <c r="BE24" i="1"/>
  <c r="AZ24" i="1" s="1"/>
  <c r="BB24" i="1"/>
  <c r="AU24" i="1"/>
  <c r="AO24" i="1"/>
  <c r="AN24" i="1"/>
  <c r="AI24" i="1"/>
  <c r="AG24" i="1" s="1"/>
  <c r="Y24" i="1"/>
  <c r="W24" i="1" s="1"/>
  <c r="X24" i="1"/>
  <c r="P24" i="1"/>
  <c r="BO23" i="1"/>
  <c r="BN23" i="1"/>
  <c r="BL23" i="1"/>
  <c r="BM23" i="1" s="1"/>
  <c r="BK23" i="1"/>
  <c r="BJ23" i="1"/>
  <c r="BI23" i="1"/>
  <c r="BH23" i="1"/>
  <c r="BG23" i="1"/>
  <c r="BF23" i="1"/>
  <c r="BE23" i="1"/>
  <c r="BB23" i="1"/>
  <c r="AZ23" i="1"/>
  <c r="AU23" i="1"/>
  <c r="AN23" i="1"/>
  <c r="AO23" i="1" s="1"/>
  <c r="AI23" i="1"/>
  <c r="AG23" i="1" s="1"/>
  <c r="Y23" i="1"/>
  <c r="X23" i="1"/>
  <c r="W23" i="1" s="1"/>
  <c r="P23" i="1"/>
  <c r="BO22" i="1"/>
  <c r="BN22" i="1"/>
  <c r="BM22" i="1"/>
  <c r="S22" i="1" s="1"/>
  <c r="BL22" i="1"/>
  <c r="BI22" i="1"/>
  <c r="BH22" i="1"/>
  <c r="BG22" i="1"/>
  <c r="BF22" i="1"/>
  <c r="BJ22" i="1" s="1"/>
  <c r="BK22" i="1" s="1"/>
  <c r="BE22" i="1"/>
  <c r="AZ22" i="1" s="1"/>
  <c r="BB22" i="1"/>
  <c r="AU22" i="1"/>
  <c r="AO22" i="1"/>
  <c r="AN22" i="1"/>
  <c r="AI22" i="1"/>
  <c r="AG22" i="1"/>
  <c r="J22" i="1" s="1"/>
  <c r="AX22" i="1" s="1"/>
  <c r="Y22" i="1"/>
  <c r="X22" i="1"/>
  <c r="W22" i="1"/>
  <c r="P22" i="1"/>
  <c r="N22" i="1"/>
  <c r="K22" i="1"/>
  <c r="BO21" i="1"/>
  <c r="BN21" i="1"/>
  <c r="BM21" i="1" s="1"/>
  <c r="BL21" i="1"/>
  <c r="BJ21" i="1"/>
  <c r="BK21" i="1" s="1"/>
  <c r="BI21" i="1"/>
  <c r="BH21" i="1"/>
  <c r="BG21" i="1"/>
  <c r="BF21" i="1"/>
  <c r="BE21" i="1"/>
  <c r="BB21" i="1"/>
  <c r="AZ21" i="1"/>
  <c r="AU21" i="1"/>
  <c r="AO21" i="1"/>
  <c r="AN21" i="1"/>
  <c r="AI21" i="1"/>
  <c r="AG21" i="1" s="1"/>
  <c r="Y21" i="1"/>
  <c r="X21" i="1"/>
  <c r="W21" i="1" s="1"/>
  <c r="P21" i="1"/>
  <c r="BO20" i="1"/>
  <c r="BN20" i="1"/>
  <c r="BL20" i="1"/>
  <c r="BM20" i="1" s="1"/>
  <c r="BK20" i="1"/>
  <c r="BJ20" i="1"/>
  <c r="BI20" i="1"/>
  <c r="BH20" i="1"/>
  <c r="BG20" i="1"/>
  <c r="BF20" i="1"/>
  <c r="BE20" i="1"/>
  <c r="BB20" i="1"/>
  <c r="AZ20" i="1"/>
  <c r="AU20" i="1"/>
  <c r="AN20" i="1"/>
  <c r="AO20" i="1" s="1"/>
  <c r="AI20" i="1"/>
  <c r="AG20" i="1" s="1"/>
  <c r="Y20" i="1"/>
  <c r="X20" i="1"/>
  <c r="W20" i="1" s="1"/>
  <c r="P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AZ19" i="1" s="1"/>
  <c r="BB19" i="1"/>
  <c r="AU19" i="1"/>
  <c r="AN19" i="1"/>
  <c r="AO19" i="1" s="1"/>
  <c r="AI19" i="1"/>
  <c r="AG19" i="1" s="1"/>
  <c r="Y19" i="1"/>
  <c r="W19" i="1" s="1"/>
  <c r="X19" i="1"/>
  <c r="P19" i="1"/>
  <c r="BO18" i="1"/>
  <c r="BN18" i="1"/>
  <c r="BL18" i="1"/>
  <c r="BM18" i="1" s="1"/>
  <c r="BI18" i="1"/>
  <c r="BH18" i="1"/>
  <c r="BG18" i="1"/>
  <c r="BF18" i="1"/>
  <c r="BJ18" i="1" s="1"/>
  <c r="BK18" i="1" s="1"/>
  <c r="BE18" i="1"/>
  <c r="AZ18" i="1" s="1"/>
  <c r="BB18" i="1"/>
  <c r="AU18" i="1"/>
  <c r="AN18" i="1"/>
  <c r="AO18" i="1" s="1"/>
  <c r="AI18" i="1"/>
  <c r="AG18" i="1"/>
  <c r="N18" i="1" s="1"/>
  <c r="Y18" i="1"/>
  <c r="X18" i="1"/>
  <c r="W18" i="1"/>
  <c r="P18" i="1"/>
  <c r="BO17" i="1"/>
  <c r="BN17" i="1"/>
  <c r="BM17" i="1" s="1"/>
  <c r="BL17" i="1"/>
  <c r="BI17" i="1"/>
  <c r="BH17" i="1"/>
  <c r="BG17" i="1"/>
  <c r="BF17" i="1"/>
  <c r="BJ17" i="1" s="1"/>
  <c r="BK17" i="1" s="1"/>
  <c r="BE17" i="1"/>
  <c r="BB17" i="1"/>
  <c r="AZ17" i="1"/>
  <c r="AU17" i="1"/>
  <c r="AO17" i="1"/>
  <c r="AN17" i="1"/>
  <c r="AI17" i="1"/>
  <c r="AG17" i="1"/>
  <c r="K17" i="1" s="1"/>
  <c r="Y17" i="1"/>
  <c r="X17" i="1"/>
  <c r="W17" i="1"/>
  <c r="P17" i="1"/>
  <c r="AW26" i="1" l="1"/>
  <c r="AY26" i="1" s="1"/>
  <c r="S26" i="1"/>
  <c r="AW29" i="1"/>
  <c r="S29" i="1"/>
  <c r="I19" i="1"/>
  <c r="AH19" i="1"/>
  <c r="J19" i="1"/>
  <c r="AX19" i="1" s="1"/>
  <c r="N19" i="1"/>
  <c r="K19" i="1"/>
  <c r="K23" i="1"/>
  <c r="J23" i="1"/>
  <c r="AX23" i="1" s="1"/>
  <c r="I23" i="1"/>
  <c r="AH23" i="1"/>
  <c r="N23" i="1"/>
  <c r="AA27" i="1"/>
  <c r="K20" i="1"/>
  <c r="J20" i="1"/>
  <c r="AX20" i="1" s="1"/>
  <c r="BA20" i="1" s="1"/>
  <c r="I20" i="1"/>
  <c r="AH20" i="1"/>
  <c r="N20" i="1"/>
  <c r="AW19" i="1"/>
  <c r="S19" i="1"/>
  <c r="N21" i="1"/>
  <c r="AH21" i="1"/>
  <c r="K21" i="1"/>
  <c r="J21" i="1"/>
  <c r="AX21" i="1" s="1"/>
  <c r="BA21" i="1" s="1"/>
  <c r="I21" i="1"/>
  <c r="S17" i="1"/>
  <c r="AW17" i="1"/>
  <c r="AY17" i="1" s="1"/>
  <c r="AH24" i="1"/>
  <c r="N24" i="1"/>
  <c r="K24" i="1"/>
  <c r="I24" i="1"/>
  <c r="J24" i="1"/>
  <c r="AX24" i="1" s="1"/>
  <c r="AW27" i="1"/>
  <c r="BA27" i="1" s="1"/>
  <c r="S27" i="1"/>
  <c r="S20" i="1"/>
  <c r="AW20" i="1"/>
  <c r="AY20" i="1" s="1"/>
  <c r="AY19" i="1"/>
  <c r="AY21" i="1"/>
  <c r="AW23" i="1"/>
  <c r="AY23" i="1" s="1"/>
  <c r="S23" i="1"/>
  <c r="N29" i="1"/>
  <c r="K29" i="1"/>
  <c r="J29" i="1"/>
  <c r="AX29" i="1" s="1"/>
  <c r="BA29" i="1" s="1"/>
  <c r="AH29" i="1"/>
  <c r="I29" i="1"/>
  <c r="AW31" i="1"/>
  <c r="AY31" i="1" s="1"/>
  <c r="S31" i="1"/>
  <c r="N31" i="1"/>
  <c r="K31" i="1"/>
  <c r="J31" i="1"/>
  <c r="AX31" i="1" s="1"/>
  <c r="BA31" i="1" s="1"/>
  <c r="I31" i="1"/>
  <c r="AH31" i="1"/>
  <c r="AW24" i="1"/>
  <c r="AY24" i="1" s="1"/>
  <c r="S24" i="1"/>
  <c r="AW18" i="1"/>
  <c r="AY18" i="1" s="1"/>
  <c r="S18" i="1"/>
  <c r="T22" i="1"/>
  <c r="U22" i="1" s="1"/>
  <c r="AW21" i="1"/>
  <c r="S21" i="1"/>
  <c r="BA22" i="1"/>
  <c r="S25" i="1"/>
  <c r="AW25" i="1"/>
  <c r="AY25" i="1" s="1"/>
  <c r="S28" i="1"/>
  <c r="AW28" i="1"/>
  <c r="AY28" i="1" s="1"/>
  <c r="AY29" i="1"/>
  <c r="S30" i="1"/>
  <c r="AH18" i="1"/>
  <c r="AH26" i="1"/>
  <c r="K27" i="1"/>
  <c r="N28" i="1"/>
  <c r="N17" i="1"/>
  <c r="I18" i="1"/>
  <c r="AW22" i="1"/>
  <c r="AY22" i="1" s="1"/>
  <c r="N25" i="1"/>
  <c r="I26" i="1"/>
  <c r="J18" i="1"/>
  <c r="AX18" i="1" s="1"/>
  <c r="J26" i="1"/>
  <c r="AX26" i="1" s="1"/>
  <c r="BA26" i="1" s="1"/>
  <c r="AH28" i="1"/>
  <c r="AH17" i="1"/>
  <c r="K18" i="1"/>
  <c r="AH25" i="1"/>
  <c r="K26" i="1"/>
  <c r="I28" i="1"/>
  <c r="I17" i="1"/>
  <c r="AH22" i="1"/>
  <c r="I25" i="1"/>
  <c r="J28" i="1"/>
  <c r="AX28" i="1" s="1"/>
  <c r="AH30" i="1"/>
  <c r="J17" i="1"/>
  <c r="AX17" i="1" s="1"/>
  <c r="BA17" i="1" s="1"/>
  <c r="I22" i="1"/>
  <c r="J25" i="1"/>
  <c r="AX25" i="1" s="1"/>
  <c r="BA25" i="1" s="1"/>
  <c r="AH27" i="1"/>
  <c r="I30" i="1"/>
  <c r="AA25" i="1" l="1"/>
  <c r="AA30" i="1"/>
  <c r="T25" i="1"/>
  <c r="U25" i="1" s="1"/>
  <c r="AA29" i="1"/>
  <c r="Q29" i="1"/>
  <c r="O29" i="1" s="1"/>
  <c r="R29" i="1" s="1"/>
  <c r="L29" i="1" s="1"/>
  <c r="M29" i="1" s="1"/>
  <c r="BA24" i="1"/>
  <c r="BA19" i="1"/>
  <c r="V22" i="1"/>
  <c r="Z22" i="1" s="1"/>
  <c r="AC22" i="1"/>
  <c r="AB22" i="1"/>
  <c r="AA17" i="1"/>
  <c r="BA18" i="1"/>
  <c r="T18" i="1"/>
  <c r="U18" i="1" s="1"/>
  <c r="AA31" i="1"/>
  <c r="AA24" i="1"/>
  <c r="AA21" i="1"/>
  <c r="Q21" i="1"/>
  <c r="O21" i="1" s="1"/>
  <c r="R21" i="1" s="1"/>
  <c r="L21" i="1" s="1"/>
  <c r="M21" i="1" s="1"/>
  <c r="Q22" i="1"/>
  <c r="O22" i="1" s="1"/>
  <c r="R22" i="1" s="1"/>
  <c r="L22" i="1" s="1"/>
  <c r="M22" i="1" s="1"/>
  <c r="AA22" i="1"/>
  <c r="T30" i="1"/>
  <c r="U30" i="1" s="1"/>
  <c r="T21" i="1"/>
  <c r="U21" i="1" s="1"/>
  <c r="AY27" i="1"/>
  <c r="AA23" i="1"/>
  <c r="T29" i="1"/>
  <c r="U29" i="1" s="1"/>
  <c r="AA19" i="1"/>
  <c r="T24" i="1"/>
  <c r="U24" i="1" s="1"/>
  <c r="Q24" i="1" s="1"/>
  <c r="O24" i="1" s="1"/>
  <c r="R24" i="1" s="1"/>
  <c r="L24" i="1" s="1"/>
  <c r="M24" i="1" s="1"/>
  <c r="AA20" i="1"/>
  <c r="Q20" i="1"/>
  <c r="O20" i="1" s="1"/>
  <c r="R20" i="1" s="1"/>
  <c r="L20" i="1" s="1"/>
  <c r="M20" i="1" s="1"/>
  <c r="BA23" i="1"/>
  <c r="AA26" i="1"/>
  <c r="AA18" i="1"/>
  <c r="Q18" i="1"/>
  <c r="O18" i="1" s="1"/>
  <c r="R18" i="1" s="1"/>
  <c r="L18" i="1" s="1"/>
  <c r="M18" i="1" s="1"/>
  <c r="T31" i="1"/>
  <c r="U31" i="1" s="1"/>
  <c r="T23" i="1"/>
  <c r="U23" i="1" s="1"/>
  <c r="T20" i="1"/>
  <c r="U20" i="1" s="1"/>
  <c r="T26" i="1"/>
  <c r="U26" i="1" s="1"/>
  <c r="AA28" i="1"/>
  <c r="Q28" i="1"/>
  <c r="O28" i="1" s="1"/>
  <c r="R28" i="1" s="1"/>
  <c r="L28" i="1" s="1"/>
  <c r="M28" i="1" s="1"/>
  <c r="BA28" i="1"/>
  <c r="T28" i="1"/>
  <c r="U28" i="1" s="1"/>
  <c r="T27" i="1"/>
  <c r="U27" i="1" s="1"/>
  <c r="T17" i="1"/>
  <c r="U17" i="1" s="1"/>
  <c r="T19" i="1"/>
  <c r="U19" i="1" s="1"/>
  <c r="Q19" i="1" s="1"/>
  <c r="O19" i="1" s="1"/>
  <c r="R19" i="1" s="1"/>
  <c r="L19" i="1" s="1"/>
  <c r="M19" i="1" s="1"/>
  <c r="AC31" i="1" l="1"/>
  <c r="V31" i="1"/>
  <c r="Z31" i="1" s="1"/>
  <c r="AB31" i="1"/>
  <c r="V21" i="1"/>
  <c r="Z21" i="1" s="1"/>
  <c r="AC21" i="1"/>
  <c r="AB21" i="1"/>
  <c r="V25" i="1"/>
  <c r="Z25" i="1" s="1"/>
  <c r="AC25" i="1"/>
  <c r="AD25" i="1" s="1"/>
  <c r="AB25" i="1"/>
  <c r="V26" i="1"/>
  <c r="Z26" i="1" s="1"/>
  <c r="AC26" i="1"/>
  <c r="AB26" i="1"/>
  <c r="V27" i="1"/>
  <c r="Z27" i="1" s="1"/>
  <c r="AC27" i="1"/>
  <c r="AB27" i="1"/>
  <c r="Q27" i="1"/>
  <c r="O27" i="1" s="1"/>
  <c r="R27" i="1" s="1"/>
  <c r="L27" i="1" s="1"/>
  <c r="M27" i="1" s="1"/>
  <c r="AB17" i="1"/>
  <c r="V17" i="1"/>
  <c r="Z17" i="1" s="1"/>
  <c r="AC17" i="1"/>
  <c r="AD17" i="1" s="1"/>
  <c r="Q17" i="1"/>
  <c r="O17" i="1" s="1"/>
  <c r="R17" i="1" s="1"/>
  <c r="L17" i="1" s="1"/>
  <c r="M17" i="1" s="1"/>
  <c r="Q26" i="1"/>
  <c r="O26" i="1" s="1"/>
  <c r="R26" i="1" s="1"/>
  <c r="L26" i="1" s="1"/>
  <c r="M26" i="1" s="1"/>
  <c r="V30" i="1"/>
  <c r="Z30" i="1" s="1"/>
  <c r="AC30" i="1"/>
  <c r="AB30" i="1"/>
  <c r="Q31" i="1"/>
  <c r="O31" i="1" s="1"/>
  <c r="R31" i="1" s="1"/>
  <c r="L31" i="1" s="1"/>
  <c r="M31" i="1" s="1"/>
  <c r="AD22" i="1"/>
  <c r="V24" i="1"/>
  <c r="Z24" i="1" s="1"/>
  <c r="AC24" i="1"/>
  <c r="AD24" i="1" s="1"/>
  <c r="AB24" i="1"/>
  <c r="AC20" i="1"/>
  <c r="V20" i="1"/>
  <c r="Z20" i="1" s="1"/>
  <c r="AB20" i="1"/>
  <c r="V29" i="1"/>
  <c r="Z29" i="1" s="1"/>
  <c r="AC29" i="1"/>
  <c r="AB29" i="1"/>
  <c r="Q30" i="1"/>
  <c r="O30" i="1" s="1"/>
  <c r="R30" i="1" s="1"/>
  <c r="L30" i="1" s="1"/>
  <c r="M30" i="1" s="1"/>
  <c r="AC28" i="1"/>
  <c r="AD28" i="1" s="1"/>
  <c r="V28" i="1"/>
  <c r="Z28" i="1" s="1"/>
  <c r="AB28" i="1"/>
  <c r="V18" i="1"/>
  <c r="Z18" i="1" s="1"/>
  <c r="AC18" i="1"/>
  <c r="AD18" i="1" s="1"/>
  <c r="AB18" i="1"/>
  <c r="Q25" i="1"/>
  <c r="O25" i="1" s="1"/>
  <c r="R25" i="1" s="1"/>
  <c r="L25" i="1" s="1"/>
  <c r="M25" i="1" s="1"/>
  <c r="V19" i="1"/>
  <c r="Z19" i="1" s="1"/>
  <c r="AC19" i="1"/>
  <c r="AD19" i="1" s="1"/>
  <c r="AB19" i="1"/>
  <c r="AC23" i="1"/>
  <c r="V23" i="1"/>
  <c r="Z23" i="1" s="1"/>
  <c r="AB23" i="1"/>
  <c r="Q23" i="1"/>
  <c r="O23" i="1" s="1"/>
  <c r="R23" i="1" s="1"/>
  <c r="L23" i="1" s="1"/>
  <c r="M23" i="1" s="1"/>
  <c r="AD23" i="1" l="1"/>
  <c r="AD30" i="1"/>
  <c r="AD20" i="1"/>
  <c r="AD27" i="1"/>
  <c r="AD21" i="1"/>
  <c r="AD26" i="1"/>
  <c r="AD29" i="1"/>
  <c r="AD31" i="1"/>
</calcChain>
</file>

<file path=xl/sharedStrings.xml><?xml version="1.0" encoding="utf-8"?>
<sst xmlns="http://schemas.openxmlformats.org/spreadsheetml/2006/main" count="702" uniqueCount="362">
  <si>
    <t>File opened</t>
  </si>
  <si>
    <t>2020-12-16 13:45:27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</si>
  <si>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</si>
  <si>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</si>
  <si>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</si>
  <si>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</si>
  <si>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</si>
  <si>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</si>
  <si>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</si>
  <si>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</si>
  <si>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</si>
  <si>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</si>
  <si>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</si>
  <si>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{"h2obspan2": "0", "h2obspan2a": "0.0716346", "co2aspan1": "1.0031", "co2azero": "0.951804", "h2obspanconc1": "12.36", "co2aspanconc2": "314.9", "flowbzero": "0.31736", "h2obzero": "1.0379", "chamberpressurezero": "2.68985", "h2oaspan2a": "0.0712806", "co2aspan2": "-0.038086", "h2oaspan2b": "0.0719923", "h2oaspan2": "0", "flowmeterzero": "0.991351", "h2oaspanconc2": "0", "h2obspan2b": "0.0724379", "tazero": "0.0668316", "co2bspanconc1": "2475", "h2oaspanconc1": "12.36", "co2bzero": "0.949913", "tbzero": "0.204033", "co2bspan2a": "0.316856", "ssa_ref": "34391.2", "ssb_ref": "36665.6", "co2aspan2b": "0.312119", "co2aspan2a": "0.314921", "h2obspanconc2": "0", "co2bspan2b": "0.313962", "co2bspan1": "1.0035", "flowazero": "0.30598", "co2bspanconc2": "314.9", "h2oaspan1": "1.00998", "oxygen": "21", "h2oazero": "1.03785", "co2aspanconc1": "2475", "co2bspan2": "-0.0398483", "h2obspan1": "1.01121"}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</si>
  <si>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</si>
  <si>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</si>
  <si>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</si>
  <si>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</si>
  <si>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</si>
  <si>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</si>
  <si>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</si>
  <si>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</si>
  <si>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</si>
  <si>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13:45:27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</si>
  <si>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</si>
  <si>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</si>
  <si>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</si>
  <si>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</si>
  <si>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</si>
  <si>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</si>
  <si>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</si>
  <si>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</si>
  <si>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</si>
  <si>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</si>
  <si>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</si>
  <si>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</si>
  <si>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</si>
  <si>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</si>
  <si>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</si>
  <si>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</si>
  <si>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</si>
  <si>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</si>
  <si>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</si>
  <si>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</si>
  <si>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</si>
  <si>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</si>
  <si>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</si>
  <si>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</si>
  <si>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</si>
  <si>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</si>
  <si>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</si>
  <si>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</si>
  <si>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</si>
  <si>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</si>
  <si>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</si>
  <si>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</si>
  <si>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</si>
  <si>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</si>
  <si>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</si>
  <si>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</si>
  <si>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</si>
  <si>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</si>
  <si>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</si>
  <si>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</si>
  <si>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</si>
  <si>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</si>
  <si>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</si>
  <si>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</si>
  <si>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</si>
  <si>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</si>
  <si>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</si>
  <si>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</si>
  <si>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</si>
  <si>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</si>
  <si>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</si>
  <si>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</si>
  <si>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</si>
  <si>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</si>
  <si>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3.26196 80.9988 378.682 627.013 877.489 1092.32 1295.56 1466.53</t>
  </si>
  <si>
    <t>Fs_true</t>
  </si>
  <si>
    <t>0.115784 101.621 402.069 600.748 801.541 1001.11 1201.46 1400.42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</si>
  <si>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</si>
  <si>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</si>
  <si>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</si>
  <si>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</si>
  <si>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</si>
  <si>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</si>
  <si>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</si>
  <si>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</si>
  <si>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</si>
  <si>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</si>
  <si>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</si>
  <si>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</si>
  <si>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</si>
  <si>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</si>
  <si>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</si>
  <si>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</si>
  <si>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</si>
  <si>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</si>
  <si>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</si>
  <si>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</si>
  <si>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</si>
  <si>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</si>
  <si>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</si>
  <si>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</si>
  <si>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</si>
  <si>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</si>
  <si>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</si>
  <si>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</si>
  <si>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</si>
  <si>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</si>
  <si>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</si>
  <si>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</si>
  <si>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</si>
  <si>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</si>
  <si>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</si>
  <si>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</si>
  <si>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</si>
  <si>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</si>
  <si>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</si>
  <si>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</si>
  <si>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</si>
  <si>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</si>
  <si>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</si>
  <si>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</si>
  <si>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</si>
  <si>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</si>
  <si>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</si>
  <si>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</si>
  <si>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</si>
  <si>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</si>
  <si>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</si>
  <si>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</si>
  <si>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</si>
  <si>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</si>
  <si>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</si>
  <si>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</si>
  <si>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</si>
  <si>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</si>
  <si>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</si>
  <si>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</si>
  <si>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</si>
  <si>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</si>
  <si>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</si>
  <si>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</si>
  <si>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</si>
  <si>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</si>
  <si>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</si>
  <si>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</si>
  <si>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</si>
  <si>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</si>
  <si>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</si>
  <si>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</si>
  <si>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</si>
  <si>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</si>
  <si>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</si>
  <si>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</si>
  <si>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</si>
  <si>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</si>
  <si>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</si>
  <si>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</si>
  <si>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</si>
  <si>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</si>
  <si>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</si>
  <si>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</si>
  <si>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</si>
  <si>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</si>
  <si>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</si>
  <si>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</si>
  <si>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</si>
  <si>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</si>
  <si>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</si>
  <si>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</si>
  <si>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</si>
  <si>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</si>
  <si>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</si>
  <si>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</si>
  <si>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</si>
  <si>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</si>
  <si>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</si>
  <si>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</si>
  <si>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</si>
  <si>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</si>
  <si>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</si>
  <si>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</si>
  <si>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</si>
  <si>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</si>
  <si>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</si>
  <si>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</si>
  <si>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</si>
  <si>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</si>
  <si>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</si>
  <si>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</si>
  <si>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</si>
  <si>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</si>
  <si>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</si>
  <si>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</si>
  <si>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</si>
  <si>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</si>
  <si>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</si>
  <si>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</si>
  <si>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</si>
  <si>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</si>
  <si>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</si>
  <si>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</si>
  <si>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</si>
  <si>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</si>
  <si>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</si>
  <si>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</si>
  <si>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</si>
  <si>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</si>
  <si>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</si>
  <si>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</si>
  <si>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</si>
  <si>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</si>
  <si>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</si>
  <si>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</si>
  <si>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</si>
  <si>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</si>
  <si>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</si>
  <si>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</si>
  <si>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</si>
  <si>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</si>
  <si>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</si>
  <si>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</si>
  <si>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</si>
  <si>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</si>
  <si>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</si>
  <si>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</si>
  <si>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</si>
  <si>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</si>
  <si>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</si>
  <si>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</si>
  <si>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</si>
  <si>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</si>
  <si>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</si>
  <si>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</si>
  <si>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</si>
  <si>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</si>
  <si>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</si>
  <si>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</si>
  <si>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</si>
  <si>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</si>
  <si>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</si>
  <si>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</si>
  <si>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</si>
  <si>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</si>
  <si>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</si>
  <si>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</si>
  <si>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</si>
  <si>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</si>
  <si>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</si>
  <si>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</si>
  <si>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</si>
  <si>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</si>
  <si>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</si>
  <si>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</si>
  <si>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</si>
  <si>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</si>
  <si>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</si>
  <si>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</si>
  <si>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</si>
  <si>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</si>
  <si>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</si>
  <si>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</si>
  <si>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</si>
  <si>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</si>
  <si>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</si>
  <si>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</si>
  <si>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</si>
  <si>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</si>
  <si>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</si>
  <si>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</si>
  <si>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</si>
  <si>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</si>
  <si>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</si>
  <si>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</si>
  <si>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</si>
  <si>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</si>
  <si>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</si>
  <si>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</si>
  <si>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</si>
  <si>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</si>
  <si>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</si>
  <si>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</si>
  <si>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</si>
  <si>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</si>
  <si>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</si>
  <si>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13:49:23</t>
  </si>
  <si>
    <t>13:49:23</t>
  </si>
  <si>
    <t>1149</t>
  </si>
  <si>
    <t>_1</t>
  </si>
  <si>
    <t>RECT-4143-20200907-06_33_50</t>
  </si>
  <si>
    <t>RECT-223-20201216-13_49_21</t>
  </si>
  <si>
    <t>DARK-224-20201216-13_49_23</t>
  </si>
  <si>
    <t>0: Broadleaf</t>
  </si>
  <si>
    <t>13:42:16</t>
  </si>
  <si>
    <t>1/3</t>
  </si>
  <si>
    <t>20201216 13:51:23</t>
  </si>
  <si>
    <t>13:51:23</t>
  </si>
  <si>
    <t>RECT-225-20201216-13_51_21</t>
  </si>
  <si>
    <t>DARK-226-20201216-13_51_23</t>
  </si>
  <si>
    <t>13:51:52</t>
  </si>
  <si>
    <t>0/3</t>
  </si>
  <si>
    <t>20201216 13:53:28</t>
  </si>
  <si>
    <t>13:53:28</t>
  </si>
  <si>
    <t>RECT-227-20201216-13_53_25</t>
  </si>
  <si>
    <t>DARK-228-20201216-13_53_28</t>
  </si>
  <si>
    <t>13:53:52</t>
  </si>
  <si>
    <t>3/3</t>
  </si>
  <si>
    <t>20201216 13:55:16</t>
  </si>
  <si>
    <t>13:55:16</t>
  </si>
  <si>
    <t>RECT-229-20201216-13_55_13</t>
  </si>
  <si>
    <t>DARK-230-20201216-13_55_16</t>
  </si>
  <si>
    <t>20201216 13:56:29</t>
  </si>
  <si>
    <t>13:56:29</t>
  </si>
  <si>
    <t>RECT-231-20201216-13_56_26</t>
  </si>
  <si>
    <t>DARK-232-20201216-13_56_28</t>
  </si>
  <si>
    <t>20201216 13:58:08</t>
  </si>
  <si>
    <t>13:58:08</t>
  </si>
  <si>
    <t>RECT-233-20201216-13_58_06</t>
  </si>
  <si>
    <t>DARK-234-20201216-13_58_08</t>
  </si>
  <si>
    <t>20201216 13:59:17</t>
  </si>
  <si>
    <t>13:59:17</t>
  </si>
  <si>
    <t>RECT-235-20201216-13_59_15</t>
  </si>
  <si>
    <t>DARK-236-20201216-13_59_17</t>
  </si>
  <si>
    <t>20201216 14:01:17</t>
  </si>
  <si>
    <t>14:01:17</t>
  </si>
  <si>
    <t>RECT-237-20201216-14_01_15</t>
  </si>
  <si>
    <t>DARK-238-20201216-14_01_17</t>
  </si>
  <si>
    <t>2/3</t>
  </si>
  <si>
    <t>20201216 14:02:48</t>
  </si>
  <si>
    <t>14:02:48</t>
  </si>
  <si>
    <t>RECT-239-20201216-14_02_46</t>
  </si>
  <si>
    <t>DARK-240-20201216-14_02_48</t>
  </si>
  <si>
    <t>14:03:17</t>
  </si>
  <si>
    <t>20201216 14:05:12</t>
  </si>
  <si>
    <t>14:05:12</t>
  </si>
  <si>
    <t>RECT-241-20201216-14_05_10</t>
  </si>
  <si>
    <t>DARK-242-20201216-14_05_12</t>
  </si>
  <si>
    <t>14:05:35</t>
  </si>
  <si>
    <t>20201216 14:07:13</t>
  </si>
  <si>
    <t>14:07:13</t>
  </si>
  <si>
    <t>RECT-243-20201216-14_07_11</t>
  </si>
  <si>
    <t>DARK-244-20201216-14_07_13</t>
  </si>
  <si>
    <t>20201216 14:09:13</t>
  </si>
  <si>
    <t>14:09:13</t>
  </si>
  <si>
    <t>RECT-245-20201216-14_09_11</t>
  </si>
  <si>
    <t>DARK-246-20201216-14_09_13</t>
  </si>
  <si>
    <t>20201216 14:11:14</t>
  </si>
  <si>
    <t>14:11:14</t>
  </si>
  <si>
    <t>RECT-247-20201216-14_11_12</t>
  </si>
  <si>
    <t>DARK-248-20201216-14_11_14</t>
  </si>
  <si>
    <t>20201216 14:13:06</t>
  </si>
  <si>
    <t>14:13:06</t>
  </si>
  <si>
    <t>RECT-249-20201216-14_13_04</t>
  </si>
  <si>
    <t>DARK-250-20201216-14_13_06</t>
  </si>
  <si>
    <t>20201216 14:14:59</t>
  </si>
  <si>
    <t>14:14:59</t>
  </si>
  <si>
    <t>RECT-251-20201216-14_14_57</t>
  </si>
  <si>
    <t>DARK-252-20201216-14_14_59</t>
  </si>
  <si>
    <t>14:15:29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</si>
</sst>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 t="s">
        <v>29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269</v>
      </c>
      <c r="M16" t="s">
        <v>173</v>
      </c>
      <c r="N16" t="s">
        <v>173</v>
      </c>
      <c r="O16" t="s">
        <v>267</v>
      </c>
      <c r="P16" t="s">
        <v>267</v>
      </c>
      <c r="Q16" t="s">
        <v>267</v>
      </c>
      <c r="R16" t="s">
        <v>267</v>
      </c>
      <c r="S16" t="s">
        <v>270</v>
      </c>
      <c r="T16" t="s">
        <v>271</v>
      </c>
      <c r="U16" t="s">
        <v>271</v>
      </c>
      <c r="V16" t="s">
        <v>272</v>
      </c>
      <c r="W16" t="s">
        <v>273</v>
      </c>
      <c r="X16" t="s">
        <v>272</v>
      </c>
      <c r="Y16" t="s">
        <v>272</v>
      </c>
      <c r="Z16" t="s">
        <v>272</v>
      </c>
      <c r="AA16" t="s">
        <v>270</v>
      </c>
      <c r="AB16" t="s">
        <v>270</v>
      </c>
      <c r="AC16" t="s">
        <v>270</v>
      </c>
      <c r="AD16" t="s">
        <v>270</v>
      </c>
      <c r="AE16" t="s">
        <v>274</v>
      </c>
      <c r="AF16" t="s">
        <v>273</v>
      </c>
      <c r="AH16" t="s">
        <v>273</v>
      </c>
      <c r="AI16" t="s">
        <v>274</v>
      </c>
      <c r="AP16" t="s">
        <v>268</v>
      </c>
      <c r="AW16" t="s">
        <v>268</v>
      </c>
      <c r="AX16" t="s">
        <v>268</v>
      </c>
      <c r="AY16" t="s">
        <v>268</v>
      </c>
      <c r="BA16" t="s">
        <v>275</v>
      </c>
      <c r="BL16" t="s">
        <v>268</v>
      </c>
      <c r="BM16" t="s">
        <v>268</v>
      </c>
      <c r="BO16" t="s">
        <v>276</v>
      </c>
      <c r="BP16" t="s">
        <v>277</v>
      </c>
      <c r="BS16" t="s">
        <v>267</v>
      </c>
      <c r="BT16" t="s">
        <v>266</v>
      </c>
      <c r="BU16" t="s">
        <v>269</v>
      </c>
      <c r="BV16" t="s">
        <v>269</v>
      </c>
      <c r="BW16" t="s">
        <v>278</v>
      </c>
      <c r="BX16" t="s">
        <v>278</v>
      </c>
      <c r="BY16" t="s">
        <v>269</v>
      </c>
      <c r="BZ16" t="s">
        <v>278</v>
      </c>
      <c r="CA16" t="s">
        <v>274</v>
      </c>
      <c r="CB16" t="s">
        <v>272</v>
      </c>
      <c r="CC16" t="s">
        <v>272</v>
      </c>
      <c r="CD16" t="s">
        <v>271</v>
      </c>
      <c r="CE16" t="s">
        <v>271</v>
      </c>
      <c r="CF16" t="s">
        <v>271</v>
      </c>
      <c r="CG16" t="s">
        <v>271</v>
      </c>
      <c r="CH16" t="s">
        <v>271</v>
      </c>
      <c r="CI16" t="s">
        <v>279</v>
      </c>
      <c r="CJ16" t="s">
        <v>268</v>
      </c>
      <c r="CK16" t="s">
        <v>268</v>
      </c>
      <c r="CL16" t="s">
        <v>268</v>
      </c>
      <c r="CQ16" t="s">
        <v>268</v>
      </c>
      <c r="CT16" t="s">
        <v>271</v>
      </c>
      <c r="CU16" t="s">
        <v>271</v>
      </c>
      <c r="CV16" t="s">
        <v>271</v>
      </c>
      <c r="CW16" t="s">
        <v>271</v>
      </c>
      <c r="CX16" t="s">
        <v>271</v>
      </c>
      <c r="CY16" t="s">
        <v>268</v>
      </c>
      <c r="CZ16" t="s">
        <v>268</v>
      </c>
      <c r="DA16" t="s">
        <v>268</v>
      </c>
      <c r="DB16" t="s">
        <v>266</v>
      </c>
      <c r="DE16" t="s">
        <v>280</v>
      </c>
      <c r="DF16" t="s">
        <v>280</v>
      </c>
      <c r="DH16" t="s">
        <v>266</v>
      </c>
      <c r="DI16" t="s">
        <v>281</v>
      </c>
      <c r="DK16" t="s">
        <v>266</v>
      </c>
      <c r="DL16" t="s">
        <v>266</v>
      </c>
      <c r="DN16" t="s">
        <v>282</v>
      </c>
      <c r="DO16" t="s">
        <v>283</v>
      </c>
      <c r="DP16" t="s">
        <v>282</v>
      </c>
      <c r="DQ16" t="s">
        <v>283</v>
      </c>
      <c r="DR16" t="s">
        <v>282</v>
      </c>
      <c r="DS16" t="s">
        <v>283</v>
      </c>
      <c r="DT16" t="s">
        <v>273</v>
      </c>
      <c r="DU16" t="s">
        <v>273</v>
      </c>
      <c r="DV16" t="s">
        <v>268</v>
      </c>
      <c r="DW16" t="s">
        <v>284</v>
      </c>
      <c r="DX16" t="s">
        <v>268</v>
      </c>
      <c r="DZ16" t="s">
        <v>269</v>
      </c>
      <c r="EA16" t="s">
        <v>285</v>
      </c>
      <c r="EB16" t="s">
        <v>269</v>
      </c>
      <c r="ED16" t="s">
        <v>278</v>
      </c>
      <c r="EE16" t="s">
        <v>286</v>
      </c>
      <c r="EF16" t="s">
        <v>278</v>
      </c>
      <c r="EK16" t="s">
        <v>273</v>
      </c>
      <c r="EL16" t="s">
        <v>273</v>
      </c>
      <c r="EM16" t="s">
        <v>282</v>
      </c>
      <c r="EN16" t="s">
        <v>283</v>
      </c>
      <c r="EO16" t="s">
        <v>283</v>
      </c>
      <c r="ES16" t="s">
        <v>283</v>
      </c>
      <c r="EW16" t="s">
        <v>269</v>
      </c>
      <c r="EX16" t="s">
        <v>269</v>
      </c>
      <c r="EY16" t="s">
        <v>278</v>
      </c>
      <c r="EZ16" t="s">
        <v>278</v>
      </c>
      <c r="FA16" t="s">
        <v>287</v>
      </c>
      <c r="FB16" t="s">
        <v>287</v>
      </c>
      <c r="FD16" t="s">
        <v>274</v>
      </c>
      <c r="FE16" t="s">
        <v>274</v>
      </c>
      <c r="FF16" t="s">
        <v>271</v>
      </c>
      <c r="FG16" t="s">
        <v>271</v>
      </c>
      <c r="FH16" t="s">
        <v>271</v>
      </c>
      <c r="FI16" t="s">
        <v>271</v>
      </c>
      <c r="FJ16" t="s">
        <v>271</v>
      </c>
      <c r="FK16" t="s">
        <v>273</v>
      </c>
      <c r="FL16" t="s">
        <v>273</v>
      </c>
      <c r="FM16" t="s">
        <v>273</v>
      </c>
      <c r="FN16" t="s">
        <v>271</v>
      </c>
      <c r="FO16" t="s">
        <v>269</v>
      </c>
      <c r="FP16" t="s">
        <v>278</v>
      </c>
      <c r="FQ16" t="s">
        <v>273</v>
      </c>
      <c r="FR16" t="s">
        <v>273</v>
      </c>
    </row>
    <row r="17" spans="1:174" x14ac:dyDescent="0.25">
      <c r="A17">
        <v>1</v>
      </c>
      <c r="B17">
        <v>1608155363</v>
      </c>
      <c r="C17">
        <v>0</v>
      </c>
      <c r="D17" t="s">
        <v>288</v>
      </c>
      <c r="E17" t="s">
        <v>289</v>
      </c>
      <c r="F17" t="s">
        <v>290</v>
      </c>
      <c r="G17" t="s">
        <v>291</v>
      </c>
      <c r="H17">
        <v>1608155355.25</v>
      </c>
      <c r="I17">
        <f t="shared" ref="I17:I31" si="0">CA17*AG17*(BW17-BX17)/(100*BP17*(1000-AG17*BW17))</f>
        <v>7.8797827257624234E-4</v>
      </c>
      <c r="J17">
        <f t="shared" ref="J17:J31" si="1">CA17*AG17*(BV17-BU17*(1000-AG17*BX17)/(1000-AG17*BW17))/(100*BP17)</f>
        <v>4.8144430682005455</v>
      </c>
      <c r="K17">
        <f t="shared" ref="K17:K31" si="2">BU17 - IF(AG17&gt;1, J17*BP17*100/(AI17*CI17), 0)</f>
        <v>401.61689999999999</v>
      </c>
      <c r="L17">
        <f t="shared" ref="L17:L31" si="3">((R17-I17/2)*K17-J17)/(R17+I17/2)</f>
        <v>215.56004681180809</v>
      </c>
      <c r="M17">
        <f t="shared" ref="M17:M31" si="4">L17*(CB17+CC17)/1000</f>
        <v>22.028452105775155</v>
      </c>
      <c r="N17">
        <f t="shared" ref="N17:N31" si="5">(BU17 - IF(AG17&gt;1, J17*BP17*100/(AI17*CI17), 0))*(CB17+CC17)/1000</f>
        <v>41.041922087925919</v>
      </c>
      <c r="O17">
        <f t="shared" ref="O17:O31" si="6">2/((1/Q17-1/P17)+SIGN(Q17)*SQRT((1/Q17-1/P17)*(1/Q17-1/P17) + 4*BQ17/((BQ17+1)*(BQ17+1))*(2*1/Q17*1/P17-1/P17*1/P17)))</f>
        <v>4.3798269834939896E-2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2.9665081792217767</v>
      </c>
      <c r="Q17">
        <f t="shared" ref="Q17:Q31" si="8">I17*(1000-(1000*0.61365*EXP(17.502*U17/(240.97+U17))/(CB17+CC17)+BW17)/2)/(1000*0.61365*EXP(17.502*U17/(240.97+U17))/(CB17+CC17)-BW17)</f>
        <v>4.3442173721290077E-2</v>
      </c>
      <c r="R17">
        <f t="shared" ref="R17:R31" si="9">1/((BQ17+1)/(O17/1.6)+1/(P17/1.37)) + BQ17/((BQ17+1)/(O17/1.6) + BQ17/(P17/1.37))</f>
        <v>2.7183110934893798E-2</v>
      </c>
      <c r="S17">
        <f t="shared" ref="S17:S31" si="10">(BM17*BO17)</f>
        <v>231.29134712580591</v>
      </c>
      <c r="T17">
        <f t="shared" ref="T17:T31" si="11">(CD17+(S17+2*0.95*0.0000000567*(((CD17+$B$7)+273)^4-(CD17+273)^4)-44100*I17)/(1.84*29.3*P17+8*0.95*0.0000000567*(CD17+273)^3))</f>
        <v>29.133938437286005</v>
      </c>
      <c r="U17">
        <f t="shared" ref="U17:U31" si="12">($C$7*CE17+$D$7*CF17+$E$7*T17)</f>
        <v>28.01493</v>
      </c>
      <c r="V17">
        <f t="shared" ref="V17:V31" si="13">0.61365*EXP(17.502*U17/(240.97+U17))</f>
        <v>3.7981438398178593</v>
      </c>
      <c r="W17">
        <f t="shared" ref="W17:W31" si="14">(X17/Y17*100)</f>
        <v>52.65988574099643</v>
      </c>
      <c r="X17">
        <f t="shared" ref="X17:X31" si="15">BW17*(CB17+CC17)/1000</f>
        <v>1.9970922623074541</v>
      </c>
      <c r="Y17">
        <f t="shared" ref="Y17:Y31" si="16">0.61365*EXP(17.502*CD17/(240.97+CD17))</f>
        <v>3.7924356162297768</v>
      </c>
      <c r="Z17">
        <f t="shared" ref="Z17:Z31" si="17">(V17-BW17*(CB17+CC17)/1000)</f>
        <v>1.8010515775104052</v>
      </c>
      <c r="AA17">
        <f t="shared" ref="AA17:AA31" si="18">(-I17*44100)</f>
        <v>-34.749841820612289</v>
      </c>
      <c r="AB17">
        <f t="shared" ref="AB17:AB31" si="19">2*29.3*P17*0.92*(CD17-U17)</f>
        <v>-4.1262040351217175</v>
      </c>
      <c r="AC17">
        <f t="shared" ref="AC17:AC31" si="20">2*0.95*0.0000000567*(((CD17+$B$7)+273)^4-(U17+273)^4)</f>
        <v>-0.30319681272156968</v>
      </c>
      <c r="AD17">
        <f t="shared" ref="AD17:AD31" si="21">S17+AC17+AA17+AB17</f>
        <v>192.11210445735031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53821.19442341465</v>
      </c>
      <c r="AJ17" t="s">
        <v>292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293</v>
      </c>
      <c r="AR17">
        <v>15334.4</v>
      </c>
      <c r="AS17">
        <v>878.71180769230796</v>
      </c>
      <c r="AT17">
        <v>989.2</v>
      </c>
      <c r="AU17">
        <f t="shared" ref="AU17:AU31" si="27">1-AS17/AT17</f>
        <v>0.1116944928302589</v>
      </c>
      <c r="AV17">
        <v>0.5</v>
      </c>
      <c r="AW17">
        <f t="shared" ref="AW17:AW31" si="28">BM17</f>
        <v>1180.1867106277534</v>
      </c>
      <c r="AX17">
        <f t="shared" ref="AX17:AX31" si="29">J17</f>
        <v>4.8144430682005455</v>
      </c>
      <c r="AY17">
        <f t="shared" ref="AY17:AY31" si="30">AU17*AV17*AW17</f>
        <v>65.910178044289211</v>
      </c>
      <c r="AZ17">
        <f t="shared" ref="AZ17:AZ31" si="31">BE17/AT17</f>
        <v>0.34112414071977359</v>
      </c>
      <c r="BA17">
        <f t="shared" ref="BA17:BA31" si="32">(AX17-AP17)/AW17</f>
        <v>4.5689300679793345E-3</v>
      </c>
      <c r="BB17">
        <f t="shared" ref="BB17:BB31" si="33">(AM17-AT17)/AT17</f>
        <v>2.2976951071572986</v>
      </c>
      <c r="BC17" t="s">
        <v>294</v>
      </c>
      <c r="BD17">
        <v>651.76</v>
      </c>
      <c r="BE17">
        <f t="shared" ref="BE17:BE31" si="34">AT17-BD17</f>
        <v>337.44000000000005</v>
      </c>
      <c r="BF17">
        <f t="shared" ref="BF17:BF31" si="35">(AT17-AS17)/(AT17-BD17)</f>
        <v>0.32743063154247293</v>
      </c>
      <c r="BG17">
        <f t="shared" ref="BG17:BG31" si="36">(AM17-AT17)/(AM17-BD17)</f>
        <v>0.87072849305832245</v>
      </c>
      <c r="BH17">
        <f t="shared" ref="BH17:BH31" si="37">(AT17-AS17)/(AT17-AL17)</f>
        <v>0.40364953349820037</v>
      </c>
      <c r="BI17">
        <f t="shared" ref="BI17:BI31" si="38">(AM17-AT17)/(AM17-AL17)</f>
        <v>0.8925144324989186</v>
      </c>
      <c r="BJ17">
        <f t="shared" ref="BJ17:BJ31" si="39">(BF17*BD17/AS17)</f>
        <v>0.24286254781823646</v>
      </c>
      <c r="BK17">
        <f t="shared" ref="BK17:BK31" si="40">(1-BJ17)</f>
        <v>0.75713745218176354</v>
      </c>
      <c r="BL17">
        <f t="shared" ref="BL17:BL31" si="41">$B$11*CJ17+$C$11*CK17+$F$11*CL17*(1-CO17)</f>
        <v>1400.002</v>
      </c>
      <c r="BM17">
        <f t="shared" ref="BM17:BM31" si="42">BL17*BN17</f>
        <v>1180.1867106277534</v>
      </c>
      <c r="BN17">
        <f t="shared" ref="BN17:BN31" si="43">($B$11*$D$9+$C$11*$D$9+$F$11*((CY17+CQ17)/MAX(CY17+CQ17+CZ17, 0.1)*$I$9+CZ17/MAX(CY17+CQ17+CZ17, 0.1)*$J$9))/($B$11+$C$11+$F$11)</f>
        <v>0.84298930332081923</v>
      </c>
      <c r="BO17">
        <f t="shared" ref="BO17:BO31" si="44">($B$11*$K$9+$C$11*$K$9+$F$11*((CY17+CQ17)/MAX(CY17+CQ17+CZ17, 0.1)*$P$9+CZ17/MAX(CY17+CQ17+CZ17, 0.1)*$Q$9))/($B$11+$C$11+$F$11)</f>
        <v>0.19597860664163866</v>
      </c>
      <c r="BP17">
        <v>6</v>
      </c>
      <c r="BQ17">
        <v>0.5</v>
      </c>
      <c r="BR17" t="s">
        <v>295</v>
      </c>
      <c r="BS17">
        <v>2</v>
      </c>
      <c r="BT17">
        <v>1608155355.25</v>
      </c>
      <c r="BU17">
        <v>401.61689999999999</v>
      </c>
      <c r="BV17">
        <v>407.7715</v>
      </c>
      <c r="BW17">
        <v>19.5426033333333</v>
      </c>
      <c r="BX17">
        <v>18.615883333333301</v>
      </c>
      <c r="BY17">
        <v>402.05836666666698</v>
      </c>
      <c r="BZ17">
        <v>19.552949999999999</v>
      </c>
      <c r="CA17">
        <v>500.20229999999998</v>
      </c>
      <c r="CB17">
        <v>102.091766666667</v>
      </c>
      <c r="CC17">
        <v>9.9954070000000006E-2</v>
      </c>
      <c r="CD17">
        <v>27.989129999999999</v>
      </c>
      <c r="CE17">
        <v>28.01493</v>
      </c>
      <c r="CF17">
        <v>999.9</v>
      </c>
      <c r="CG17">
        <v>0</v>
      </c>
      <c r="CH17">
        <v>0</v>
      </c>
      <c r="CI17">
        <v>10002.976333333299</v>
      </c>
      <c r="CJ17">
        <v>0</v>
      </c>
      <c r="CK17">
        <v>268.58436666666699</v>
      </c>
      <c r="CL17">
        <v>1400.002</v>
      </c>
      <c r="CM17">
        <v>0.89999770000000001</v>
      </c>
      <c r="CN17">
        <v>0.10000236666666699</v>
      </c>
      <c r="CO17">
        <v>0</v>
      </c>
      <c r="CP17">
        <v>878.77729999999997</v>
      </c>
      <c r="CQ17">
        <v>4.99979</v>
      </c>
      <c r="CR17">
        <v>12288.346666666699</v>
      </c>
      <c r="CS17">
        <v>11904.68</v>
      </c>
      <c r="CT17">
        <v>47.75</v>
      </c>
      <c r="CU17">
        <v>50.195399999999999</v>
      </c>
      <c r="CV17">
        <v>48.936999999999998</v>
      </c>
      <c r="CW17">
        <v>49.125</v>
      </c>
      <c r="CX17">
        <v>48.936999999999998</v>
      </c>
      <c r="CY17">
        <v>1255.501</v>
      </c>
      <c r="CZ17">
        <v>139.501</v>
      </c>
      <c r="DA17">
        <v>0</v>
      </c>
      <c r="DB17">
        <v>305.59999990463302</v>
      </c>
      <c r="DC17">
        <v>0</v>
      </c>
      <c r="DD17">
        <v>878.71180769230796</v>
      </c>
      <c r="DE17">
        <v>-8.5054700787362503</v>
      </c>
      <c r="DF17">
        <v>-120.365811959738</v>
      </c>
      <c r="DG17">
        <v>12287.5115384615</v>
      </c>
      <c r="DH17">
        <v>15</v>
      </c>
      <c r="DI17">
        <v>1608154936</v>
      </c>
      <c r="DJ17" t="s">
        <v>296</v>
      </c>
      <c r="DK17">
        <v>1608154794.5</v>
      </c>
      <c r="DL17">
        <v>1608154936</v>
      </c>
      <c r="DM17">
        <v>11</v>
      </c>
      <c r="DN17">
        <v>0.10299999999999999</v>
      </c>
      <c r="DO17">
        <v>-2.1999999999999999E-2</v>
      </c>
      <c r="DP17">
        <v>-0.40400000000000003</v>
      </c>
      <c r="DQ17">
        <v>-3.9E-2</v>
      </c>
      <c r="DR17">
        <v>940</v>
      </c>
      <c r="DS17">
        <v>18</v>
      </c>
      <c r="DT17">
        <v>0.09</v>
      </c>
      <c r="DU17">
        <v>7.0000000000000007E-2</v>
      </c>
      <c r="DV17">
        <v>4.7716259548609301</v>
      </c>
      <c r="DW17">
        <v>2.8001820054715298</v>
      </c>
      <c r="DX17">
        <v>0.206211059674279</v>
      </c>
      <c r="DY17">
        <v>0</v>
      </c>
      <c r="DZ17">
        <v>-6.1132403225806398</v>
      </c>
      <c r="EA17">
        <v>-3.30010887096774</v>
      </c>
      <c r="EB17">
        <v>0.2515381237248</v>
      </c>
      <c r="EC17">
        <v>0</v>
      </c>
      <c r="ED17">
        <v>0.92572216129032303</v>
      </c>
      <c r="EE17">
        <v>8.0761887096771304E-2</v>
      </c>
      <c r="EF17">
        <v>6.0559207344323303E-3</v>
      </c>
      <c r="EG17">
        <v>1</v>
      </c>
      <c r="EH17">
        <v>1</v>
      </c>
      <c r="EI17">
        <v>3</v>
      </c>
      <c r="EJ17" t="s">
        <v>297</v>
      </c>
      <c r="EK17">
        <v>100</v>
      </c>
      <c r="EL17">
        <v>100</v>
      </c>
      <c r="EM17">
        <v>-0.441</v>
      </c>
      <c r="EN17">
        <v>-1.0200000000000001E-2</v>
      </c>
      <c r="EO17">
        <v>-0.66010524782633895</v>
      </c>
      <c r="EP17">
        <v>8.1547674161403102E-4</v>
      </c>
      <c r="EQ17">
        <v>-7.5071724955183801E-7</v>
      </c>
      <c r="ER17">
        <v>1.8443278439785599E-10</v>
      </c>
      <c r="ES17">
        <v>-0.15153253445681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9.5</v>
      </c>
      <c r="FB17">
        <v>7.1</v>
      </c>
      <c r="FC17">
        <v>2</v>
      </c>
      <c r="FD17">
        <v>513.93299999999999</v>
      </c>
      <c r="FE17">
        <v>469.55599999999998</v>
      </c>
      <c r="FF17">
        <v>22.958400000000001</v>
      </c>
      <c r="FG17">
        <v>34.204000000000001</v>
      </c>
      <c r="FH17">
        <v>29.9999</v>
      </c>
      <c r="FI17">
        <v>34.128900000000002</v>
      </c>
      <c r="FJ17">
        <v>34.0822</v>
      </c>
      <c r="FK17">
        <v>20.1038</v>
      </c>
      <c r="FL17">
        <v>49.8294</v>
      </c>
      <c r="FM17">
        <v>0</v>
      </c>
      <c r="FN17">
        <v>22.965599999999998</v>
      </c>
      <c r="FO17">
        <v>407.47300000000001</v>
      </c>
      <c r="FP17">
        <v>18.587800000000001</v>
      </c>
      <c r="FQ17">
        <v>100.782</v>
      </c>
      <c r="FR17">
        <v>100.595</v>
      </c>
    </row>
    <row r="18" spans="1:174" x14ac:dyDescent="0.25">
      <c r="A18">
        <v>2</v>
      </c>
      <c r="B18">
        <v>1608155483.5</v>
      </c>
      <c r="C18">
        <v>120.5</v>
      </c>
      <c r="D18" t="s">
        <v>298</v>
      </c>
      <c r="E18" t="s">
        <v>299</v>
      </c>
      <c r="F18" t="s">
        <v>290</v>
      </c>
      <c r="G18" t="s">
        <v>291</v>
      </c>
      <c r="H18">
        <v>1608155475.75</v>
      </c>
      <c r="I18">
        <f t="shared" si="0"/>
        <v>1.2349064849830381E-3</v>
      </c>
      <c r="J18">
        <f t="shared" si="1"/>
        <v>-0.53194534146406658</v>
      </c>
      <c r="K18">
        <f t="shared" si="2"/>
        <v>49.6488333333333</v>
      </c>
      <c r="L18">
        <f t="shared" si="3"/>
        <v>60.480295181632542</v>
      </c>
      <c r="M18">
        <f t="shared" si="4"/>
        <v>6.1806601592820387</v>
      </c>
      <c r="N18">
        <f t="shared" si="5"/>
        <v>5.0737610525313581</v>
      </c>
      <c r="O18">
        <f t="shared" si="6"/>
        <v>6.9294010911928106E-2</v>
      </c>
      <c r="P18">
        <f t="shared" si="7"/>
        <v>2.9660836999413087</v>
      </c>
      <c r="Q18">
        <f t="shared" si="8"/>
        <v>6.8407070880411272E-2</v>
      </c>
      <c r="R18">
        <f t="shared" si="9"/>
        <v>4.2833161439107578E-2</v>
      </c>
      <c r="S18">
        <f t="shared" si="10"/>
        <v>231.29172601347273</v>
      </c>
      <c r="T18">
        <f t="shared" si="11"/>
        <v>29.00839217259551</v>
      </c>
      <c r="U18">
        <f t="shared" si="12"/>
        <v>27.9796366666667</v>
      </c>
      <c r="V18">
        <f t="shared" si="13"/>
        <v>3.7903371104639176</v>
      </c>
      <c r="W18">
        <f t="shared" si="14"/>
        <v>52.710982645521362</v>
      </c>
      <c r="X18">
        <f t="shared" si="15"/>
        <v>1.9977612449432018</v>
      </c>
      <c r="Y18">
        <f t="shared" si="16"/>
        <v>3.7900284621480935</v>
      </c>
      <c r="Z18">
        <f t="shared" si="17"/>
        <v>1.7925758655207158</v>
      </c>
      <c r="AA18">
        <f t="shared" si="18"/>
        <v>-54.459375987751983</v>
      </c>
      <c r="AB18">
        <f t="shared" si="19"/>
        <v>-0.22333748119432825</v>
      </c>
      <c r="AC18">
        <f t="shared" si="20"/>
        <v>-1.6409590267210578E-2</v>
      </c>
      <c r="AD18">
        <f t="shared" si="21"/>
        <v>176.59260295425918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53810.757172472542</v>
      </c>
      <c r="AJ18" t="s">
        <v>292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300</v>
      </c>
      <c r="AR18">
        <v>15333</v>
      </c>
      <c r="AS18">
        <v>869.50538461538497</v>
      </c>
      <c r="AT18">
        <v>938.92</v>
      </c>
      <c r="AU18">
        <f t="shared" si="27"/>
        <v>7.3930276684504581E-2</v>
      </c>
      <c r="AV18">
        <v>0.5</v>
      </c>
      <c r="AW18">
        <f t="shared" si="28"/>
        <v>1180.1881706277647</v>
      </c>
      <c r="AX18">
        <f t="shared" si="29"/>
        <v>-0.53194534146406658</v>
      </c>
      <c r="AY18">
        <f t="shared" si="30"/>
        <v>43.625818997144975</v>
      </c>
      <c r="AZ18">
        <f t="shared" si="31"/>
        <v>0.27396370297788941</v>
      </c>
      <c r="BA18">
        <f t="shared" si="32"/>
        <v>3.8809182715154117E-5</v>
      </c>
      <c r="BB18">
        <f t="shared" si="33"/>
        <v>2.4742896093383888</v>
      </c>
      <c r="BC18" t="s">
        <v>301</v>
      </c>
      <c r="BD18">
        <v>681.69</v>
      </c>
      <c r="BE18">
        <f t="shared" si="34"/>
        <v>257.2299999999999</v>
      </c>
      <c r="BF18">
        <f t="shared" si="35"/>
        <v>0.26985427588001015</v>
      </c>
      <c r="BG18">
        <f t="shared" si="36"/>
        <v>0.90031351849914154</v>
      </c>
      <c r="BH18">
        <f t="shared" si="37"/>
        <v>0.31065905616987105</v>
      </c>
      <c r="BI18">
        <f t="shared" si="38"/>
        <v>0.91225838099863943</v>
      </c>
      <c r="BJ18">
        <f t="shared" si="39"/>
        <v>0.21156506282708673</v>
      </c>
      <c r="BK18">
        <f t="shared" si="40"/>
        <v>0.78843493717291324</v>
      </c>
      <c r="BL18">
        <f t="shared" si="41"/>
        <v>1400.0036666666699</v>
      </c>
      <c r="BM18">
        <f t="shared" si="42"/>
        <v>1180.1881706277647</v>
      </c>
      <c r="BN18">
        <f t="shared" si="43"/>
        <v>0.84298934261917069</v>
      </c>
      <c r="BO18">
        <f t="shared" si="44"/>
        <v>0.19597868523834144</v>
      </c>
      <c r="BP18">
        <v>6</v>
      </c>
      <c r="BQ18">
        <v>0.5</v>
      </c>
      <c r="BR18" t="s">
        <v>295</v>
      </c>
      <c r="BS18">
        <v>2</v>
      </c>
      <c r="BT18">
        <v>1608155475.75</v>
      </c>
      <c r="BU18">
        <v>49.6488333333333</v>
      </c>
      <c r="BV18">
        <v>49.084313333333299</v>
      </c>
      <c r="BW18">
        <v>19.548913333333299</v>
      </c>
      <c r="BX18">
        <v>18.096613333333298</v>
      </c>
      <c r="BY18">
        <v>50.240833333333299</v>
      </c>
      <c r="BZ18">
        <v>19.559143333333299</v>
      </c>
      <c r="CA18">
        <v>500.21293333333301</v>
      </c>
      <c r="CB18">
        <v>102.09293333333299</v>
      </c>
      <c r="CC18">
        <v>0.10002291333333301</v>
      </c>
      <c r="CD18">
        <v>27.97824</v>
      </c>
      <c r="CE18">
        <v>27.9796366666667</v>
      </c>
      <c r="CF18">
        <v>999.9</v>
      </c>
      <c r="CG18">
        <v>0</v>
      </c>
      <c r="CH18">
        <v>0</v>
      </c>
      <c r="CI18">
        <v>10000.457333333299</v>
      </c>
      <c r="CJ18">
        <v>0</v>
      </c>
      <c r="CK18">
        <v>269.96363333333301</v>
      </c>
      <c r="CL18">
        <v>1400.0036666666699</v>
      </c>
      <c r="CM18">
        <v>0.89999686666666701</v>
      </c>
      <c r="CN18">
        <v>0.10000332000000001</v>
      </c>
      <c r="CO18">
        <v>0</v>
      </c>
      <c r="CP18">
        <v>869.49586666666698</v>
      </c>
      <c r="CQ18">
        <v>4.99979</v>
      </c>
      <c r="CR18">
        <v>12146.03</v>
      </c>
      <c r="CS18">
        <v>11904.686666666699</v>
      </c>
      <c r="CT18">
        <v>47.8915333333333</v>
      </c>
      <c r="CU18">
        <v>50.332999999999998</v>
      </c>
      <c r="CV18">
        <v>49.082999999999998</v>
      </c>
      <c r="CW18">
        <v>49.186999999999998</v>
      </c>
      <c r="CX18">
        <v>49.061999999999998</v>
      </c>
      <c r="CY18">
        <v>1255.50066666667</v>
      </c>
      <c r="CZ18">
        <v>139.50299999999999</v>
      </c>
      <c r="DA18">
        <v>0</v>
      </c>
      <c r="DB18">
        <v>120</v>
      </c>
      <c r="DC18">
        <v>0</v>
      </c>
      <c r="DD18">
        <v>869.50538461538497</v>
      </c>
      <c r="DE18">
        <v>0.42803418195777299</v>
      </c>
      <c r="DF18">
        <v>6.7555554905224504</v>
      </c>
      <c r="DG18">
        <v>12146.2076923077</v>
      </c>
      <c r="DH18">
        <v>15</v>
      </c>
      <c r="DI18">
        <v>1608155512.5</v>
      </c>
      <c r="DJ18" t="s">
        <v>302</v>
      </c>
      <c r="DK18">
        <v>1608155512.5</v>
      </c>
      <c r="DL18">
        <v>1608154936</v>
      </c>
      <c r="DM18">
        <v>12</v>
      </c>
      <c r="DN18">
        <v>2.8000000000000001E-2</v>
      </c>
      <c r="DO18">
        <v>-2.1999999999999999E-2</v>
      </c>
      <c r="DP18">
        <v>-0.59199999999999997</v>
      </c>
      <c r="DQ18">
        <v>-3.9E-2</v>
      </c>
      <c r="DR18">
        <v>51</v>
      </c>
      <c r="DS18">
        <v>18</v>
      </c>
      <c r="DT18">
        <v>0.37</v>
      </c>
      <c r="DU18">
        <v>7.0000000000000007E-2</v>
      </c>
      <c r="DV18">
        <v>-0.50123566711524903</v>
      </c>
      <c r="DW18">
        <v>-0.54304260272381499</v>
      </c>
      <c r="DX18">
        <v>4.39887177736593E-2</v>
      </c>
      <c r="DY18">
        <v>0</v>
      </c>
      <c r="DZ18">
        <v>0.53349719354838698</v>
      </c>
      <c r="EA18">
        <v>0.64306717741935304</v>
      </c>
      <c r="EB18">
        <v>5.2347653847306101E-2</v>
      </c>
      <c r="EC18">
        <v>0</v>
      </c>
      <c r="ED18">
        <v>1.45008806451613</v>
      </c>
      <c r="EE18">
        <v>0.55010612903225298</v>
      </c>
      <c r="EF18">
        <v>4.1818745173269001E-2</v>
      </c>
      <c r="EG18">
        <v>0</v>
      </c>
      <c r="EH18">
        <v>0</v>
      </c>
      <c r="EI18">
        <v>3</v>
      </c>
      <c r="EJ18" t="s">
        <v>303</v>
      </c>
      <c r="EK18">
        <v>100</v>
      </c>
      <c r="EL18">
        <v>100</v>
      </c>
      <c r="EM18">
        <v>-0.59199999999999997</v>
      </c>
      <c r="EN18">
        <v>-1.0200000000000001E-2</v>
      </c>
      <c r="EO18">
        <v>-0.66010524782633895</v>
      </c>
      <c r="EP18">
        <v>8.1547674161403102E-4</v>
      </c>
      <c r="EQ18">
        <v>-7.5071724955183801E-7</v>
      </c>
      <c r="ER18">
        <v>1.8443278439785599E-10</v>
      </c>
      <c r="ES18">
        <v>-0.15153253445681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11.5</v>
      </c>
      <c r="FB18">
        <v>9.1</v>
      </c>
      <c r="FC18">
        <v>2</v>
      </c>
      <c r="FD18">
        <v>514.44000000000005</v>
      </c>
      <c r="FE18">
        <v>468.48700000000002</v>
      </c>
      <c r="FF18">
        <v>23.135899999999999</v>
      </c>
      <c r="FG18">
        <v>34.154800000000002</v>
      </c>
      <c r="FH18">
        <v>29.9998</v>
      </c>
      <c r="FI18">
        <v>34.104599999999998</v>
      </c>
      <c r="FJ18">
        <v>34.059899999999999</v>
      </c>
      <c r="FK18">
        <v>4.9917999999999996</v>
      </c>
      <c r="FL18">
        <v>51.559899999999999</v>
      </c>
      <c r="FM18">
        <v>0</v>
      </c>
      <c r="FN18">
        <v>23.1447</v>
      </c>
      <c r="FO18">
        <v>49.133000000000003</v>
      </c>
      <c r="FP18">
        <v>17.912099999999999</v>
      </c>
      <c r="FQ18">
        <v>100.792</v>
      </c>
      <c r="FR18">
        <v>100.60299999999999</v>
      </c>
    </row>
    <row r="19" spans="1:174" x14ac:dyDescent="0.25">
      <c r="A19">
        <v>3</v>
      </c>
      <c r="B19">
        <v>1608155608</v>
      </c>
      <c r="C19">
        <v>245</v>
      </c>
      <c r="D19" t="s">
        <v>304</v>
      </c>
      <c r="E19" t="s">
        <v>305</v>
      </c>
      <c r="F19" t="s">
        <v>290</v>
      </c>
      <c r="G19" t="s">
        <v>291</v>
      </c>
      <c r="H19">
        <v>1608155600.25</v>
      </c>
      <c r="I19">
        <f t="shared" si="0"/>
        <v>2.1605424596764593E-3</v>
      </c>
      <c r="J19">
        <f t="shared" si="1"/>
        <v>0.389469136822925</v>
      </c>
      <c r="K19">
        <f t="shared" si="2"/>
        <v>79.739076666666705</v>
      </c>
      <c r="L19">
        <f t="shared" si="3"/>
        <v>72.374749687886435</v>
      </c>
      <c r="M19">
        <f t="shared" si="4"/>
        <v>7.3952944174599926</v>
      </c>
      <c r="N19">
        <f t="shared" si="5"/>
        <v>8.1477856720672488</v>
      </c>
      <c r="O19">
        <f t="shared" si="6"/>
        <v>0.12268286714632894</v>
      </c>
      <c r="P19">
        <f t="shared" si="7"/>
        <v>2.9660032104473566</v>
      </c>
      <c r="Q19">
        <f t="shared" si="8"/>
        <v>0.11993187262389395</v>
      </c>
      <c r="R19">
        <f t="shared" si="9"/>
        <v>7.5199448461491125E-2</v>
      </c>
      <c r="S19">
        <f t="shared" si="10"/>
        <v>231.29195261706357</v>
      </c>
      <c r="T19">
        <f t="shared" si="11"/>
        <v>28.784505710805384</v>
      </c>
      <c r="U19">
        <f t="shared" si="12"/>
        <v>27.912299999999998</v>
      </c>
      <c r="V19">
        <f t="shared" si="13"/>
        <v>3.7754813647103767</v>
      </c>
      <c r="W19">
        <f t="shared" si="14"/>
        <v>52.374687712464862</v>
      </c>
      <c r="X19">
        <f t="shared" si="15"/>
        <v>1.9866252888148694</v>
      </c>
      <c r="Y19">
        <f t="shared" si="16"/>
        <v>3.7931019268723283</v>
      </c>
      <c r="Z19">
        <f t="shared" si="17"/>
        <v>1.7888560758955072</v>
      </c>
      <c r="AA19">
        <f t="shared" si="18"/>
        <v>-95.279922471731851</v>
      </c>
      <c r="AB19">
        <f t="shared" si="19"/>
        <v>12.767201710663047</v>
      </c>
      <c r="AC19">
        <f t="shared" si="20"/>
        <v>0.93783833218956536</v>
      </c>
      <c r="AD19">
        <f t="shared" si="21"/>
        <v>149.71707018818432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53805.653608686429</v>
      </c>
      <c r="AJ19" t="s">
        <v>292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306</v>
      </c>
      <c r="AR19">
        <v>15331.3</v>
      </c>
      <c r="AS19">
        <v>863.75768000000005</v>
      </c>
      <c r="AT19">
        <v>925.92</v>
      </c>
      <c r="AU19">
        <f t="shared" si="27"/>
        <v>6.7135735268705643E-2</v>
      </c>
      <c r="AV19">
        <v>0.5</v>
      </c>
      <c r="AW19">
        <f t="shared" si="28"/>
        <v>1180.1867806278092</v>
      </c>
      <c r="AX19">
        <f t="shared" si="29"/>
        <v>0.389469136822925</v>
      </c>
      <c r="AY19">
        <f t="shared" si="30"/>
        <v>39.61635363592729</v>
      </c>
      <c r="AZ19">
        <f t="shared" si="31"/>
        <v>0.27433255572835669</v>
      </c>
      <c r="BA19">
        <f t="shared" si="32"/>
        <v>8.1954537410140272E-4</v>
      </c>
      <c r="BB19">
        <f t="shared" si="33"/>
        <v>2.5230689476412649</v>
      </c>
      <c r="BC19" t="s">
        <v>307</v>
      </c>
      <c r="BD19">
        <v>671.91</v>
      </c>
      <c r="BE19">
        <f t="shared" si="34"/>
        <v>254.01</v>
      </c>
      <c r="BF19">
        <f t="shared" si="35"/>
        <v>0.24472390850753872</v>
      </c>
      <c r="BG19">
        <f t="shared" si="36"/>
        <v>0.90193307775165332</v>
      </c>
      <c r="BH19">
        <f t="shared" si="37"/>
        <v>0.29538781179635587</v>
      </c>
      <c r="BI19">
        <f t="shared" si="38"/>
        <v>0.91736322050731822</v>
      </c>
      <c r="BJ19">
        <f t="shared" si="39"/>
        <v>0.19036871702871613</v>
      </c>
      <c r="BK19">
        <f t="shared" si="40"/>
        <v>0.80963128297128384</v>
      </c>
      <c r="BL19">
        <f t="shared" si="41"/>
        <v>1400.00166666667</v>
      </c>
      <c r="BM19">
        <f t="shared" si="42"/>
        <v>1180.1867806278092</v>
      </c>
      <c r="BN19">
        <f t="shared" si="43"/>
        <v>0.84298955403229736</v>
      </c>
      <c r="BO19">
        <f t="shared" si="44"/>
        <v>0.19597910806459473</v>
      </c>
      <c r="BP19">
        <v>6</v>
      </c>
      <c r="BQ19">
        <v>0.5</v>
      </c>
      <c r="BR19" t="s">
        <v>295</v>
      </c>
      <c r="BS19">
        <v>2</v>
      </c>
      <c r="BT19">
        <v>1608155600.25</v>
      </c>
      <c r="BU19">
        <v>79.739076666666705</v>
      </c>
      <c r="BV19">
        <v>80.412896666666697</v>
      </c>
      <c r="BW19">
        <v>19.442296666666699</v>
      </c>
      <c r="BX19">
        <v>16.9011033333333</v>
      </c>
      <c r="BY19">
        <v>80.310109999999995</v>
      </c>
      <c r="BZ19">
        <v>19.503296666666699</v>
      </c>
      <c r="CA19">
        <v>500.20670000000001</v>
      </c>
      <c r="CB19">
        <v>102.080633333333</v>
      </c>
      <c r="CC19">
        <v>9.9953810000000004E-2</v>
      </c>
      <c r="CD19">
        <v>27.992143333333299</v>
      </c>
      <c r="CE19">
        <v>27.912299999999998</v>
      </c>
      <c r="CF19">
        <v>999.9</v>
      </c>
      <c r="CG19">
        <v>0</v>
      </c>
      <c r="CH19">
        <v>0</v>
      </c>
      <c r="CI19">
        <v>10001.206333333301</v>
      </c>
      <c r="CJ19">
        <v>0</v>
      </c>
      <c r="CK19">
        <v>304.65156666666701</v>
      </c>
      <c r="CL19">
        <v>1400.00166666667</v>
      </c>
      <c r="CM19">
        <v>0.89999116666666701</v>
      </c>
      <c r="CN19">
        <v>0.10000897</v>
      </c>
      <c r="CO19">
        <v>0</v>
      </c>
      <c r="CP19">
        <v>863.79386666666699</v>
      </c>
      <c r="CQ19">
        <v>4.99979</v>
      </c>
      <c r="CR19">
        <v>12074.7266666667</v>
      </c>
      <c r="CS19">
        <v>11904.65</v>
      </c>
      <c r="CT19">
        <v>48.061999999999998</v>
      </c>
      <c r="CU19">
        <v>50.4664</v>
      </c>
      <c r="CV19">
        <v>49.25</v>
      </c>
      <c r="CW19">
        <v>49.2665333333333</v>
      </c>
      <c r="CX19">
        <v>49.186999999999998</v>
      </c>
      <c r="CY19">
        <v>1255.489</v>
      </c>
      <c r="CZ19">
        <v>139.512666666667</v>
      </c>
      <c r="DA19">
        <v>0</v>
      </c>
      <c r="DB19">
        <v>123.799999952316</v>
      </c>
      <c r="DC19">
        <v>0</v>
      </c>
      <c r="DD19">
        <v>863.75768000000005</v>
      </c>
      <c r="DE19">
        <v>-3.9089230877294501</v>
      </c>
      <c r="DF19">
        <v>-53.646153847387303</v>
      </c>
      <c r="DG19">
        <v>12074.272000000001</v>
      </c>
      <c r="DH19">
        <v>15</v>
      </c>
      <c r="DI19">
        <v>1608155632</v>
      </c>
      <c r="DJ19" t="s">
        <v>308</v>
      </c>
      <c r="DK19">
        <v>1608155512.5</v>
      </c>
      <c r="DL19">
        <v>1608155632</v>
      </c>
      <c r="DM19">
        <v>13</v>
      </c>
      <c r="DN19">
        <v>2.8000000000000001E-2</v>
      </c>
      <c r="DO19">
        <v>1E-3</v>
      </c>
      <c r="DP19">
        <v>-0.59199999999999997</v>
      </c>
      <c r="DQ19">
        <v>-6.0999999999999999E-2</v>
      </c>
      <c r="DR19">
        <v>51</v>
      </c>
      <c r="DS19">
        <v>17</v>
      </c>
      <c r="DT19">
        <v>0.37</v>
      </c>
      <c r="DU19">
        <v>0.02</v>
      </c>
      <c r="DV19">
        <v>0.38690081404612697</v>
      </c>
      <c r="DW19">
        <v>9.0746995371567399E-2</v>
      </c>
      <c r="DX19">
        <v>2.1430971485847002E-2</v>
      </c>
      <c r="DY19">
        <v>1</v>
      </c>
      <c r="DZ19">
        <v>-0.67422522580645206</v>
      </c>
      <c r="EA19">
        <v>-0.15502267741935499</v>
      </c>
      <c r="EB19">
        <v>2.4083264354760301E-2</v>
      </c>
      <c r="EC19">
        <v>1</v>
      </c>
      <c r="ED19">
        <v>2.5942070967741899</v>
      </c>
      <c r="EE19">
        <v>-0.195299516129044</v>
      </c>
      <c r="EF19">
        <v>1.6449681082024499E-2</v>
      </c>
      <c r="EG19">
        <v>1</v>
      </c>
      <c r="EH19">
        <v>3</v>
      </c>
      <c r="EI19">
        <v>3</v>
      </c>
      <c r="EJ19" t="s">
        <v>309</v>
      </c>
      <c r="EK19">
        <v>100</v>
      </c>
      <c r="EL19">
        <v>100</v>
      </c>
      <c r="EM19">
        <v>-0.57099999999999995</v>
      </c>
      <c r="EN19">
        <v>-6.0999999999999999E-2</v>
      </c>
      <c r="EO19">
        <v>-0.63178710454033504</v>
      </c>
      <c r="EP19">
        <v>8.1547674161403102E-4</v>
      </c>
      <c r="EQ19">
        <v>-7.5071724955183801E-7</v>
      </c>
      <c r="ER19">
        <v>1.8443278439785599E-10</v>
      </c>
      <c r="ES19">
        <v>-0.15153253445681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1.6</v>
      </c>
      <c r="FB19">
        <v>11.2</v>
      </c>
      <c r="FC19">
        <v>2</v>
      </c>
      <c r="FD19">
        <v>515.21299999999997</v>
      </c>
      <c r="FE19">
        <v>467.56900000000002</v>
      </c>
      <c r="FF19">
        <v>23.112200000000001</v>
      </c>
      <c r="FG19">
        <v>34.092799999999997</v>
      </c>
      <c r="FH19">
        <v>29.9999</v>
      </c>
      <c r="FI19">
        <v>34.065899999999999</v>
      </c>
      <c r="FJ19">
        <v>34.023800000000001</v>
      </c>
      <c r="FK19">
        <v>6.3181900000000004</v>
      </c>
      <c r="FL19">
        <v>53.952199999999998</v>
      </c>
      <c r="FM19">
        <v>0</v>
      </c>
      <c r="FN19">
        <v>23.1129</v>
      </c>
      <c r="FO19">
        <v>80.612099999999998</v>
      </c>
      <c r="FP19">
        <v>16.809000000000001</v>
      </c>
      <c r="FQ19">
        <v>100.79900000000001</v>
      </c>
      <c r="FR19">
        <v>100.604</v>
      </c>
    </row>
    <row r="20" spans="1:174" x14ac:dyDescent="0.25">
      <c r="A20">
        <v>4</v>
      </c>
      <c r="B20">
        <v>1608155716</v>
      </c>
      <c r="C20">
        <v>353</v>
      </c>
      <c r="D20" t="s">
        <v>310</v>
      </c>
      <c r="E20" t="s">
        <v>311</v>
      </c>
      <c r="F20" t="s">
        <v>290</v>
      </c>
      <c r="G20" t="s">
        <v>291</v>
      </c>
      <c r="H20">
        <v>1608155708</v>
      </c>
      <c r="I20">
        <f t="shared" si="0"/>
        <v>2.5859852143155729E-3</v>
      </c>
      <c r="J20">
        <f t="shared" si="1"/>
        <v>1.1551860365276492</v>
      </c>
      <c r="K20">
        <f t="shared" si="2"/>
        <v>99.691622580645102</v>
      </c>
      <c r="L20">
        <f t="shared" si="3"/>
        <v>84.25186651033269</v>
      </c>
      <c r="M20">
        <f t="shared" si="4"/>
        <v>8.6091570166587825</v>
      </c>
      <c r="N20">
        <f t="shared" si="5"/>
        <v>10.186846506682464</v>
      </c>
      <c r="O20">
        <f t="shared" si="6"/>
        <v>0.14777237460595172</v>
      </c>
      <c r="P20">
        <f t="shared" si="7"/>
        <v>2.9656474399840067</v>
      </c>
      <c r="Q20">
        <f t="shared" si="8"/>
        <v>0.14380028523085803</v>
      </c>
      <c r="R20">
        <f t="shared" si="9"/>
        <v>9.0223161668700286E-2</v>
      </c>
      <c r="S20">
        <f t="shared" si="10"/>
        <v>231.28907703486439</v>
      </c>
      <c r="T20">
        <f t="shared" si="11"/>
        <v>28.649706536694566</v>
      </c>
      <c r="U20">
        <f t="shared" si="12"/>
        <v>27.828316129032299</v>
      </c>
      <c r="V20">
        <f t="shared" si="13"/>
        <v>3.7570241408315583</v>
      </c>
      <c r="W20">
        <f t="shared" si="14"/>
        <v>52.038764342091262</v>
      </c>
      <c r="X20">
        <f t="shared" si="15"/>
        <v>1.9709428569563525</v>
      </c>
      <c r="Y20">
        <f t="shared" si="16"/>
        <v>3.7874513007261519</v>
      </c>
      <c r="Z20">
        <f t="shared" si="17"/>
        <v>1.7860812838752058</v>
      </c>
      <c r="AA20">
        <f t="shared" si="18"/>
        <v>-114.04194795131677</v>
      </c>
      <c r="AB20">
        <f t="shared" si="19"/>
        <v>22.105250283415398</v>
      </c>
      <c r="AC20">
        <f t="shared" si="20"/>
        <v>1.6230901710672363</v>
      </c>
      <c r="AD20">
        <f t="shared" si="21"/>
        <v>140.97546953803027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53799.887560574112</v>
      </c>
      <c r="AJ20" t="s">
        <v>292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312</v>
      </c>
      <c r="AR20">
        <v>15330.3</v>
      </c>
      <c r="AS20">
        <v>853.20164</v>
      </c>
      <c r="AT20">
        <v>919.1</v>
      </c>
      <c r="AU20">
        <f t="shared" si="27"/>
        <v>7.1698792296812086E-2</v>
      </c>
      <c r="AV20">
        <v>0.5</v>
      </c>
      <c r="AW20">
        <f t="shared" si="28"/>
        <v>1180.1727877245664</v>
      </c>
      <c r="AX20">
        <f t="shared" si="29"/>
        <v>1.1551860365276492</v>
      </c>
      <c r="AY20">
        <f t="shared" si="30"/>
        <v>42.308481790706693</v>
      </c>
      <c r="AZ20">
        <f t="shared" si="31"/>
        <v>0.30602763573060598</v>
      </c>
      <c r="BA20">
        <f t="shared" si="32"/>
        <v>1.4683727114951164E-3</v>
      </c>
      <c r="BB20">
        <f t="shared" si="33"/>
        <v>2.549211184854749</v>
      </c>
      <c r="BC20" t="s">
        <v>313</v>
      </c>
      <c r="BD20">
        <v>637.83000000000004</v>
      </c>
      <c r="BE20">
        <f t="shared" si="34"/>
        <v>281.27</v>
      </c>
      <c r="BF20">
        <f t="shared" si="35"/>
        <v>0.23428861947594848</v>
      </c>
      <c r="BG20">
        <f t="shared" si="36"/>
        <v>0.89281890063827762</v>
      </c>
      <c r="BH20">
        <f t="shared" si="37"/>
        <v>0.32362913376903013</v>
      </c>
      <c r="BI20">
        <f t="shared" si="38"/>
        <v>0.92004129784956368</v>
      </c>
      <c r="BJ20">
        <f t="shared" si="39"/>
        <v>0.17514770618624717</v>
      </c>
      <c r="BK20">
        <f t="shared" si="40"/>
        <v>0.8248522938137528</v>
      </c>
      <c r="BL20">
        <f t="shared" si="41"/>
        <v>1399.9851612903201</v>
      </c>
      <c r="BM20">
        <f t="shared" si="42"/>
        <v>1180.1727877245664</v>
      </c>
      <c r="BN20">
        <f t="shared" si="43"/>
        <v>0.84298949757213149</v>
      </c>
      <c r="BO20">
        <f t="shared" si="44"/>
        <v>0.19597899514426323</v>
      </c>
      <c r="BP20">
        <v>6</v>
      </c>
      <c r="BQ20">
        <v>0.5</v>
      </c>
      <c r="BR20" t="s">
        <v>295</v>
      </c>
      <c r="BS20">
        <v>2</v>
      </c>
      <c r="BT20">
        <v>1608155708</v>
      </c>
      <c r="BU20">
        <v>99.691622580645102</v>
      </c>
      <c r="BV20">
        <v>101.386516129032</v>
      </c>
      <c r="BW20">
        <v>19.288254838709701</v>
      </c>
      <c r="BX20">
        <v>16.246167741935501</v>
      </c>
      <c r="BY20">
        <v>100.249064516129</v>
      </c>
      <c r="BZ20">
        <v>19.302499999999998</v>
      </c>
      <c r="CA20">
        <v>500.20383870967697</v>
      </c>
      <c r="CB20">
        <v>102.083548387097</v>
      </c>
      <c r="CC20">
        <v>0.10002775483871</v>
      </c>
      <c r="CD20">
        <v>27.9665741935484</v>
      </c>
      <c r="CE20">
        <v>27.828316129032299</v>
      </c>
      <c r="CF20">
        <v>999.9</v>
      </c>
      <c r="CG20">
        <v>0</v>
      </c>
      <c r="CH20">
        <v>0</v>
      </c>
      <c r="CI20">
        <v>9998.9054838709708</v>
      </c>
      <c r="CJ20">
        <v>0</v>
      </c>
      <c r="CK20">
        <v>290.28029032258098</v>
      </c>
      <c r="CL20">
        <v>1399.9851612903201</v>
      </c>
      <c r="CM20">
        <v>0.899994903225806</v>
      </c>
      <c r="CN20">
        <v>0.10000530000000001</v>
      </c>
      <c r="CO20">
        <v>0</v>
      </c>
      <c r="CP20">
        <v>853.22761290322603</v>
      </c>
      <c r="CQ20">
        <v>4.99979</v>
      </c>
      <c r="CR20">
        <v>11926.129032258101</v>
      </c>
      <c r="CS20">
        <v>11904.516129032299</v>
      </c>
      <c r="CT20">
        <v>48.145000000000003</v>
      </c>
      <c r="CU20">
        <v>50.561999999999998</v>
      </c>
      <c r="CV20">
        <v>49.3343548387097</v>
      </c>
      <c r="CW20">
        <v>49.366870967741903</v>
      </c>
      <c r="CX20">
        <v>49.3</v>
      </c>
      <c r="CY20">
        <v>1255.47677419355</v>
      </c>
      <c r="CZ20">
        <v>139.50838709677399</v>
      </c>
      <c r="DA20">
        <v>0</v>
      </c>
      <c r="DB20">
        <v>107.09999990463299</v>
      </c>
      <c r="DC20">
        <v>0</v>
      </c>
      <c r="DD20">
        <v>853.20164</v>
      </c>
      <c r="DE20">
        <v>-5.1782307659822502</v>
      </c>
      <c r="DF20">
        <v>-85.638461384962895</v>
      </c>
      <c r="DG20">
        <v>11925.512000000001</v>
      </c>
      <c r="DH20">
        <v>15</v>
      </c>
      <c r="DI20">
        <v>1608155632</v>
      </c>
      <c r="DJ20" t="s">
        <v>308</v>
      </c>
      <c r="DK20">
        <v>1608155512.5</v>
      </c>
      <c r="DL20">
        <v>1608155632</v>
      </c>
      <c r="DM20">
        <v>13</v>
      </c>
      <c r="DN20">
        <v>2.8000000000000001E-2</v>
      </c>
      <c r="DO20">
        <v>1E-3</v>
      </c>
      <c r="DP20">
        <v>-0.59199999999999997</v>
      </c>
      <c r="DQ20">
        <v>-6.0999999999999999E-2</v>
      </c>
      <c r="DR20">
        <v>51</v>
      </c>
      <c r="DS20">
        <v>17</v>
      </c>
      <c r="DT20">
        <v>0.37</v>
      </c>
      <c r="DU20">
        <v>0.02</v>
      </c>
      <c r="DV20">
        <v>1.15430520432351</v>
      </c>
      <c r="DW20">
        <v>0.13142457692904899</v>
      </c>
      <c r="DX20">
        <v>1.3886378137699201E-2</v>
      </c>
      <c r="DY20">
        <v>1</v>
      </c>
      <c r="DZ20">
        <v>-1.6945674193548399</v>
      </c>
      <c r="EA20">
        <v>-0.12551370967741701</v>
      </c>
      <c r="EB20">
        <v>1.56125204031979E-2</v>
      </c>
      <c r="EC20">
        <v>1</v>
      </c>
      <c r="ED20">
        <v>3.0427629032258099</v>
      </c>
      <c r="EE20">
        <v>-8.4208064516132206E-2</v>
      </c>
      <c r="EF20">
        <v>7.0899620971499201E-3</v>
      </c>
      <c r="EG20">
        <v>1</v>
      </c>
      <c r="EH20">
        <v>3</v>
      </c>
      <c r="EI20">
        <v>3</v>
      </c>
      <c r="EJ20" t="s">
        <v>309</v>
      </c>
      <c r="EK20">
        <v>100</v>
      </c>
      <c r="EL20">
        <v>100</v>
      </c>
      <c r="EM20">
        <v>-0.55700000000000005</v>
      </c>
      <c r="EN20">
        <v>-1.4500000000000001E-2</v>
      </c>
      <c r="EO20">
        <v>-0.63178710454033504</v>
      </c>
      <c r="EP20">
        <v>8.1547674161403102E-4</v>
      </c>
      <c r="EQ20">
        <v>-7.5071724955183801E-7</v>
      </c>
      <c r="ER20">
        <v>1.8443278439785599E-10</v>
      </c>
      <c r="ES20">
        <v>-0.15016957111694501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3.4</v>
      </c>
      <c r="FB20">
        <v>1.4</v>
      </c>
      <c r="FC20">
        <v>2</v>
      </c>
      <c r="FD20">
        <v>515.33500000000004</v>
      </c>
      <c r="FE20">
        <v>466.82400000000001</v>
      </c>
      <c r="FF20">
        <v>23.123000000000001</v>
      </c>
      <c r="FG20">
        <v>34.053600000000003</v>
      </c>
      <c r="FH20">
        <v>29.999400000000001</v>
      </c>
      <c r="FI20">
        <v>34.029899999999998</v>
      </c>
      <c r="FJ20">
        <v>33.985700000000001</v>
      </c>
      <c r="FK20">
        <v>7.2233400000000003</v>
      </c>
      <c r="FL20">
        <v>55.625799999999998</v>
      </c>
      <c r="FM20">
        <v>0</v>
      </c>
      <c r="FN20">
        <v>23.132899999999999</v>
      </c>
      <c r="FO20">
        <v>101.467</v>
      </c>
      <c r="FP20">
        <v>16.3093</v>
      </c>
      <c r="FQ20">
        <v>100.81399999999999</v>
      </c>
      <c r="FR20">
        <v>100.61199999999999</v>
      </c>
    </row>
    <row r="21" spans="1:174" x14ac:dyDescent="0.25">
      <c r="A21">
        <v>5</v>
      </c>
      <c r="B21">
        <v>1608155789</v>
      </c>
      <c r="C21">
        <v>426</v>
      </c>
      <c r="D21" t="s">
        <v>314</v>
      </c>
      <c r="E21" t="s">
        <v>315</v>
      </c>
      <c r="F21" t="s">
        <v>290</v>
      </c>
      <c r="G21" t="s">
        <v>291</v>
      </c>
      <c r="H21">
        <v>1608155781.25</v>
      </c>
      <c r="I21">
        <f t="shared" si="0"/>
        <v>2.7596228255054259E-3</v>
      </c>
      <c r="J21">
        <f t="shared" si="1"/>
        <v>3.0996781128271582</v>
      </c>
      <c r="K21">
        <f t="shared" si="2"/>
        <v>148.953233333333</v>
      </c>
      <c r="L21">
        <f t="shared" si="3"/>
        <v>112.68452630767968</v>
      </c>
      <c r="M21">
        <f t="shared" si="4"/>
        <v>11.513977497744458</v>
      </c>
      <c r="N21">
        <f t="shared" si="5"/>
        <v>15.219872976467331</v>
      </c>
      <c r="O21">
        <f t="shared" si="6"/>
        <v>0.15649423571163251</v>
      </c>
      <c r="P21">
        <f t="shared" si="7"/>
        <v>2.9651523647770239</v>
      </c>
      <c r="Q21">
        <f t="shared" si="8"/>
        <v>0.15204630328190955</v>
      </c>
      <c r="R21">
        <f t="shared" si="9"/>
        <v>9.5418038397097782E-2</v>
      </c>
      <c r="S21">
        <f t="shared" si="10"/>
        <v>231.28778715827184</v>
      </c>
      <c r="T21">
        <f t="shared" si="11"/>
        <v>28.613505086041346</v>
      </c>
      <c r="U21">
        <f t="shared" si="12"/>
        <v>27.801716666666699</v>
      </c>
      <c r="V21">
        <f t="shared" si="13"/>
        <v>3.7511947892215014</v>
      </c>
      <c r="W21">
        <f t="shared" si="14"/>
        <v>51.41816109114572</v>
      </c>
      <c r="X21">
        <f t="shared" si="15"/>
        <v>1.9483834662392996</v>
      </c>
      <c r="Y21">
        <f t="shared" si="16"/>
        <v>3.7892904469794697</v>
      </c>
      <c r="Z21">
        <f t="shared" si="17"/>
        <v>1.8028113229822018</v>
      </c>
      <c r="AA21">
        <f t="shared" si="18"/>
        <v>-121.69936660478929</v>
      </c>
      <c r="AB21">
        <f t="shared" si="19"/>
        <v>27.68461908276042</v>
      </c>
      <c r="AC21">
        <f t="shared" si="20"/>
        <v>2.0329126552108847</v>
      </c>
      <c r="AD21">
        <f t="shared" si="21"/>
        <v>139.30595229145385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53783.827562471371</v>
      </c>
      <c r="AJ21" t="s">
        <v>292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316</v>
      </c>
      <c r="AR21">
        <v>15329.5</v>
      </c>
      <c r="AS21">
        <v>841.12127999999996</v>
      </c>
      <c r="AT21">
        <v>920.11</v>
      </c>
      <c r="AU21">
        <f t="shared" si="27"/>
        <v>8.5847040027822841E-2</v>
      </c>
      <c r="AV21">
        <v>0.5</v>
      </c>
      <c r="AW21">
        <f t="shared" si="28"/>
        <v>1180.166190627792</v>
      </c>
      <c r="AX21">
        <f t="shared" si="29"/>
        <v>3.0996781128271582</v>
      </c>
      <c r="AY21">
        <f t="shared" si="30"/>
        <v>50.656887103153629</v>
      </c>
      <c r="AZ21">
        <f t="shared" si="31"/>
        <v>0.33698144787036338</v>
      </c>
      <c r="BA21">
        <f t="shared" si="32"/>
        <v>3.1160235074071782E-3</v>
      </c>
      <c r="BB21">
        <f t="shared" si="33"/>
        <v>2.5453152340481027</v>
      </c>
      <c r="BC21" t="s">
        <v>317</v>
      </c>
      <c r="BD21">
        <v>610.04999999999995</v>
      </c>
      <c r="BE21">
        <f t="shared" si="34"/>
        <v>310.06000000000006</v>
      </c>
      <c r="BF21">
        <f t="shared" si="35"/>
        <v>0.25475301554537844</v>
      </c>
      <c r="BG21">
        <f t="shared" si="36"/>
        <v>0.88308578711402208</v>
      </c>
      <c r="BH21">
        <f t="shared" si="37"/>
        <v>0.38600172165564633</v>
      </c>
      <c r="BI21">
        <f t="shared" si="38"/>
        <v>0.9196446910877355</v>
      </c>
      <c r="BJ21">
        <f t="shared" si="39"/>
        <v>0.18476773900365248</v>
      </c>
      <c r="BK21">
        <f t="shared" si="40"/>
        <v>0.81523226099634749</v>
      </c>
      <c r="BL21">
        <f t="shared" si="41"/>
        <v>1399.9773333333301</v>
      </c>
      <c r="BM21">
        <f t="shared" si="42"/>
        <v>1180.166190627792</v>
      </c>
      <c r="BN21">
        <f t="shared" si="43"/>
        <v>0.84298949884983476</v>
      </c>
      <c r="BO21">
        <f t="shared" si="44"/>
        <v>0.19597899769966956</v>
      </c>
      <c r="BP21">
        <v>6</v>
      </c>
      <c r="BQ21">
        <v>0.5</v>
      </c>
      <c r="BR21" t="s">
        <v>295</v>
      </c>
      <c r="BS21">
        <v>2</v>
      </c>
      <c r="BT21">
        <v>1608155781.25</v>
      </c>
      <c r="BU21">
        <v>148.953233333333</v>
      </c>
      <c r="BV21">
        <v>153.16443333333299</v>
      </c>
      <c r="BW21">
        <v>19.068359999999998</v>
      </c>
      <c r="BX21">
        <v>15.821253333333299</v>
      </c>
      <c r="BY21">
        <v>149.47923333333301</v>
      </c>
      <c r="BZ21">
        <v>19.087109999999999</v>
      </c>
      <c r="CA21">
        <v>500.19940000000003</v>
      </c>
      <c r="CB21">
        <v>102.07883333333299</v>
      </c>
      <c r="CC21">
        <v>0.100036073333333</v>
      </c>
      <c r="CD21">
        <v>27.974900000000002</v>
      </c>
      <c r="CE21">
        <v>27.801716666666699</v>
      </c>
      <c r="CF21">
        <v>999.9</v>
      </c>
      <c r="CG21">
        <v>0</v>
      </c>
      <c r="CH21">
        <v>0</v>
      </c>
      <c r="CI21">
        <v>9996.5633333333299</v>
      </c>
      <c r="CJ21">
        <v>0</v>
      </c>
      <c r="CK21">
        <v>273.05520000000001</v>
      </c>
      <c r="CL21">
        <v>1399.9773333333301</v>
      </c>
      <c r="CM21">
        <v>0.89999466666666605</v>
      </c>
      <c r="CN21">
        <v>0.100005513333333</v>
      </c>
      <c r="CO21">
        <v>0</v>
      </c>
      <c r="CP21">
        <v>841.16786666666701</v>
      </c>
      <c r="CQ21">
        <v>4.99979</v>
      </c>
      <c r="CR21">
        <v>11761.17</v>
      </c>
      <c r="CS21">
        <v>11904.4566666667</v>
      </c>
      <c r="CT21">
        <v>48.25</v>
      </c>
      <c r="CU21">
        <v>50.616599999999998</v>
      </c>
      <c r="CV21">
        <v>49.410133333333299</v>
      </c>
      <c r="CW21">
        <v>49.375</v>
      </c>
      <c r="CX21">
        <v>49.358199999999997</v>
      </c>
      <c r="CY21">
        <v>1255.46966666667</v>
      </c>
      <c r="CZ21">
        <v>139.50766666666701</v>
      </c>
      <c r="DA21">
        <v>0</v>
      </c>
      <c r="DB21">
        <v>72.299999952316298</v>
      </c>
      <c r="DC21">
        <v>0</v>
      </c>
      <c r="DD21">
        <v>841.12127999999996</v>
      </c>
      <c r="DE21">
        <v>-8.6744615372960592</v>
      </c>
      <c r="DF21">
        <v>-125.215384559757</v>
      </c>
      <c r="DG21">
        <v>11760.508</v>
      </c>
      <c r="DH21">
        <v>15</v>
      </c>
      <c r="DI21">
        <v>1608155632</v>
      </c>
      <c r="DJ21" t="s">
        <v>308</v>
      </c>
      <c r="DK21">
        <v>1608155512.5</v>
      </c>
      <c r="DL21">
        <v>1608155632</v>
      </c>
      <c r="DM21">
        <v>13</v>
      </c>
      <c r="DN21">
        <v>2.8000000000000001E-2</v>
      </c>
      <c r="DO21">
        <v>1E-3</v>
      </c>
      <c r="DP21">
        <v>-0.59199999999999997</v>
      </c>
      <c r="DQ21">
        <v>-6.0999999999999999E-2</v>
      </c>
      <c r="DR21">
        <v>51</v>
      </c>
      <c r="DS21">
        <v>17</v>
      </c>
      <c r="DT21">
        <v>0.37</v>
      </c>
      <c r="DU21">
        <v>0.02</v>
      </c>
      <c r="DV21">
        <v>3.10199941224211</v>
      </c>
      <c r="DW21">
        <v>-0.187454533467351</v>
      </c>
      <c r="DX21">
        <v>2.3962307367116301E-2</v>
      </c>
      <c r="DY21">
        <v>1</v>
      </c>
      <c r="DZ21">
        <v>-4.2134725806451598</v>
      </c>
      <c r="EA21">
        <v>0.18902709677420099</v>
      </c>
      <c r="EB21">
        <v>2.7366318357372101E-2</v>
      </c>
      <c r="EC21">
        <v>1</v>
      </c>
      <c r="ED21">
        <v>3.24620516129032</v>
      </c>
      <c r="EE21">
        <v>8.4637741935475005E-2</v>
      </c>
      <c r="EF21">
        <v>6.4322463195932503E-3</v>
      </c>
      <c r="EG21">
        <v>1</v>
      </c>
      <c r="EH21">
        <v>3</v>
      </c>
      <c r="EI21">
        <v>3</v>
      </c>
      <c r="EJ21" t="s">
        <v>309</v>
      </c>
      <c r="EK21">
        <v>100</v>
      </c>
      <c r="EL21">
        <v>100</v>
      </c>
      <c r="EM21">
        <v>-0.52600000000000002</v>
      </c>
      <c r="EN21">
        <v>-1.8700000000000001E-2</v>
      </c>
      <c r="EO21">
        <v>-0.63178710454033504</v>
      </c>
      <c r="EP21">
        <v>8.1547674161403102E-4</v>
      </c>
      <c r="EQ21">
        <v>-7.5071724955183801E-7</v>
      </c>
      <c r="ER21">
        <v>1.8443278439785599E-10</v>
      </c>
      <c r="ES21">
        <v>-0.15016957111694501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4.5999999999999996</v>
      </c>
      <c r="FB21">
        <v>2.6</v>
      </c>
      <c r="FC21">
        <v>2</v>
      </c>
      <c r="FD21">
        <v>515.64400000000001</v>
      </c>
      <c r="FE21">
        <v>466.733</v>
      </c>
      <c r="FF21">
        <v>23.169799999999999</v>
      </c>
      <c r="FG21">
        <v>33.9876</v>
      </c>
      <c r="FH21">
        <v>29.999700000000001</v>
      </c>
      <c r="FI21">
        <v>33.975700000000003</v>
      </c>
      <c r="FJ21">
        <v>33.933399999999999</v>
      </c>
      <c r="FK21">
        <v>9.5037800000000008</v>
      </c>
      <c r="FL21">
        <v>56.705599999999997</v>
      </c>
      <c r="FM21">
        <v>0</v>
      </c>
      <c r="FN21">
        <v>23.178000000000001</v>
      </c>
      <c r="FO21">
        <v>153.62899999999999</v>
      </c>
      <c r="FP21">
        <v>15.7195</v>
      </c>
      <c r="FQ21">
        <v>100.82899999999999</v>
      </c>
      <c r="FR21">
        <v>100.621</v>
      </c>
    </row>
    <row r="22" spans="1:174" x14ac:dyDescent="0.25">
      <c r="A22">
        <v>6</v>
      </c>
      <c r="B22">
        <v>1608155888</v>
      </c>
      <c r="C22">
        <v>525</v>
      </c>
      <c r="D22" t="s">
        <v>318</v>
      </c>
      <c r="E22" t="s">
        <v>319</v>
      </c>
      <c r="F22" t="s">
        <v>290</v>
      </c>
      <c r="G22" t="s">
        <v>291</v>
      </c>
      <c r="H22">
        <v>1608155880.25</v>
      </c>
      <c r="I22">
        <f t="shared" si="0"/>
        <v>2.8377673730205703E-3</v>
      </c>
      <c r="J22">
        <f t="shared" si="1"/>
        <v>4.8894353519955214</v>
      </c>
      <c r="K22">
        <f t="shared" si="2"/>
        <v>199.70519999999999</v>
      </c>
      <c r="L22">
        <f t="shared" si="3"/>
        <v>144.79706411707207</v>
      </c>
      <c r="M22">
        <f t="shared" si="4"/>
        <v>14.794699530032632</v>
      </c>
      <c r="N22">
        <f t="shared" si="5"/>
        <v>20.404960878186191</v>
      </c>
      <c r="O22">
        <f t="shared" si="6"/>
        <v>0.16075465344675346</v>
      </c>
      <c r="P22">
        <f t="shared" si="7"/>
        <v>2.9641847837591269</v>
      </c>
      <c r="Q22">
        <f t="shared" si="8"/>
        <v>0.15606366652622658</v>
      </c>
      <c r="R22">
        <f t="shared" si="9"/>
        <v>9.7949855846213491E-2</v>
      </c>
      <c r="S22">
        <f t="shared" si="10"/>
        <v>231.29054595048692</v>
      </c>
      <c r="T22">
        <f t="shared" si="11"/>
        <v>28.607954612375131</v>
      </c>
      <c r="U22">
        <f t="shared" si="12"/>
        <v>27.795283333333298</v>
      </c>
      <c r="V22">
        <f t="shared" si="13"/>
        <v>3.7497860907798737</v>
      </c>
      <c r="W22">
        <f t="shared" si="14"/>
        <v>51.250481189969108</v>
      </c>
      <c r="X22">
        <f t="shared" si="15"/>
        <v>1.9436532115692591</v>
      </c>
      <c r="Y22">
        <f t="shared" si="16"/>
        <v>3.7924584636869247</v>
      </c>
      <c r="Z22">
        <f t="shared" si="17"/>
        <v>1.8061328792106146</v>
      </c>
      <c r="AA22">
        <f t="shared" si="18"/>
        <v>-125.14554115020715</v>
      </c>
      <c r="AB22">
        <f t="shared" si="19"/>
        <v>30.994204975529328</v>
      </c>
      <c r="AC22">
        <f t="shared" si="20"/>
        <v>2.2767718960496297</v>
      </c>
      <c r="AD22">
        <f t="shared" si="21"/>
        <v>139.41598167185873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53752.91678291047</v>
      </c>
      <c r="AJ22" t="s">
        <v>292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320</v>
      </c>
      <c r="AR22">
        <v>15332</v>
      </c>
      <c r="AS22">
        <v>825.37734615384602</v>
      </c>
      <c r="AT22">
        <v>921.29</v>
      </c>
      <c r="AU22">
        <f t="shared" si="27"/>
        <v>0.10410690862394467</v>
      </c>
      <c r="AV22">
        <v>0.5</v>
      </c>
      <c r="AW22">
        <f t="shared" si="28"/>
        <v>1180.1827606277484</v>
      </c>
      <c r="AX22">
        <f t="shared" si="29"/>
        <v>4.8894353519955214</v>
      </c>
      <c r="AY22">
        <f t="shared" si="30"/>
        <v>61.432589410113884</v>
      </c>
      <c r="AZ22">
        <f t="shared" si="31"/>
        <v>0.35684746388216521</v>
      </c>
      <c r="BA22">
        <f t="shared" si="32"/>
        <v>4.6324883011371115E-3</v>
      </c>
      <c r="BB22">
        <f t="shared" si="33"/>
        <v>2.5407743490106265</v>
      </c>
      <c r="BC22" t="s">
        <v>321</v>
      </c>
      <c r="BD22">
        <v>592.53</v>
      </c>
      <c r="BE22">
        <f t="shared" si="34"/>
        <v>328.76</v>
      </c>
      <c r="BF22">
        <f t="shared" si="35"/>
        <v>0.29174064316265347</v>
      </c>
      <c r="BG22">
        <f t="shared" si="36"/>
        <v>0.87684815792923898</v>
      </c>
      <c r="BH22">
        <f t="shared" si="37"/>
        <v>0.466018269004362</v>
      </c>
      <c r="BI22">
        <f t="shared" si="38"/>
        <v>0.91918132873233238</v>
      </c>
      <c r="BJ22">
        <f t="shared" si="39"/>
        <v>0.2094376397640382</v>
      </c>
      <c r="BK22">
        <f t="shared" si="40"/>
        <v>0.79056236023596183</v>
      </c>
      <c r="BL22">
        <f t="shared" si="41"/>
        <v>1399.9973333333301</v>
      </c>
      <c r="BM22">
        <f t="shared" si="42"/>
        <v>1180.1827606277484</v>
      </c>
      <c r="BN22">
        <f t="shared" si="43"/>
        <v>0.84298929185656868</v>
      </c>
      <c r="BO22">
        <f t="shared" si="44"/>
        <v>0.19597858371313751</v>
      </c>
      <c r="BP22">
        <v>6</v>
      </c>
      <c r="BQ22">
        <v>0.5</v>
      </c>
      <c r="BR22" t="s">
        <v>295</v>
      </c>
      <c r="BS22">
        <v>2</v>
      </c>
      <c r="BT22">
        <v>1608155880.25</v>
      </c>
      <c r="BU22">
        <v>199.70519999999999</v>
      </c>
      <c r="BV22">
        <v>206.249866666667</v>
      </c>
      <c r="BW22">
        <v>19.02271</v>
      </c>
      <c r="BX22">
        <v>15.6835533333333</v>
      </c>
      <c r="BY22">
        <v>200.20230000000001</v>
      </c>
      <c r="BZ22">
        <v>19.042383333333301</v>
      </c>
      <c r="CA22">
        <v>500.20749999999998</v>
      </c>
      <c r="CB22">
        <v>102.07533333333301</v>
      </c>
      <c r="CC22">
        <v>0.100077613333333</v>
      </c>
      <c r="CD22">
        <v>27.989233333333299</v>
      </c>
      <c r="CE22">
        <v>27.795283333333298</v>
      </c>
      <c r="CF22">
        <v>999.9</v>
      </c>
      <c r="CG22">
        <v>0</v>
      </c>
      <c r="CH22">
        <v>0</v>
      </c>
      <c r="CI22">
        <v>9991.4273333333294</v>
      </c>
      <c r="CJ22">
        <v>0</v>
      </c>
      <c r="CK22">
        <v>214.121933333333</v>
      </c>
      <c r="CL22">
        <v>1399.9973333333301</v>
      </c>
      <c r="CM22">
        <v>0.90000199999999997</v>
      </c>
      <c r="CN22">
        <v>9.9998400000000001E-2</v>
      </c>
      <c r="CO22">
        <v>0</v>
      </c>
      <c r="CP22">
        <v>825.398233333333</v>
      </c>
      <c r="CQ22">
        <v>4.99979</v>
      </c>
      <c r="CR22">
        <v>11538.3733333333</v>
      </c>
      <c r="CS22">
        <v>11904.6566666667</v>
      </c>
      <c r="CT22">
        <v>48.283066666666699</v>
      </c>
      <c r="CU22">
        <v>50.625</v>
      </c>
      <c r="CV22">
        <v>49.453800000000001</v>
      </c>
      <c r="CW22">
        <v>49.399799999999999</v>
      </c>
      <c r="CX22">
        <v>49.3832666666667</v>
      </c>
      <c r="CY22">
        <v>1255.4973333333301</v>
      </c>
      <c r="CZ22">
        <v>139.5</v>
      </c>
      <c r="DA22">
        <v>0</v>
      </c>
      <c r="DB22">
        <v>98.399999856948895</v>
      </c>
      <c r="DC22">
        <v>0</v>
      </c>
      <c r="DD22">
        <v>825.37734615384602</v>
      </c>
      <c r="DE22">
        <v>-4.5047863347025903</v>
      </c>
      <c r="DF22">
        <v>-57.613675247820602</v>
      </c>
      <c r="DG22">
        <v>11538.123076923101</v>
      </c>
      <c r="DH22">
        <v>15</v>
      </c>
      <c r="DI22">
        <v>1608155632</v>
      </c>
      <c r="DJ22" t="s">
        <v>308</v>
      </c>
      <c r="DK22">
        <v>1608155512.5</v>
      </c>
      <c r="DL22">
        <v>1608155632</v>
      </c>
      <c r="DM22">
        <v>13</v>
      </c>
      <c r="DN22">
        <v>2.8000000000000001E-2</v>
      </c>
      <c r="DO22">
        <v>1E-3</v>
      </c>
      <c r="DP22">
        <v>-0.59199999999999997</v>
      </c>
      <c r="DQ22">
        <v>-6.0999999999999999E-2</v>
      </c>
      <c r="DR22">
        <v>51</v>
      </c>
      <c r="DS22">
        <v>17</v>
      </c>
      <c r="DT22">
        <v>0.37</v>
      </c>
      <c r="DU22">
        <v>0.02</v>
      </c>
      <c r="DV22">
        <v>4.8946398768345896</v>
      </c>
      <c r="DW22">
        <v>-6.6526429542912005E-2</v>
      </c>
      <c r="DX22">
        <v>3.0460660207122299E-2</v>
      </c>
      <c r="DY22">
        <v>1</v>
      </c>
      <c r="DZ22">
        <v>-6.5505738709677397</v>
      </c>
      <c r="EA22">
        <v>8.9218064516133497E-2</v>
      </c>
      <c r="EB22">
        <v>3.7057135195351698E-2</v>
      </c>
      <c r="EC22">
        <v>1</v>
      </c>
      <c r="ED22">
        <v>3.3411499999999998</v>
      </c>
      <c r="EE22">
        <v>-2.0237419354841302E-2</v>
      </c>
      <c r="EF22">
        <v>1.25010598260385E-2</v>
      </c>
      <c r="EG22">
        <v>1</v>
      </c>
      <c r="EH22">
        <v>3</v>
      </c>
      <c r="EI22">
        <v>3</v>
      </c>
      <c r="EJ22" t="s">
        <v>309</v>
      </c>
      <c r="EK22">
        <v>100</v>
      </c>
      <c r="EL22">
        <v>100</v>
      </c>
      <c r="EM22">
        <v>-0.497</v>
      </c>
      <c r="EN22">
        <v>-1.9400000000000001E-2</v>
      </c>
      <c r="EO22">
        <v>-0.63178710454033504</v>
      </c>
      <c r="EP22">
        <v>8.1547674161403102E-4</v>
      </c>
      <c r="EQ22">
        <v>-7.5071724955183801E-7</v>
      </c>
      <c r="ER22">
        <v>1.8443278439785599E-10</v>
      </c>
      <c r="ES22">
        <v>-0.15016957111694501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6.3</v>
      </c>
      <c r="FB22">
        <v>4.3</v>
      </c>
      <c r="FC22">
        <v>2</v>
      </c>
      <c r="FD22">
        <v>515.41999999999996</v>
      </c>
      <c r="FE22">
        <v>467.30799999999999</v>
      </c>
      <c r="FF22">
        <v>23.215699999999998</v>
      </c>
      <c r="FG22">
        <v>33.904200000000003</v>
      </c>
      <c r="FH22">
        <v>29.999700000000001</v>
      </c>
      <c r="FI22">
        <v>33.9054</v>
      </c>
      <c r="FJ22">
        <v>33.866</v>
      </c>
      <c r="FK22">
        <v>11.794499999999999</v>
      </c>
      <c r="FL22">
        <v>56.753599999999999</v>
      </c>
      <c r="FM22">
        <v>0</v>
      </c>
      <c r="FN22">
        <v>23.220600000000001</v>
      </c>
      <c r="FO22">
        <v>206.267</v>
      </c>
      <c r="FP22">
        <v>15.672700000000001</v>
      </c>
      <c r="FQ22">
        <v>100.84399999999999</v>
      </c>
      <c r="FR22">
        <v>100.619</v>
      </c>
    </row>
    <row r="23" spans="1:174" x14ac:dyDescent="0.25">
      <c r="A23">
        <v>7</v>
      </c>
      <c r="B23">
        <v>1608155957</v>
      </c>
      <c r="C23">
        <v>594</v>
      </c>
      <c r="D23" t="s">
        <v>322</v>
      </c>
      <c r="E23" t="s">
        <v>323</v>
      </c>
      <c r="F23" t="s">
        <v>290</v>
      </c>
      <c r="G23" t="s">
        <v>291</v>
      </c>
      <c r="H23">
        <v>1608155949</v>
      </c>
      <c r="I23">
        <f t="shared" si="0"/>
        <v>2.7312081091063617E-3</v>
      </c>
      <c r="J23">
        <f t="shared" si="1"/>
        <v>6.9011864917107228</v>
      </c>
      <c r="K23">
        <f t="shared" si="2"/>
        <v>248.72064516129001</v>
      </c>
      <c r="L23">
        <f t="shared" si="3"/>
        <v>168.74500938188251</v>
      </c>
      <c r="M23">
        <f t="shared" si="4"/>
        <v>17.240860731175445</v>
      </c>
      <c r="N23">
        <f t="shared" si="5"/>
        <v>25.41205822857544</v>
      </c>
      <c r="O23">
        <f t="shared" si="6"/>
        <v>0.15313496833594648</v>
      </c>
      <c r="P23">
        <f t="shared" si="7"/>
        <v>2.9660815241315994</v>
      </c>
      <c r="Q23">
        <f t="shared" si="8"/>
        <v>0.14887443818446489</v>
      </c>
      <c r="R23">
        <f t="shared" si="9"/>
        <v>9.3419442176104817E-2</v>
      </c>
      <c r="S23">
        <f t="shared" si="10"/>
        <v>231.28990068454323</v>
      </c>
      <c r="T23">
        <f t="shared" si="11"/>
        <v>28.648596133983162</v>
      </c>
      <c r="U23">
        <f t="shared" si="12"/>
        <v>27.8325161290323</v>
      </c>
      <c r="V23">
        <f t="shared" si="13"/>
        <v>3.7579453055496885</v>
      </c>
      <c r="W23">
        <f t="shared" si="14"/>
        <v>51.002064993931704</v>
      </c>
      <c r="X23">
        <f t="shared" si="15"/>
        <v>1.9357712824370801</v>
      </c>
      <c r="Y23">
        <f t="shared" si="16"/>
        <v>3.7954762864354628</v>
      </c>
      <c r="Z23">
        <f t="shared" si="17"/>
        <v>1.8221740231126085</v>
      </c>
      <c r="AA23">
        <f t="shared" si="18"/>
        <v>-120.44627761159055</v>
      </c>
      <c r="AB23">
        <f t="shared" si="19"/>
        <v>27.242028803393044</v>
      </c>
      <c r="AC23">
        <f t="shared" si="20"/>
        <v>2.0003721244784263</v>
      </c>
      <c r="AD23">
        <f t="shared" si="21"/>
        <v>140.08602400082415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53805.818941522564</v>
      </c>
      <c r="AJ23" t="s">
        <v>292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324</v>
      </c>
      <c r="AR23">
        <v>15331.5</v>
      </c>
      <c r="AS23">
        <v>822.56861538461499</v>
      </c>
      <c r="AT23">
        <v>930.64</v>
      </c>
      <c r="AU23">
        <f t="shared" si="27"/>
        <v>0.11612587532814511</v>
      </c>
      <c r="AV23">
        <v>0.5</v>
      </c>
      <c r="AW23">
        <f t="shared" si="28"/>
        <v>1180.1771232084413</v>
      </c>
      <c r="AX23">
        <f t="shared" si="29"/>
        <v>6.9011864917107228</v>
      </c>
      <c r="AY23">
        <f t="shared" si="30"/>
        <v>68.524550737416206</v>
      </c>
      <c r="AZ23">
        <f t="shared" si="31"/>
        <v>0.36901487148628898</v>
      </c>
      <c r="BA23">
        <f t="shared" si="32"/>
        <v>6.3371284059418479E-3</v>
      </c>
      <c r="BB23">
        <f t="shared" si="33"/>
        <v>2.5052007220837273</v>
      </c>
      <c r="BC23" t="s">
        <v>325</v>
      </c>
      <c r="BD23">
        <v>587.22</v>
      </c>
      <c r="BE23">
        <f t="shared" si="34"/>
        <v>343.41999999999996</v>
      </c>
      <c r="BF23">
        <f t="shared" si="35"/>
        <v>0.31469158644046652</v>
      </c>
      <c r="BG23">
        <f t="shared" si="36"/>
        <v>0.87161197221536846</v>
      </c>
      <c r="BH23">
        <f t="shared" si="37"/>
        <v>0.50227662738817225</v>
      </c>
      <c r="BI23">
        <f t="shared" si="38"/>
        <v>0.91550977108570575</v>
      </c>
      <c r="BJ23">
        <f t="shared" si="39"/>
        <v>0.22465383426179653</v>
      </c>
      <c r="BK23">
        <f t="shared" si="40"/>
        <v>0.77534616573820347</v>
      </c>
      <c r="BL23">
        <f t="shared" si="41"/>
        <v>1399.9903225806499</v>
      </c>
      <c r="BM23">
        <f t="shared" si="42"/>
        <v>1180.1771232084413</v>
      </c>
      <c r="BN23">
        <f t="shared" si="43"/>
        <v>0.84298948655086459</v>
      </c>
      <c r="BO23">
        <f t="shared" si="44"/>
        <v>0.19597897310172915</v>
      </c>
      <c r="BP23">
        <v>6</v>
      </c>
      <c r="BQ23">
        <v>0.5</v>
      </c>
      <c r="BR23" t="s">
        <v>295</v>
      </c>
      <c r="BS23">
        <v>2</v>
      </c>
      <c r="BT23">
        <v>1608155949</v>
      </c>
      <c r="BU23">
        <v>248.72064516129001</v>
      </c>
      <c r="BV23">
        <v>257.81364516129003</v>
      </c>
      <c r="BW23">
        <v>18.946370967741899</v>
      </c>
      <c r="BX23">
        <v>15.732287096774201</v>
      </c>
      <c r="BY23">
        <v>249.192967741936</v>
      </c>
      <c r="BZ23">
        <v>18.967596774193499</v>
      </c>
      <c r="CA23">
        <v>500.197580645161</v>
      </c>
      <c r="CB23">
        <v>102.071129032258</v>
      </c>
      <c r="CC23">
        <v>9.9956170967741897E-2</v>
      </c>
      <c r="CD23">
        <v>28.0028774193548</v>
      </c>
      <c r="CE23">
        <v>27.8325161290323</v>
      </c>
      <c r="CF23">
        <v>999.9</v>
      </c>
      <c r="CG23">
        <v>0</v>
      </c>
      <c r="CH23">
        <v>0</v>
      </c>
      <c r="CI23">
        <v>10002.5812903226</v>
      </c>
      <c r="CJ23">
        <v>0</v>
      </c>
      <c r="CK23">
        <v>215.957870967742</v>
      </c>
      <c r="CL23">
        <v>1399.9903225806499</v>
      </c>
      <c r="CM23">
        <v>0.89999180645161303</v>
      </c>
      <c r="CN23">
        <v>0.100008367741935</v>
      </c>
      <c r="CO23">
        <v>0</v>
      </c>
      <c r="CP23">
        <v>822.58619354838697</v>
      </c>
      <c r="CQ23">
        <v>4.99979</v>
      </c>
      <c r="CR23">
        <v>11507.5</v>
      </c>
      <c r="CS23">
        <v>11904.561290322599</v>
      </c>
      <c r="CT23">
        <v>48.314032258064501</v>
      </c>
      <c r="CU23">
        <v>50.578258064516099</v>
      </c>
      <c r="CV23">
        <v>49.4491935483871</v>
      </c>
      <c r="CW23">
        <v>49.429000000000002</v>
      </c>
      <c r="CX23">
        <v>49.436999999999998</v>
      </c>
      <c r="CY23">
        <v>1255.4819354838701</v>
      </c>
      <c r="CZ23">
        <v>139.50838709677399</v>
      </c>
      <c r="DA23">
        <v>0</v>
      </c>
      <c r="DB23">
        <v>68</v>
      </c>
      <c r="DC23">
        <v>0</v>
      </c>
      <c r="DD23">
        <v>822.56861538461499</v>
      </c>
      <c r="DE23">
        <v>-1.59774356598187</v>
      </c>
      <c r="DF23">
        <v>-39.018803405274497</v>
      </c>
      <c r="DG23">
        <v>11507.2961538462</v>
      </c>
      <c r="DH23">
        <v>15</v>
      </c>
      <c r="DI23">
        <v>1608155632</v>
      </c>
      <c r="DJ23" t="s">
        <v>308</v>
      </c>
      <c r="DK23">
        <v>1608155512.5</v>
      </c>
      <c r="DL23">
        <v>1608155632</v>
      </c>
      <c r="DM23">
        <v>13</v>
      </c>
      <c r="DN23">
        <v>2.8000000000000001E-2</v>
      </c>
      <c r="DO23">
        <v>1E-3</v>
      </c>
      <c r="DP23">
        <v>-0.59199999999999997</v>
      </c>
      <c r="DQ23">
        <v>-6.0999999999999999E-2</v>
      </c>
      <c r="DR23">
        <v>51</v>
      </c>
      <c r="DS23">
        <v>17</v>
      </c>
      <c r="DT23">
        <v>0.37</v>
      </c>
      <c r="DU23">
        <v>0.02</v>
      </c>
      <c r="DV23">
        <v>6.90204714107385</v>
      </c>
      <c r="DW23">
        <v>-0.139492028214039</v>
      </c>
      <c r="DX23">
        <v>4.93759469854353E-2</v>
      </c>
      <c r="DY23">
        <v>1</v>
      </c>
      <c r="DZ23">
        <v>-9.0945567741935491</v>
      </c>
      <c r="EA23">
        <v>0.13367758064516899</v>
      </c>
      <c r="EB23">
        <v>5.8240997276727199E-2</v>
      </c>
      <c r="EC23">
        <v>1</v>
      </c>
      <c r="ED23">
        <v>3.2141861290322602</v>
      </c>
      <c r="EE23">
        <v>-2.7902903225809E-2</v>
      </c>
      <c r="EF23">
        <v>3.0023245589949699E-3</v>
      </c>
      <c r="EG23">
        <v>1</v>
      </c>
      <c r="EH23">
        <v>3</v>
      </c>
      <c r="EI23">
        <v>3</v>
      </c>
      <c r="EJ23" t="s">
        <v>309</v>
      </c>
      <c r="EK23">
        <v>100</v>
      </c>
      <c r="EL23">
        <v>100</v>
      </c>
      <c r="EM23">
        <v>-0.47199999999999998</v>
      </c>
      <c r="EN23">
        <v>-2.1399999999999999E-2</v>
      </c>
      <c r="EO23">
        <v>-0.63178710454033504</v>
      </c>
      <c r="EP23">
        <v>8.1547674161403102E-4</v>
      </c>
      <c r="EQ23">
        <v>-7.5071724955183801E-7</v>
      </c>
      <c r="ER23">
        <v>1.8443278439785599E-10</v>
      </c>
      <c r="ES23">
        <v>-0.15016957111694501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7.4</v>
      </c>
      <c r="FB23">
        <v>5.4</v>
      </c>
      <c r="FC23">
        <v>2</v>
      </c>
      <c r="FD23">
        <v>515.447</v>
      </c>
      <c r="FE23">
        <v>467.38799999999998</v>
      </c>
      <c r="FF23">
        <v>22.982199999999999</v>
      </c>
      <c r="FG23">
        <v>33.862900000000003</v>
      </c>
      <c r="FH23">
        <v>30.000299999999999</v>
      </c>
      <c r="FI23">
        <v>33.865900000000003</v>
      </c>
      <c r="FJ23">
        <v>33.829700000000003</v>
      </c>
      <c r="FK23">
        <v>14.0055</v>
      </c>
      <c r="FL23">
        <v>56.618600000000001</v>
      </c>
      <c r="FM23">
        <v>0</v>
      </c>
      <c r="FN23">
        <v>22.978999999999999</v>
      </c>
      <c r="FO23">
        <v>258.28800000000001</v>
      </c>
      <c r="FP23">
        <v>15.8035</v>
      </c>
      <c r="FQ23">
        <v>100.849</v>
      </c>
      <c r="FR23">
        <v>100.625</v>
      </c>
    </row>
    <row r="24" spans="1:174" x14ac:dyDescent="0.25">
      <c r="A24">
        <v>8</v>
      </c>
      <c r="B24">
        <v>1608156077.5</v>
      </c>
      <c r="C24">
        <v>714.5</v>
      </c>
      <c r="D24" t="s">
        <v>326</v>
      </c>
      <c r="E24" t="s">
        <v>327</v>
      </c>
      <c r="F24" t="s">
        <v>290</v>
      </c>
      <c r="G24" t="s">
        <v>291</v>
      </c>
      <c r="H24">
        <v>1608156069.5</v>
      </c>
      <c r="I24">
        <f t="shared" si="0"/>
        <v>2.3629002474335552E-3</v>
      </c>
      <c r="J24">
        <f t="shared" si="1"/>
        <v>11.260587568346972</v>
      </c>
      <c r="K24">
        <f t="shared" si="2"/>
        <v>399.71174193548399</v>
      </c>
      <c r="L24">
        <f t="shared" si="3"/>
        <v>251.31254071897033</v>
      </c>
      <c r="M24">
        <f t="shared" si="4"/>
        <v>25.675097292810921</v>
      </c>
      <c r="N24">
        <f t="shared" si="5"/>
        <v>40.83615498817727</v>
      </c>
      <c r="O24">
        <f t="shared" si="6"/>
        <v>0.13245186010083734</v>
      </c>
      <c r="P24">
        <f t="shared" si="7"/>
        <v>2.9661936608851351</v>
      </c>
      <c r="Q24">
        <f t="shared" si="8"/>
        <v>0.12925166653245829</v>
      </c>
      <c r="R24">
        <f t="shared" si="9"/>
        <v>8.1063376278423332E-2</v>
      </c>
      <c r="S24">
        <f t="shared" si="10"/>
        <v>231.2869799980987</v>
      </c>
      <c r="T24">
        <f t="shared" si="11"/>
        <v>28.736121618934114</v>
      </c>
      <c r="U24">
        <f t="shared" si="12"/>
        <v>27.8879967741935</v>
      </c>
      <c r="V24">
        <f t="shared" si="13"/>
        <v>3.7701321024329015</v>
      </c>
      <c r="W24">
        <f t="shared" si="14"/>
        <v>51.523585898342631</v>
      </c>
      <c r="X24">
        <f t="shared" si="15"/>
        <v>1.9547613751449819</v>
      </c>
      <c r="Y24">
        <f t="shared" si="16"/>
        <v>3.7939156234229832</v>
      </c>
      <c r="Z24">
        <f t="shared" si="17"/>
        <v>1.8153707272879196</v>
      </c>
      <c r="AA24">
        <f t="shared" si="18"/>
        <v>-104.20390091181979</v>
      </c>
      <c r="AB24">
        <f t="shared" si="19"/>
        <v>17.242794837475703</v>
      </c>
      <c r="AC24">
        <f t="shared" si="20"/>
        <v>1.2663897820087546</v>
      </c>
      <c r="AD24">
        <f t="shared" si="21"/>
        <v>145.59226370576337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53810.205350739656</v>
      </c>
      <c r="AJ24" t="s">
        <v>292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328</v>
      </c>
      <c r="AR24">
        <v>15332.5</v>
      </c>
      <c r="AS24">
        <v>840.90499999999997</v>
      </c>
      <c r="AT24">
        <v>988.99</v>
      </c>
      <c r="AU24">
        <f t="shared" si="27"/>
        <v>0.1497335665679127</v>
      </c>
      <c r="AV24">
        <v>0.5</v>
      </c>
      <c r="AW24">
        <f t="shared" si="28"/>
        <v>1180.164852240651</v>
      </c>
      <c r="AX24">
        <f t="shared" si="29"/>
        <v>11.260587568346972</v>
      </c>
      <c r="AY24">
        <f t="shared" si="30"/>
        <v>88.355146232043197</v>
      </c>
      <c r="AZ24">
        <f t="shared" si="31"/>
        <v>0.40052983346646581</v>
      </c>
      <c r="BA24">
        <f t="shared" si="32"/>
        <v>1.0031085933195715E-2</v>
      </c>
      <c r="BB24">
        <f t="shared" si="33"/>
        <v>2.298395332612059</v>
      </c>
      <c r="BC24" t="s">
        <v>329</v>
      </c>
      <c r="BD24">
        <v>592.87</v>
      </c>
      <c r="BE24">
        <f t="shared" si="34"/>
        <v>396.12</v>
      </c>
      <c r="BF24">
        <f t="shared" si="35"/>
        <v>0.37383873573664556</v>
      </c>
      <c r="BG24">
        <f t="shared" si="36"/>
        <v>0.85159653980016559</v>
      </c>
      <c r="BH24">
        <f t="shared" si="37"/>
        <v>0.54141835434671937</v>
      </c>
      <c r="BI24">
        <f t="shared" si="38"/>
        <v>0.89259689529098196</v>
      </c>
      <c r="BJ24">
        <f t="shared" si="39"/>
        <v>0.263570523728822</v>
      </c>
      <c r="BK24">
        <f t="shared" si="40"/>
        <v>0.73642947627117805</v>
      </c>
      <c r="BL24">
        <f t="shared" si="41"/>
        <v>1399.9761290322599</v>
      </c>
      <c r="BM24">
        <f t="shared" si="42"/>
        <v>1180.164852240651</v>
      </c>
      <c r="BN24">
        <f t="shared" si="43"/>
        <v>0.84298926800733776</v>
      </c>
      <c r="BO24">
        <f t="shared" si="44"/>
        <v>0.19597853601467558</v>
      </c>
      <c r="BP24">
        <v>6</v>
      </c>
      <c r="BQ24">
        <v>0.5</v>
      </c>
      <c r="BR24" t="s">
        <v>295</v>
      </c>
      <c r="BS24">
        <v>2</v>
      </c>
      <c r="BT24">
        <v>1608156069.5</v>
      </c>
      <c r="BU24">
        <v>399.71174193548399</v>
      </c>
      <c r="BV24">
        <v>414.35193548387099</v>
      </c>
      <c r="BW24">
        <v>19.1335612903226</v>
      </c>
      <c r="BX24">
        <v>16.3534516129032</v>
      </c>
      <c r="BY24">
        <v>400.125612903226</v>
      </c>
      <c r="BZ24">
        <v>19.150980645161301</v>
      </c>
      <c r="CA24">
        <v>500.20103225806503</v>
      </c>
      <c r="CB24">
        <v>102.06406451612899</v>
      </c>
      <c r="CC24">
        <v>9.9946954838709703E-2</v>
      </c>
      <c r="CD24">
        <v>27.9958225806452</v>
      </c>
      <c r="CE24">
        <v>27.8879967741935</v>
      </c>
      <c r="CF24">
        <v>999.9</v>
      </c>
      <c r="CG24">
        <v>0</v>
      </c>
      <c r="CH24">
        <v>0</v>
      </c>
      <c r="CI24">
        <v>10003.9090322581</v>
      </c>
      <c r="CJ24">
        <v>0</v>
      </c>
      <c r="CK24">
        <v>226.73841935483901</v>
      </c>
      <c r="CL24">
        <v>1399.9761290322599</v>
      </c>
      <c r="CM24">
        <v>0.900000258064516</v>
      </c>
      <c r="CN24">
        <v>0.100000064516129</v>
      </c>
      <c r="CO24">
        <v>0</v>
      </c>
      <c r="CP24">
        <v>840.89151612903197</v>
      </c>
      <c r="CQ24">
        <v>4.99979</v>
      </c>
      <c r="CR24">
        <v>11768.222580645201</v>
      </c>
      <c r="CS24">
        <v>11904.4548387097</v>
      </c>
      <c r="CT24">
        <v>48.25</v>
      </c>
      <c r="CU24">
        <v>50.503999999999998</v>
      </c>
      <c r="CV24">
        <v>49.375</v>
      </c>
      <c r="CW24">
        <v>49.375</v>
      </c>
      <c r="CX24">
        <v>49.381</v>
      </c>
      <c r="CY24">
        <v>1255.4793548387099</v>
      </c>
      <c r="CZ24">
        <v>139.49677419354799</v>
      </c>
      <c r="DA24">
        <v>0</v>
      </c>
      <c r="DB24">
        <v>119.59999990463299</v>
      </c>
      <c r="DC24">
        <v>0</v>
      </c>
      <c r="DD24">
        <v>840.90499999999997</v>
      </c>
      <c r="DE24">
        <v>4.7986324758595602</v>
      </c>
      <c r="DF24">
        <v>59.818803439217497</v>
      </c>
      <c r="DG24">
        <v>11768.4807692308</v>
      </c>
      <c r="DH24">
        <v>15</v>
      </c>
      <c r="DI24">
        <v>1608155632</v>
      </c>
      <c r="DJ24" t="s">
        <v>308</v>
      </c>
      <c r="DK24">
        <v>1608155512.5</v>
      </c>
      <c r="DL24">
        <v>1608155632</v>
      </c>
      <c r="DM24">
        <v>13</v>
      </c>
      <c r="DN24">
        <v>2.8000000000000001E-2</v>
      </c>
      <c r="DO24">
        <v>1E-3</v>
      </c>
      <c r="DP24">
        <v>-0.59199999999999997</v>
      </c>
      <c r="DQ24">
        <v>-6.0999999999999999E-2</v>
      </c>
      <c r="DR24">
        <v>51</v>
      </c>
      <c r="DS24">
        <v>17</v>
      </c>
      <c r="DT24">
        <v>0.37</v>
      </c>
      <c r="DU24">
        <v>0.02</v>
      </c>
      <c r="DV24">
        <v>11.258628206026</v>
      </c>
      <c r="DW24">
        <v>2.93996787997594E-2</v>
      </c>
      <c r="DX24">
        <v>4.6704215078566501E-2</v>
      </c>
      <c r="DY24">
        <v>1</v>
      </c>
      <c r="DZ24">
        <v>-14.640219354838701</v>
      </c>
      <c r="EA24">
        <v>5.4048387096820603E-2</v>
      </c>
      <c r="EB24">
        <v>5.63302956324159E-2</v>
      </c>
      <c r="EC24">
        <v>1</v>
      </c>
      <c r="ED24">
        <v>2.78011419354839</v>
      </c>
      <c r="EE24">
        <v>-0.35217870967743597</v>
      </c>
      <c r="EF24">
        <v>3.9330731378926197E-2</v>
      </c>
      <c r="EG24">
        <v>0</v>
      </c>
      <c r="EH24">
        <v>2</v>
      </c>
      <c r="EI24">
        <v>3</v>
      </c>
      <c r="EJ24" t="s">
        <v>330</v>
      </c>
      <c r="EK24">
        <v>100</v>
      </c>
      <c r="EL24">
        <v>100</v>
      </c>
      <c r="EM24">
        <v>-0.41399999999999998</v>
      </c>
      <c r="EN24">
        <v>-1.6799999999999999E-2</v>
      </c>
      <c r="EO24">
        <v>-0.63178710454033504</v>
      </c>
      <c r="EP24">
        <v>8.1547674161403102E-4</v>
      </c>
      <c r="EQ24">
        <v>-7.5071724955183801E-7</v>
      </c>
      <c r="ER24">
        <v>1.8443278439785599E-10</v>
      </c>
      <c r="ES24">
        <v>-0.15016957111694501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9.4</v>
      </c>
      <c r="FB24">
        <v>7.4</v>
      </c>
      <c r="FC24">
        <v>2</v>
      </c>
      <c r="FD24">
        <v>515.23299999999995</v>
      </c>
      <c r="FE24">
        <v>468.43900000000002</v>
      </c>
      <c r="FF24">
        <v>23.045000000000002</v>
      </c>
      <c r="FG24">
        <v>33.823500000000003</v>
      </c>
      <c r="FH24">
        <v>30.000399999999999</v>
      </c>
      <c r="FI24">
        <v>33.820599999999999</v>
      </c>
      <c r="FJ24">
        <v>33.7851</v>
      </c>
      <c r="FK24">
        <v>20.381499999999999</v>
      </c>
      <c r="FL24">
        <v>54.891100000000002</v>
      </c>
      <c r="FM24">
        <v>0</v>
      </c>
      <c r="FN24">
        <v>23.043199999999999</v>
      </c>
      <c r="FO24">
        <v>414.53500000000003</v>
      </c>
      <c r="FP24">
        <v>16.352599999999999</v>
      </c>
      <c r="FQ24">
        <v>100.855</v>
      </c>
      <c r="FR24">
        <v>100.621</v>
      </c>
    </row>
    <row r="25" spans="1:174" x14ac:dyDescent="0.25">
      <c r="A25">
        <v>9</v>
      </c>
      <c r="B25">
        <v>1608156168</v>
      </c>
      <c r="C25">
        <v>805</v>
      </c>
      <c r="D25" t="s">
        <v>331</v>
      </c>
      <c r="E25" t="s">
        <v>332</v>
      </c>
      <c r="F25" t="s">
        <v>290</v>
      </c>
      <c r="G25" t="s">
        <v>291</v>
      </c>
      <c r="H25">
        <v>1608156160</v>
      </c>
      <c r="I25">
        <f t="shared" si="0"/>
        <v>2.1777838022710096E-3</v>
      </c>
      <c r="J25">
        <f t="shared" si="1"/>
        <v>13.965462524167704</v>
      </c>
      <c r="K25">
        <f t="shared" si="2"/>
        <v>499.15777419354799</v>
      </c>
      <c r="L25">
        <f t="shared" si="3"/>
        <v>301.00465952634505</v>
      </c>
      <c r="M25">
        <f t="shared" si="4"/>
        <v>30.750579607967261</v>
      </c>
      <c r="N25">
        <f t="shared" si="5"/>
        <v>50.993864667835844</v>
      </c>
      <c r="O25">
        <f t="shared" si="6"/>
        <v>0.12214389090073553</v>
      </c>
      <c r="P25">
        <f t="shared" si="7"/>
        <v>2.9655632451868703</v>
      </c>
      <c r="Q25">
        <f t="shared" si="8"/>
        <v>0.11941633056119351</v>
      </c>
      <c r="R25">
        <f t="shared" si="9"/>
        <v>7.4875194077854479E-2</v>
      </c>
      <c r="S25">
        <f t="shared" si="10"/>
        <v>231.29215865862471</v>
      </c>
      <c r="T25">
        <f t="shared" si="11"/>
        <v>28.763938793969118</v>
      </c>
      <c r="U25">
        <f t="shared" si="12"/>
        <v>27.8968967741935</v>
      </c>
      <c r="V25">
        <f t="shared" si="13"/>
        <v>3.7720902693011329</v>
      </c>
      <c r="W25">
        <f t="shared" si="14"/>
        <v>51.755825621997388</v>
      </c>
      <c r="X25">
        <f t="shared" si="15"/>
        <v>1.9612914346988277</v>
      </c>
      <c r="Y25">
        <f t="shared" si="16"/>
        <v>3.7895085454210879</v>
      </c>
      <c r="Z25">
        <f t="shared" si="17"/>
        <v>1.8107988346023052</v>
      </c>
      <c r="AA25">
        <f t="shared" si="18"/>
        <v>-96.040265680151521</v>
      </c>
      <c r="AB25">
        <f t="shared" si="19"/>
        <v>12.628928987853556</v>
      </c>
      <c r="AC25">
        <f t="shared" si="20"/>
        <v>0.92767248432544125</v>
      </c>
      <c r="AD25">
        <f t="shared" si="21"/>
        <v>148.80849445065218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53795.250535284016</v>
      </c>
      <c r="AJ25" t="s">
        <v>292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333</v>
      </c>
      <c r="AR25">
        <v>15333.1</v>
      </c>
      <c r="AS25">
        <v>862.96546153846202</v>
      </c>
      <c r="AT25">
        <v>1036.45</v>
      </c>
      <c r="AU25">
        <f t="shared" si="27"/>
        <v>0.16738341305565918</v>
      </c>
      <c r="AV25">
        <v>0.5</v>
      </c>
      <c r="AW25">
        <f t="shared" si="28"/>
        <v>1180.1909909503288</v>
      </c>
      <c r="AX25">
        <f t="shared" si="29"/>
        <v>13.965462524167704</v>
      </c>
      <c r="AY25">
        <f t="shared" si="30"/>
        <v>98.772198061403301</v>
      </c>
      <c r="AZ25">
        <f t="shared" si="31"/>
        <v>0.41572675961213756</v>
      </c>
      <c r="BA25">
        <f t="shared" si="32"/>
        <v>1.2322759718978411E-2</v>
      </c>
      <c r="BB25">
        <f t="shared" si="33"/>
        <v>2.1473587727338512</v>
      </c>
      <c r="BC25" t="s">
        <v>334</v>
      </c>
      <c r="BD25">
        <v>605.57000000000005</v>
      </c>
      <c r="BE25">
        <f t="shared" si="34"/>
        <v>430.88</v>
      </c>
      <c r="BF25">
        <f t="shared" si="35"/>
        <v>0.40262843126053199</v>
      </c>
      <c r="BG25">
        <f t="shared" si="36"/>
        <v>0.83780222924062031</v>
      </c>
      <c r="BH25">
        <f t="shared" si="37"/>
        <v>0.54049560830647025</v>
      </c>
      <c r="BI25">
        <f t="shared" si="38"/>
        <v>0.87396030428468208</v>
      </c>
      <c r="BJ25">
        <f t="shared" si="39"/>
        <v>0.28253703072167907</v>
      </c>
      <c r="BK25">
        <f t="shared" si="40"/>
        <v>0.71746296927832098</v>
      </c>
      <c r="BL25">
        <f t="shared" si="41"/>
        <v>1400.0070967741899</v>
      </c>
      <c r="BM25">
        <f t="shared" si="42"/>
        <v>1180.1909909503288</v>
      </c>
      <c r="BN25">
        <f t="shared" si="43"/>
        <v>0.84298929174691484</v>
      </c>
      <c r="BO25">
        <f t="shared" si="44"/>
        <v>0.19597858349382977</v>
      </c>
      <c r="BP25">
        <v>6</v>
      </c>
      <c r="BQ25">
        <v>0.5</v>
      </c>
      <c r="BR25" t="s">
        <v>295</v>
      </c>
      <c r="BS25">
        <v>2</v>
      </c>
      <c r="BT25">
        <v>1608156160</v>
      </c>
      <c r="BU25">
        <v>499.15777419354799</v>
      </c>
      <c r="BV25">
        <v>517.21312903225805</v>
      </c>
      <c r="BW25">
        <v>19.198267741935499</v>
      </c>
      <c r="BX25">
        <v>16.636187096774201</v>
      </c>
      <c r="BY25">
        <v>499.53077419354798</v>
      </c>
      <c r="BZ25">
        <v>19.2143612903226</v>
      </c>
      <c r="CA25">
        <v>500.21238709677402</v>
      </c>
      <c r="CB25">
        <v>102.059806451613</v>
      </c>
      <c r="CC25">
        <v>0.10000614516129</v>
      </c>
      <c r="CD25">
        <v>27.975887096774201</v>
      </c>
      <c r="CE25">
        <v>27.8968967741935</v>
      </c>
      <c r="CF25">
        <v>999.9</v>
      </c>
      <c r="CG25">
        <v>0</v>
      </c>
      <c r="CH25">
        <v>0</v>
      </c>
      <c r="CI25">
        <v>10000.754516129</v>
      </c>
      <c r="CJ25">
        <v>0</v>
      </c>
      <c r="CK25">
        <v>230.489838709677</v>
      </c>
      <c r="CL25">
        <v>1400.0070967741899</v>
      </c>
      <c r="CM25">
        <v>0.89999899999999999</v>
      </c>
      <c r="CN25">
        <v>0.10000130967741901</v>
      </c>
      <c r="CO25">
        <v>0</v>
      </c>
      <c r="CP25">
        <v>862.91561290322602</v>
      </c>
      <c r="CQ25">
        <v>4.99979</v>
      </c>
      <c r="CR25">
        <v>12073.729032258099</v>
      </c>
      <c r="CS25">
        <v>11904.7322580645</v>
      </c>
      <c r="CT25">
        <v>48.25</v>
      </c>
      <c r="CU25">
        <v>50.4796774193548</v>
      </c>
      <c r="CV25">
        <v>49.322161290322597</v>
      </c>
      <c r="CW25">
        <v>49.375</v>
      </c>
      <c r="CX25">
        <v>49.375</v>
      </c>
      <c r="CY25">
        <v>1255.5061290322601</v>
      </c>
      <c r="CZ25">
        <v>139.50096774193599</v>
      </c>
      <c r="DA25">
        <v>0</v>
      </c>
      <c r="DB25">
        <v>89.599999904632597</v>
      </c>
      <c r="DC25">
        <v>0</v>
      </c>
      <c r="DD25">
        <v>862.96546153846202</v>
      </c>
      <c r="DE25">
        <v>6.5357948744812502</v>
      </c>
      <c r="DF25">
        <v>87.517948720944702</v>
      </c>
      <c r="DG25">
        <v>12074.180769230799</v>
      </c>
      <c r="DH25">
        <v>15</v>
      </c>
      <c r="DI25">
        <v>1608156197</v>
      </c>
      <c r="DJ25" t="s">
        <v>335</v>
      </c>
      <c r="DK25">
        <v>1608156197</v>
      </c>
      <c r="DL25">
        <v>1608155632</v>
      </c>
      <c r="DM25">
        <v>14</v>
      </c>
      <c r="DN25">
        <v>1.0999999999999999E-2</v>
      </c>
      <c r="DO25">
        <v>1E-3</v>
      </c>
      <c r="DP25">
        <v>-0.373</v>
      </c>
      <c r="DQ25">
        <v>-6.0999999999999999E-2</v>
      </c>
      <c r="DR25">
        <v>525</v>
      </c>
      <c r="DS25">
        <v>17</v>
      </c>
      <c r="DT25">
        <v>0.11</v>
      </c>
      <c r="DU25">
        <v>0.02</v>
      </c>
      <c r="DV25">
        <v>13.985589302002801</v>
      </c>
      <c r="DW25">
        <v>1.3285533573805901E-2</v>
      </c>
      <c r="DX25">
        <v>0.13092351944117001</v>
      </c>
      <c r="DY25">
        <v>1</v>
      </c>
      <c r="DZ25">
        <v>-18.0827548387097</v>
      </c>
      <c r="EA25">
        <v>-0.15757741935481601</v>
      </c>
      <c r="EB25">
        <v>0.15592704215942399</v>
      </c>
      <c r="EC25">
        <v>1</v>
      </c>
      <c r="ED25">
        <v>2.5611351612903199</v>
      </c>
      <c r="EE25">
        <v>0.120832741935473</v>
      </c>
      <c r="EF25">
        <v>9.2465470001291909E-3</v>
      </c>
      <c r="EG25">
        <v>1</v>
      </c>
      <c r="EH25">
        <v>3</v>
      </c>
      <c r="EI25">
        <v>3</v>
      </c>
      <c r="EJ25" t="s">
        <v>309</v>
      </c>
      <c r="EK25">
        <v>100</v>
      </c>
      <c r="EL25">
        <v>100</v>
      </c>
      <c r="EM25">
        <v>-0.373</v>
      </c>
      <c r="EN25">
        <v>-1.5900000000000001E-2</v>
      </c>
      <c r="EO25">
        <v>-0.63178710454033504</v>
      </c>
      <c r="EP25">
        <v>8.1547674161403102E-4</v>
      </c>
      <c r="EQ25">
        <v>-7.5071724955183801E-7</v>
      </c>
      <c r="ER25">
        <v>1.8443278439785599E-10</v>
      </c>
      <c r="ES25">
        <v>-0.15016957111694501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10.9</v>
      </c>
      <c r="FB25">
        <v>8.9</v>
      </c>
      <c r="FC25">
        <v>2</v>
      </c>
      <c r="FD25">
        <v>515.16399999999999</v>
      </c>
      <c r="FE25">
        <v>468.83300000000003</v>
      </c>
      <c r="FF25">
        <v>22.927499999999998</v>
      </c>
      <c r="FG25">
        <v>33.818800000000003</v>
      </c>
      <c r="FH25">
        <v>29.9999</v>
      </c>
      <c r="FI25">
        <v>33.807299999999998</v>
      </c>
      <c r="FJ25">
        <v>33.770099999999999</v>
      </c>
      <c r="FK25">
        <v>24.367999999999999</v>
      </c>
      <c r="FL25">
        <v>54.078499999999998</v>
      </c>
      <c r="FM25">
        <v>0</v>
      </c>
      <c r="FN25">
        <v>22.9452</v>
      </c>
      <c r="FO25">
        <v>517.44000000000005</v>
      </c>
      <c r="FP25">
        <v>16.604199999999999</v>
      </c>
      <c r="FQ25">
        <v>100.854</v>
      </c>
      <c r="FR25">
        <v>100.621</v>
      </c>
    </row>
    <row r="26" spans="1:174" x14ac:dyDescent="0.25">
      <c r="A26">
        <v>10</v>
      </c>
      <c r="B26">
        <v>1608156312</v>
      </c>
      <c r="C26">
        <v>949</v>
      </c>
      <c r="D26" t="s">
        <v>336</v>
      </c>
      <c r="E26" t="s">
        <v>337</v>
      </c>
      <c r="F26" t="s">
        <v>290</v>
      </c>
      <c r="G26" t="s">
        <v>291</v>
      </c>
      <c r="H26">
        <v>1608156304</v>
      </c>
      <c r="I26">
        <f t="shared" si="0"/>
        <v>1.9163098318544295E-3</v>
      </c>
      <c r="J26">
        <f t="shared" si="1"/>
        <v>15.651725505098083</v>
      </c>
      <c r="K26">
        <f t="shared" si="2"/>
        <v>599.77206451612903</v>
      </c>
      <c r="L26">
        <f t="shared" si="3"/>
        <v>347.19983511890666</v>
      </c>
      <c r="M26">
        <f t="shared" si="4"/>
        <v>35.467195581048649</v>
      </c>
      <c r="N26">
        <f t="shared" si="5"/>
        <v>61.267981619166676</v>
      </c>
      <c r="O26">
        <f t="shared" si="6"/>
        <v>0.10669070399527761</v>
      </c>
      <c r="P26">
        <f t="shared" si="7"/>
        <v>2.9669776259331364</v>
      </c>
      <c r="Q26">
        <f t="shared" si="8"/>
        <v>0.10460426594768545</v>
      </c>
      <c r="R26">
        <f t="shared" si="9"/>
        <v>6.5561725948642346E-2</v>
      </c>
      <c r="S26">
        <f t="shared" si="10"/>
        <v>231.294323898431</v>
      </c>
      <c r="T26">
        <f t="shared" si="11"/>
        <v>28.8473543128693</v>
      </c>
      <c r="U26">
        <f t="shared" si="12"/>
        <v>27.957367741935499</v>
      </c>
      <c r="V26">
        <f t="shared" si="13"/>
        <v>3.7854185292951432</v>
      </c>
      <c r="W26">
        <f t="shared" si="14"/>
        <v>51.848846110793176</v>
      </c>
      <c r="X26">
        <f t="shared" si="15"/>
        <v>1.9667197359820161</v>
      </c>
      <c r="Y26">
        <f t="shared" si="16"/>
        <v>3.7931793733257479</v>
      </c>
      <c r="Z26">
        <f t="shared" si="17"/>
        <v>1.8186987933131271</v>
      </c>
      <c r="AA26">
        <f t="shared" si="18"/>
        <v>-84.509263584780342</v>
      </c>
      <c r="AB26">
        <f t="shared" si="19"/>
        <v>5.6185728806752442</v>
      </c>
      <c r="AC26">
        <f t="shared" si="20"/>
        <v>0.41268047882433884</v>
      </c>
      <c r="AD26">
        <f t="shared" si="21"/>
        <v>152.81631367315023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53833.460579982522</v>
      </c>
      <c r="AJ26" t="s">
        <v>292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338</v>
      </c>
      <c r="AR26">
        <v>15334.9</v>
      </c>
      <c r="AS26">
        <v>886.7704</v>
      </c>
      <c r="AT26">
        <v>1084.24</v>
      </c>
      <c r="AU26">
        <f t="shared" si="27"/>
        <v>0.18212720430900908</v>
      </c>
      <c r="AV26">
        <v>0.5</v>
      </c>
      <c r="AW26">
        <f t="shared" si="28"/>
        <v>1180.2021296600117</v>
      </c>
      <c r="AX26">
        <f t="shared" si="29"/>
        <v>15.651725505098083</v>
      </c>
      <c r="AY26">
        <f t="shared" si="30"/>
        <v>107.47345719725828</v>
      </c>
      <c r="AZ26">
        <f t="shared" si="31"/>
        <v>0.43010772522688706</v>
      </c>
      <c r="BA26">
        <f t="shared" si="32"/>
        <v>1.3751435094927031E-2</v>
      </c>
      <c r="BB26">
        <f t="shared" si="33"/>
        <v>2.0086327750313586</v>
      </c>
      <c r="BC26" t="s">
        <v>339</v>
      </c>
      <c r="BD26">
        <v>617.9</v>
      </c>
      <c r="BE26">
        <f t="shared" si="34"/>
        <v>466.34000000000003</v>
      </c>
      <c r="BF26">
        <f t="shared" si="35"/>
        <v>0.42344555474546469</v>
      </c>
      <c r="BG26">
        <f t="shared" si="36"/>
        <v>0.82363530470694135</v>
      </c>
      <c r="BH26">
        <f t="shared" si="37"/>
        <v>0.53549178960016008</v>
      </c>
      <c r="BI26">
        <f t="shared" si="38"/>
        <v>0.85519412889085433</v>
      </c>
      <c r="BJ26">
        <f t="shared" si="39"/>
        <v>0.29505609149473483</v>
      </c>
      <c r="BK26">
        <f t="shared" si="40"/>
        <v>0.70494390850526512</v>
      </c>
      <c r="BL26">
        <f t="shared" si="41"/>
        <v>1400.0203225806499</v>
      </c>
      <c r="BM26">
        <f t="shared" si="42"/>
        <v>1180.2021296600117</v>
      </c>
      <c r="BN26">
        <f t="shared" si="43"/>
        <v>0.84298928424449693</v>
      </c>
      <c r="BO26">
        <f t="shared" si="44"/>
        <v>0.19597856848899387</v>
      </c>
      <c r="BP26">
        <v>6</v>
      </c>
      <c r="BQ26">
        <v>0.5</v>
      </c>
      <c r="BR26" t="s">
        <v>295</v>
      </c>
      <c r="BS26">
        <v>2</v>
      </c>
      <c r="BT26">
        <v>1608156304</v>
      </c>
      <c r="BU26">
        <v>599.77206451612903</v>
      </c>
      <c r="BV26">
        <v>619.92477419354805</v>
      </c>
      <c r="BW26">
        <v>19.252854838709698</v>
      </c>
      <c r="BX26">
        <v>16.9985161290323</v>
      </c>
      <c r="BY26">
        <v>600.13374193548395</v>
      </c>
      <c r="BZ26">
        <v>19.3098548387097</v>
      </c>
      <c r="CA26">
        <v>500.21287096774199</v>
      </c>
      <c r="CB26">
        <v>102.052161290323</v>
      </c>
      <c r="CC26">
        <v>9.9948225806451602E-2</v>
      </c>
      <c r="CD26">
        <v>27.992493548387099</v>
      </c>
      <c r="CE26">
        <v>27.957367741935499</v>
      </c>
      <c r="CF26">
        <v>999.9</v>
      </c>
      <c r="CG26">
        <v>0</v>
      </c>
      <c r="CH26">
        <v>0</v>
      </c>
      <c r="CI26">
        <v>10009.5193548387</v>
      </c>
      <c r="CJ26">
        <v>0</v>
      </c>
      <c r="CK26">
        <v>241.66200000000001</v>
      </c>
      <c r="CL26">
        <v>1400.0203225806499</v>
      </c>
      <c r="CM26">
        <v>0.89999851612903203</v>
      </c>
      <c r="CN26">
        <v>0.100001509677419</v>
      </c>
      <c r="CO26">
        <v>0</v>
      </c>
      <c r="CP26">
        <v>886.75451612903203</v>
      </c>
      <c r="CQ26">
        <v>4.99979</v>
      </c>
      <c r="CR26">
        <v>12390.277419354799</v>
      </c>
      <c r="CS26">
        <v>11904.825806451599</v>
      </c>
      <c r="CT26">
        <v>48.061999999999998</v>
      </c>
      <c r="CU26">
        <v>50.3343548387097</v>
      </c>
      <c r="CV26">
        <v>49.186999999999998</v>
      </c>
      <c r="CW26">
        <v>49.25</v>
      </c>
      <c r="CX26">
        <v>49.25</v>
      </c>
      <c r="CY26">
        <v>1255.5183870967701</v>
      </c>
      <c r="CZ26">
        <v>139.50193548387099</v>
      </c>
      <c r="DA26">
        <v>0</v>
      </c>
      <c r="DB26">
        <v>143.09999990463299</v>
      </c>
      <c r="DC26">
        <v>0</v>
      </c>
      <c r="DD26">
        <v>886.7704</v>
      </c>
      <c r="DE26">
        <v>3.3557692276389299</v>
      </c>
      <c r="DF26">
        <v>32.392307714886698</v>
      </c>
      <c r="DG26">
        <v>12390.364</v>
      </c>
      <c r="DH26">
        <v>15</v>
      </c>
      <c r="DI26">
        <v>1608156335.5999999</v>
      </c>
      <c r="DJ26" t="s">
        <v>340</v>
      </c>
      <c r="DK26">
        <v>1608156197</v>
      </c>
      <c r="DL26">
        <v>1608156335.5999999</v>
      </c>
      <c r="DM26">
        <v>15</v>
      </c>
      <c r="DN26">
        <v>1.0999999999999999E-2</v>
      </c>
      <c r="DO26">
        <v>1E-3</v>
      </c>
      <c r="DP26">
        <v>-0.373</v>
      </c>
      <c r="DQ26">
        <v>-5.7000000000000002E-2</v>
      </c>
      <c r="DR26">
        <v>525</v>
      </c>
      <c r="DS26">
        <v>17</v>
      </c>
      <c r="DT26">
        <v>0.11</v>
      </c>
      <c r="DU26">
        <v>0.04</v>
      </c>
      <c r="DV26">
        <v>15.621489921035501</v>
      </c>
      <c r="DW26">
        <v>-2.4381161605175498E-2</v>
      </c>
      <c r="DX26">
        <v>0.12544132535230901</v>
      </c>
      <c r="DY26">
        <v>1</v>
      </c>
      <c r="DZ26">
        <v>-20.149306451612901</v>
      </c>
      <c r="EA26">
        <v>-0.17165322580637499</v>
      </c>
      <c r="EB26">
        <v>0.153145951755252</v>
      </c>
      <c r="EC26">
        <v>1</v>
      </c>
      <c r="ED26">
        <v>2.2968664516129</v>
      </c>
      <c r="EE26">
        <v>5.4698225806450999E-2</v>
      </c>
      <c r="EF26">
        <v>4.5610741154215604E-3</v>
      </c>
      <c r="EG26">
        <v>1</v>
      </c>
      <c r="EH26">
        <v>3</v>
      </c>
      <c r="EI26">
        <v>3</v>
      </c>
      <c r="EJ26" t="s">
        <v>309</v>
      </c>
      <c r="EK26">
        <v>100</v>
      </c>
      <c r="EL26">
        <v>100</v>
      </c>
      <c r="EM26">
        <v>-0.36199999999999999</v>
      </c>
      <c r="EN26">
        <v>-5.7000000000000002E-2</v>
      </c>
      <c r="EO26">
        <v>-0.62054523910554804</v>
      </c>
      <c r="EP26">
        <v>8.1547674161403102E-4</v>
      </c>
      <c r="EQ26">
        <v>-7.5071724955183801E-7</v>
      </c>
      <c r="ER26">
        <v>1.8443278439785599E-10</v>
      </c>
      <c r="ES26">
        <v>-0.15016957111694501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1.9</v>
      </c>
      <c r="FB26">
        <v>11.3</v>
      </c>
      <c r="FC26">
        <v>2</v>
      </c>
      <c r="FD26">
        <v>514.97500000000002</v>
      </c>
      <c r="FE26">
        <v>469.505</v>
      </c>
      <c r="FF26">
        <v>23.078099999999999</v>
      </c>
      <c r="FG26">
        <v>33.802100000000003</v>
      </c>
      <c r="FH26">
        <v>30</v>
      </c>
      <c r="FI26">
        <v>33.786999999999999</v>
      </c>
      <c r="FJ26">
        <v>33.749000000000002</v>
      </c>
      <c r="FK26">
        <v>28.214300000000001</v>
      </c>
      <c r="FL26">
        <v>52.8765</v>
      </c>
      <c r="FM26">
        <v>0</v>
      </c>
      <c r="FN26">
        <v>23.080500000000001</v>
      </c>
      <c r="FO26">
        <v>619.76599999999996</v>
      </c>
      <c r="FP26">
        <v>17.1008</v>
      </c>
      <c r="FQ26">
        <v>100.85599999999999</v>
      </c>
      <c r="FR26">
        <v>100.621</v>
      </c>
    </row>
    <row r="27" spans="1:174" x14ac:dyDescent="0.25">
      <c r="A27">
        <v>11</v>
      </c>
      <c r="B27">
        <v>1608156433.0999999</v>
      </c>
      <c r="C27">
        <v>1070.0999999046301</v>
      </c>
      <c r="D27" t="s">
        <v>341</v>
      </c>
      <c r="E27" t="s">
        <v>342</v>
      </c>
      <c r="F27" t="s">
        <v>290</v>
      </c>
      <c r="G27" t="s">
        <v>291</v>
      </c>
      <c r="H27">
        <v>1608156425.3499999</v>
      </c>
      <c r="I27">
        <f t="shared" si="0"/>
        <v>1.7355666444147705E-3</v>
      </c>
      <c r="J27">
        <f t="shared" si="1"/>
        <v>16.798762285349895</v>
      </c>
      <c r="K27">
        <f t="shared" si="2"/>
        <v>699.51409999999998</v>
      </c>
      <c r="L27">
        <f t="shared" si="3"/>
        <v>400.61347255581137</v>
      </c>
      <c r="M27">
        <f t="shared" si="4"/>
        <v>40.924161368476838</v>
      </c>
      <c r="N27">
        <f t="shared" si="5"/>
        <v>71.45797600188466</v>
      </c>
      <c r="O27">
        <f t="shared" si="6"/>
        <v>9.6502597164678849E-2</v>
      </c>
      <c r="P27">
        <f t="shared" si="7"/>
        <v>2.9654050353918926</v>
      </c>
      <c r="Q27">
        <f t="shared" si="8"/>
        <v>9.4791277172638327E-2</v>
      </c>
      <c r="R27">
        <f t="shared" si="9"/>
        <v>5.9395775769755736E-2</v>
      </c>
      <c r="S27">
        <f t="shared" si="10"/>
        <v>231.29035602715487</v>
      </c>
      <c r="T27">
        <f t="shared" si="11"/>
        <v>28.895839488930939</v>
      </c>
      <c r="U27">
        <f t="shared" si="12"/>
        <v>27.9744566666667</v>
      </c>
      <c r="V27">
        <f t="shared" si="13"/>
        <v>3.7891924963086252</v>
      </c>
      <c r="W27">
        <f t="shared" si="14"/>
        <v>51.971522462813425</v>
      </c>
      <c r="X27">
        <f t="shared" si="15"/>
        <v>1.9715619226797196</v>
      </c>
      <c r="Y27">
        <f t="shared" si="16"/>
        <v>3.7935427504368535</v>
      </c>
      <c r="Z27">
        <f t="shared" si="17"/>
        <v>1.8176305736289056</v>
      </c>
      <c r="AA27">
        <f t="shared" si="18"/>
        <v>-76.538489018691379</v>
      </c>
      <c r="AB27">
        <f t="shared" si="19"/>
        <v>3.1462596321553442</v>
      </c>
      <c r="AC27">
        <f t="shared" si="20"/>
        <v>0.23123483417759472</v>
      </c>
      <c r="AD27">
        <f t="shared" si="21"/>
        <v>158.12936147479641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53787.234286994702</v>
      </c>
      <c r="AJ27" t="s">
        <v>292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343</v>
      </c>
      <c r="AR27">
        <v>15335.8</v>
      </c>
      <c r="AS27">
        <v>900.43208000000004</v>
      </c>
      <c r="AT27">
        <v>1110.1600000000001</v>
      </c>
      <c r="AU27">
        <f t="shared" si="27"/>
        <v>0.18891684081573834</v>
      </c>
      <c r="AV27">
        <v>0.5</v>
      </c>
      <c r="AW27">
        <f t="shared" si="28"/>
        <v>1180.179890627787</v>
      </c>
      <c r="AX27">
        <f t="shared" si="29"/>
        <v>16.798762285349895</v>
      </c>
      <c r="AY27">
        <f t="shared" si="30"/>
        <v>111.47792826583256</v>
      </c>
      <c r="AZ27">
        <f t="shared" si="31"/>
        <v>0.43463104417381282</v>
      </c>
      <c r="BA27">
        <f t="shared" si="32"/>
        <v>1.4723611123320214E-2</v>
      </c>
      <c r="BB27">
        <f t="shared" si="33"/>
        <v>1.9383872594941269</v>
      </c>
      <c r="BC27" t="s">
        <v>344</v>
      </c>
      <c r="BD27">
        <v>627.65</v>
      </c>
      <c r="BE27">
        <f t="shared" si="34"/>
        <v>482.5100000000001</v>
      </c>
      <c r="BF27">
        <f t="shared" si="35"/>
        <v>0.43466025574599487</v>
      </c>
      <c r="BG27">
        <f t="shared" si="36"/>
        <v>0.81684463052728684</v>
      </c>
      <c r="BH27">
        <f t="shared" si="37"/>
        <v>0.53138310777098652</v>
      </c>
      <c r="BI27">
        <f t="shared" si="38"/>
        <v>0.84501586427047315</v>
      </c>
      <c r="BJ27">
        <f t="shared" si="39"/>
        <v>0.30298177461533099</v>
      </c>
      <c r="BK27">
        <f t="shared" si="40"/>
        <v>0.69701822538466907</v>
      </c>
      <c r="BL27">
        <f t="shared" si="41"/>
        <v>1399.9936666666699</v>
      </c>
      <c r="BM27">
        <f t="shared" si="42"/>
        <v>1180.179890627787</v>
      </c>
      <c r="BN27">
        <f t="shared" si="43"/>
        <v>0.84298944968640399</v>
      </c>
      <c r="BO27">
        <f t="shared" si="44"/>
        <v>0.19597889937280821</v>
      </c>
      <c r="BP27">
        <v>6</v>
      </c>
      <c r="BQ27">
        <v>0.5</v>
      </c>
      <c r="BR27" t="s">
        <v>295</v>
      </c>
      <c r="BS27">
        <v>2</v>
      </c>
      <c r="BT27">
        <v>1608156425.3499999</v>
      </c>
      <c r="BU27">
        <v>699.51409999999998</v>
      </c>
      <c r="BV27">
        <v>721.120366666667</v>
      </c>
      <c r="BW27">
        <v>19.299949999999999</v>
      </c>
      <c r="BX27">
        <v>17.258326666666701</v>
      </c>
      <c r="BY27">
        <v>699.86833333333402</v>
      </c>
      <c r="BZ27">
        <v>19.313203333333298</v>
      </c>
      <c r="CA27">
        <v>500.21086666666702</v>
      </c>
      <c r="CB27">
        <v>102.053733333333</v>
      </c>
      <c r="CC27">
        <v>9.9998809999999994E-2</v>
      </c>
      <c r="CD27">
        <v>27.994136666666702</v>
      </c>
      <c r="CE27">
        <v>27.9744566666667</v>
      </c>
      <c r="CF27">
        <v>999.9</v>
      </c>
      <c r="CG27">
        <v>0</v>
      </c>
      <c r="CH27">
        <v>0</v>
      </c>
      <c r="CI27">
        <v>10000.4533333333</v>
      </c>
      <c r="CJ27">
        <v>0</v>
      </c>
      <c r="CK27">
        <v>250.08863333333301</v>
      </c>
      <c r="CL27">
        <v>1399.9936666666699</v>
      </c>
      <c r="CM27">
        <v>0.89999486666666695</v>
      </c>
      <c r="CN27">
        <v>0.100005133333333</v>
      </c>
      <c r="CO27">
        <v>0</v>
      </c>
      <c r="CP27">
        <v>900.43983333333404</v>
      </c>
      <c r="CQ27">
        <v>4.99979</v>
      </c>
      <c r="CR27">
        <v>12569.276666666699</v>
      </c>
      <c r="CS27">
        <v>11904.5933333333</v>
      </c>
      <c r="CT27">
        <v>48</v>
      </c>
      <c r="CU27">
        <v>50.218499999999999</v>
      </c>
      <c r="CV27">
        <v>49.074599999999997</v>
      </c>
      <c r="CW27">
        <v>49.153933333333299</v>
      </c>
      <c r="CX27">
        <v>49.151866666666699</v>
      </c>
      <c r="CY27">
        <v>1255.4866666666701</v>
      </c>
      <c r="CZ27">
        <v>139.50700000000001</v>
      </c>
      <c r="DA27">
        <v>0</v>
      </c>
      <c r="DB27">
        <v>120.299999952316</v>
      </c>
      <c r="DC27">
        <v>0</v>
      </c>
      <c r="DD27">
        <v>900.43208000000004</v>
      </c>
      <c r="DE27">
        <v>-0.85561538281767102</v>
      </c>
      <c r="DF27">
        <v>-16.592307710623601</v>
      </c>
      <c r="DG27">
        <v>12569.111999999999</v>
      </c>
      <c r="DH27">
        <v>15</v>
      </c>
      <c r="DI27">
        <v>1608156335.5999999</v>
      </c>
      <c r="DJ27" t="s">
        <v>340</v>
      </c>
      <c r="DK27">
        <v>1608156197</v>
      </c>
      <c r="DL27">
        <v>1608156335.5999999</v>
      </c>
      <c r="DM27">
        <v>15</v>
      </c>
      <c r="DN27">
        <v>1.0999999999999999E-2</v>
      </c>
      <c r="DO27">
        <v>1E-3</v>
      </c>
      <c r="DP27">
        <v>-0.373</v>
      </c>
      <c r="DQ27">
        <v>-5.7000000000000002E-2</v>
      </c>
      <c r="DR27">
        <v>525</v>
      </c>
      <c r="DS27">
        <v>17</v>
      </c>
      <c r="DT27">
        <v>0.11</v>
      </c>
      <c r="DU27">
        <v>0.04</v>
      </c>
      <c r="DV27">
        <v>16.8286476927669</v>
      </c>
      <c r="DW27">
        <v>-0.49510190881605398</v>
      </c>
      <c r="DX27">
        <v>0.18424133250038099</v>
      </c>
      <c r="DY27">
        <v>1</v>
      </c>
      <c r="DZ27">
        <v>-21.6178633333333</v>
      </c>
      <c r="EA27">
        <v>0.10983670745273399</v>
      </c>
      <c r="EB27">
        <v>0.20134589720732399</v>
      </c>
      <c r="EC27">
        <v>1</v>
      </c>
      <c r="ED27">
        <v>2.0425986666666698</v>
      </c>
      <c r="EE27">
        <v>-0.11945966629587899</v>
      </c>
      <c r="EF27">
        <v>8.6418449933384298E-3</v>
      </c>
      <c r="EG27">
        <v>1</v>
      </c>
      <c r="EH27">
        <v>3</v>
      </c>
      <c r="EI27">
        <v>3</v>
      </c>
      <c r="EJ27" t="s">
        <v>309</v>
      </c>
      <c r="EK27">
        <v>100</v>
      </c>
      <c r="EL27">
        <v>100</v>
      </c>
      <c r="EM27">
        <v>-0.35499999999999998</v>
      </c>
      <c r="EN27">
        <v>-1.3599999999999999E-2</v>
      </c>
      <c r="EO27">
        <v>-0.62054523910554804</v>
      </c>
      <c r="EP27">
        <v>8.1547674161403102E-4</v>
      </c>
      <c r="EQ27">
        <v>-7.5071724955183801E-7</v>
      </c>
      <c r="ER27">
        <v>1.8443278439785599E-10</v>
      </c>
      <c r="ES27">
        <v>-0.14938239859282501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3.9</v>
      </c>
      <c r="FB27">
        <v>1.6</v>
      </c>
      <c r="FC27">
        <v>2</v>
      </c>
      <c r="FD27">
        <v>514.61099999999999</v>
      </c>
      <c r="FE27">
        <v>469.99299999999999</v>
      </c>
      <c r="FF27">
        <v>22.8703</v>
      </c>
      <c r="FG27">
        <v>33.823500000000003</v>
      </c>
      <c r="FH27">
        <v>30.000399999999999</v>
      </c>
      <c r="FI27">
        <v>33.793100000000003</v>
      </c>
      <c r="FJ27">
        <v>33.755000000000003</v>
      </c>
      <c r="FK27">
        <v>31.9282</v>
      </c>
      <c r="FL27">
        <v>52.394199999999998</v>
      </c>
      <c r="FM27">
        <v>0</v>
      </c>
      <c r="FN27">
        <v>22.874099999999999</v>
      </c>
      <c r="FO27">
        <v>721.12199999999996</v>
      </c>
      <c r="FP27">
        <v>17.363600000000002</v>
      </c>
      <c r="FQ27">
        <v>100.849</v>
      </c>
      <c r="FR27">
        <v>100.617</v>
      </c>
    </row>
    <row r="28" spans="1:174" x14ac:dyDescent="0.25">
      <c r="A28">
        <v>12</v>
      </c>
      <c r="B28">
        <v>1608156553.5999999</v>
      </c>
      <c r="C28">
        <v>1190.5999999046301</v>
      </c>
      <c r="D28" t="s">
        <v>345</v>
      </c>
      <c r="E28" t="s">
        <v>346</v>
      </c>
      <c r="F28" t="s">
        <v>290</v>
      </c>
      <c r="G28" t="s">
        <v>291</v>
      </c>
      <c r="H28">
        <v>1608156545.8499999</v>
      </c>
      <c r="I28">
        <f t="shared" si="0"/>
        <v>1.3915671261014186E-3</v>
      </c>
      <c r="J28">
        <f t="shared" si="1"/>
        <v>17.125377217415064</v>
      </c>
      <c r="K28">
        <f t="shared" si="2"/>
        <v>799.92830000000004</v>
      </c>
      <c r="L28">
        <f t="shared" si="3"/>
        <v>421.52286878752017</v>
      </c>
      <c r="M28">
        <f t="shared" si="4"/>
        <v>43.058866184239747</v>
      </c>
      <c r="N28">
        <f t="shared" si="5"/>
        <v>81.713254907763513</v>
      </c>
      <c r="O28">
        <f t="shared" si="6"/>
        <v>7.694106930414514E-2</v>
      </c>
      <c r="P28">
        <f t="shared" si="7"/>
        <v>2.9662204572930939</v>
      </c>
      <c r="Q28">
        <f t="shared" si="8"/>
        <v>7.5849280837088598E-2</v>
      </c>
      <c r="R28">
        <f t="shared" si="9"/>
        <v>4.7502602714053405E-2</v>
      </c>
      <c r="S28">
        <f t="shared" si="10"/>
        <v>231.29030267463054</v>
      </c>
      <c r="T28">
        <f t="shared" si="11"/>
        <v>28.993583376904077</v>
      </c>
      <c r="U28">
        <f t="shared" si="12"/>
        <v>28.0160433333333</v>
      </c>
      <c r="V28">
        <f t="shared" si="13"/>
        <v>3.7983903322973172</v>
      </c>
      <c r="W28">
        <f t="shared" si="14"/>
        <v>52.092688901184168</v>
      </c>
      <c r="X28">
        <f t="shared" si="15"/>
        <v>1.9772658454375518</v>
      </c>
      <c r="Y28">
        <f t="shared" si="16"/>
        <v>3.7956686190422482</v>
      </c>
      <c r="Z28">
        <f t="shared" si="17"/>
        <v>1.8211244868597654</v>
      </c>
      <c r="AA28">
        <f t="shared" si="18"/>
        <v>-61.368110261072559</v>
      </c>
      <c r="AB28">
        <f t="shared" si="19"/>
        <v>-1.9664199411094967</v>
      </c>
      <c r="AC28">
        <f t="shared" si="20"/>
        <v>-0.14451947279783867</v>
      </c>
      <c r="AD28">
        <f t="shared" si="21"/>
        <v>167.81125299965063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53809.283217248369</v>
      </c>
      <c r="AJ28" t="s">
        <v>292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347</v>
      </c>
      <c r="AR28">
        <v>15336.1</v>
      </c>
      <c r="AS28">
        <v>901.23246153846196</v>
      </c>
      <c r="AT28">
        <v>1118.8800000000001</v>
      </c>
      <c r="AU28">
        <f t="shared" si="27"/>
        <v>0.19452268202268175</v>
      </c>
      <c r="AV28">
        <v>0.5</v>
      </c>
      <c r="AW28">
        <f t="shared" si="28"/>
        <v>1180.186155646159</v>
      </c>
      <c r="AX28">
        <f t="shared" si="29"/>
        <v>17.125377217415064</v>
      </c>
      <c r="AY28">
        <f t="shared" si="30"/>
        <v>114.7864881411645</v>
      </c>
      <c r="AZ28">
        <f t="shared" si="31"/>
        <v>0.43821500071500075</v>
      </c>
      <c r="BA28">
        <f t="shared" si="32"/>
        <v>1.5000281618740665E-2</v>
      </c>
      <c r="BB28">
        <f t="shared" si="33"/>
        <v>1.9154869154869152</v>
      </c>
      <c r="BC28" t="s">
        <v>348</v>
      </c>
      <c r="BD28">
        <v>628.57000000000005</v>
      </c>
      <c r="BE28">
        <f t="shared" si="34"/>
        <v>490.31000000000006</v>
      </c>
      <c r="BF28">
        <f t="shared" si="35"/>
        <v>0.44389781660895783</v>
      </c>
      <c r="BG28">
        <f t="shared" si="36"/>
        <v>0.81381881975006742</v>
      </c>
      <c r="BH28">
        <f t="shared" si="37"/>
        <v>0.53952870196634672</v>
      </c>
      <c r="BI28">
        <f t="shared" si="38"/>
        <v>0.84159169500003617</v>
      </c>
      <c r="BJ28">
        <f t="shared" si="39"/>
        <v>0.30959920164170079</v>
      </c>
      <c r="BK28">
        <f t="shared" si="40"/>
        <v>0.69040079835829915</v>
      </c>
      <c r="BL28">
        <f t="shared" si="41"/>
        <v>1400.002</v>
      </c>
      <c r="BM28">
        <f t="shared" si="42"/>
        <v>1180.186155646159</v>
      </c>
      <c r="BN28">
        <f t="shared" si="43"/>
        <v>0.84298890690596084</v>
      </c>
      <c r="BO28">
        <f t="shared" si="44"/>
        <v>0.19597781381192164</v>
      </c>
      <c r="BP28">
        <v>6</v>
      </c>
      <c r="BQ28">
        <v>0.5</v>
      </c>
      <c r="BR28" t="s">
        <v>295</v>
      </c>
      <c r="BS28">
        <v>2</v>
      </c>
      <c r="BT28">
        <v>1608156545.8499999</v>
      </c>
      <c r="BU28">
        <v>799.92830000000004</v>
      </c>
      <c r="BV28">
        <v>821.80489999999998</v>
      </c>
      <c r="BW28">
        <v>19.356356666666699</v>
      </c>
      <c r="BX28">
        <v>17.719519999999999</v>
      </c>
      <c r="BY28">
        <v>800.28246666666701</v>
      </c>
      <c r="BZ28">
        <v>19.36844</v>
      </c>
      <c r="CA28">
        <v>500.22026666666699</v>
      </c>
      <c r="CB28">
        <v>102.05070000000001</v>
      </c>
      <c r="CC28">
        <v>0.100023893333333</v>
      </c>
      <c r="CD28">
        <v>28.0037466666667</v>
      </c>
      <c r="CE28">
        <v>28.0160433333333</v>
      </c>
      <c r="CF28">
        <v>999.9</v>
      </c>
      <c r="CG28">
        <v>0</v>
      </c>
      <c r="CH28">
        <v>0</v>
      </c>
      <c r="CI28">
        <v>10005.370999999999</v>
      </c>
      <c r="CJ28">
        <v>0</v>
      </c>
      <c r="CK28">
        <v>245.28749999999999</v>
      </c>
      <c r="CL28">
        <v>1400.002</v>
      </c>
      <c r="CM28">
        <v>0.90001113333333305</v>
      </c>
      <c r="CN28">
        <v>9.99889266666667E-2</v>
      </c>
      <c r="CO28">
        <v>0</v>
      </c>
      <c r="CP28">
        <v>901.23710000000005</v>
      </c>
      <c r="CQ28">
        <v>4.99979</v>
      </c>
      <c r="CR28">
        <v>12573.9</v>
      </c>
      <c r="CS28">
        <v>11904.73</v>
      </c>
      <c r="CT28">
        <v>47.936999999999998</v>
      </c>
      <c r="CU28">
        <v>50.182866666666598</v>
      </c>
      <c r="CV28">
        <v>49.0165333333333</v>
      </c>
      <c r="CW28">
        <v>49.125</v>
      </c>
      <c r="CX28">
        <v>49.125</v>
      </c>
      <c r="CY28">
        <v>1255.521</v>
      </c>
      <c r="CZ28">
        <v>139.482666666667</v>
      </c>
      <c r="DA28">
        <v>0</v>
      </c>
      <c r="DB28">
        <v>119.700000047684</v>
      </c>
      <c r="DC28">
        <v>0</v>
      </c>
      <c r="DD28">
        <v>901.23246153846196</v>
      </c>
      <c r="DE28">
        <v>-1.89251280407073</v>
      </c>
      <c r="DF28">
        <v>-11.487179485898199</v>
      </c>
      <c r="DG28">
        <v>12573.9153846154</v>
      </c>
      <c r="DH28">
        <v>15</v>
      </c>
      <c r="DI28">
        <v>1608156335.5999999</v>
      </c>
      <c r="DJ28" t="s">
        <v>340</v>
      </c>
      <c r="DK28">
        <v>1608156197</v>
      </c>
      <c r="DL28">
        <v>1608156335.5999999</v>
      </c>
      <c r="DM28">
        <v>15</v>
      </c>
      <c r="DN28">
        <v>1.0999999999999999E-2</v>
      </c>
      <c r="DO28">
        <v>1E-3</v>
      </c>
      <c r="DP28">
        <v>-0.373</v>
      </c>
      <c r="DQ28">
        <v>-5.7000000000000002E-2</v>
      </c>
      <c r="DR28">
        <v>525</v>
      </c>
      <c r="DS28">
        <v>17</v>
      </c>
      <c r="DT28">
        <v>0.11</v>
      </c>
      <c r="DU28">
        <v>0.04</v>
      </c>
      <c r="DV28">
        <v>17.133660645909899</v>
      </c>
      <c r="DW28">
        <v>0.21865053000579199</v>
      </c>
      <c r="DX28">
        <v>9.9797779896427005E-2</v>
      </c>
      <c r="DY28">
        <v>1</v>
      </c>
      <c r="DZ28">
        <v>-21.876560000000001</v>
      </c>
      <c r="EA28">
        <v>5.7904338153554599E-2</v>
      </c>
      <c r="EB28">
        <v>0.128474240219587</v>
      </c>
      <c r="EC28">
        <v>1</v>
      </c>
      <c r="ED28">
        <v>1.6368400000000001</v>
      </c>
      <c r="EE28">
        <v>-0.27712925472747302</v>
      </c>
      <c r="EF28">
        <v>2.2220236722411399E-2</v>
      </c>
      <c r="EG28">
        <v>0</v>
      </c>
      <c r="EH28">
        <v>2</v>
      </c>
      <c r="EI28">
        <v>3</v>
      </c>
      <c r="EJ28" t="s">
        <v>330</v>
      </c>
      <c r="EK28">
        <v>100</v>
      </c>
      <c r="EL28">
        <v>100</v>
      </c>
      <c r="EM28">
        <v>-0.35399999999999998</v>
      </c>
      <c r="EN28">
        <v>-1.1299999999999999E-2</v>
      </c>
      <c r="EO28">
        <v>-0.62054523910554804</v>
      </c>
      <c r="EP28">
        <v>8.1547674161403102E-4</v>
      </c>
      <c r="EQ28">
        <v>-7.5071724955183801E-7</v>
      </c>
      <c r="ER28">
        <v>1.8443278439785599E-10</v>
      </c>
      <c r="ES28">
        <v>-0.14938239859282501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5.9</v>
      </c>
      <c r="FB28">
        <v>3.6</v>
      </c>
      <c r="FC28">
        <v>2</v>
      </c>
      <c r="FD28">
        <v>514.19200000000001</v>
      </c>
      <c r="FE28">
        <v>470.68</v>
      </c>
      <c r="FF28">
        <v>22.797699999999999</v>
      </c>
      <c r="FG28">
        <v>33.896299999999997</v>
      </c>
      <c r="FH28">
        <v>30.000699999999998</v>
      </c>
      <c r="FI28">
        <v>33.841299999999997</v>
      </c>
      <c r="FJ28">
        <v>33.802799999999998</v>
      </c>
      <c r="FK28">
        <v>35.551400000000001</v>
      </c>
      <c r="FL28">
        <v>49.812600000000003</v>
      </c>
      <c r="FM28">
        <v>0</v>
      </c>
      <c r="FN28">
        <v>22.795000000000002</v>
      </c>
      <c r="FO28">
        <v>821.78300000000002</v>
      </c>
      <c r="FP28">
        <v>17.918900000000001</v>
      </c>
      <c r="FQ28">
        <v>100.837</v>
      </c>
      <c r="FR28">
        <v>100.605</v>
      </c>
    </row>
    <row r="29" spans="1:174" x14ac:dyDescent="0.25">
      <c r="A29">
        <v>13</v>
      </c>
      <c r="B29">
        <v>1608156674.0999999</v>
      </c>
      <c r="C29">
        <v>1311.0999999046301</v>
      </c>
      <c r="D29" t="s">
        <v>349</v>
      </c>
      <c r="E29" t="s">
        <v>350</v>
      </c>
      <c r="F29" t="s">
        <v>290</v>
      </c>
      <c r="G29" t="s">
        <v>291</v>
      </c>
      <c r="H29">
        <v>1608156666.3499999</v>
      </c>
      <c r="I29">
        <f t="shared" si="0"/>
        <v>1.0469749396342484E-3</v>
      </c>
      <c r="J29">
        <f t="shared" si="1"/>
        <v>17.193527621721071</v>
      </c>
      <c r="K29">
        <f t="shared" si="2"/>
        <v>900.01236666666603</v>
      </c>
      <c r="L29">
        <f t="shared" si="3"/>
        <v>407.74479221631032</v>
      </c>
      <c r="M29">
        <f t="shared" si="4"/>
        <v>41.648897327056233</v>
      </c>
      <c r="N29">
        <f t="shared" si="5"/>
        <v>91.931333932268032</v>
      </c>
      <c r="O29">
        <f t="shared" si="6"/>
        <v>5.8655490102818758E-2</v>
      </c>
      <c r="P29">
        <f t="shared" si="7"/>
        <v>2.962633494569944</v>
      </c>
      <c r="Q29">
        <f t="shared" si="8"/>
        <v>5.8017900447749869E-2</v>
      </c>
      <c r="R29">
        <f t="shared" si="9"/>
        <v>3.6317895055187975E-2</v>
      </c>
      <c r="S29">
        <f t="shared" si="10"/>
        <v>231.29263933771912</v>
      </c>
      <c r="T29">
        <f t="shared" si="11"/>
        <v>29.080854903296071</v>
      </c>
      <c r="U29">
        <f t="shared" si="12"/>
        <v>28.067586666666699</v>
      </c>
      <c r="V29">
        <f t="shared" si="13"/>
        <v>3.8098173391884935</v>
      </c>
      <c r="W29">
        <f t="shared" si="14"/>
        <v>53.203585582525136</v>
      </c>
      <c r="X29">
        <f t="shared" si="15"/>
        <v>2.0191394760186676</v>
      </c>
      <c r="Y29">
        <f t="shared" si="16"/>
        <v>3.7951191708437402</v>
      </c>
      <c r="Z29">
        <f t="shared" si="17"/>
        <v>1.7906778631698259</v>
      </c>
      <c r="AA29">
        <f t="shared" si="18"/>
        <v>-46.171594837870359</v>
      </c>
      <c r="AB29">
        <f t="shared" si="19"/>
        <v>-10.593262083338384</v>
      </c>
      <c r="AC29">
        <f t="shared" si="20"/>
        <v>-0.77967119433034815</v>
      </c>
      <c r="AD29">
        <f t="shared" si="21"/>
        <v>173.74811122218003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53704.793975093264</v>
      </c>
      <c r="AJ29" t="s">
        <v>292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351</v>
      </c>
      <c r="AR29">
        <v>15336.3</v>
      </c>
      <c r="AS29">
        <v>903.92665384615395</v>
      </c>
      <c r="AT29">
        <v>1124.3399999999999</v>
      </c>
      <c r="AU29">
        <f t="shared" si="27"/>
        <v>0.19603798330918221</v>
      </c>
      <c r="AV29">
        <v>0.5</v>
      </c>
      <c r="AW29">
        <f t="shared" si="28"/>
        <v>1180.1936906277442</v>
      </c>
      <c r="AX29">
        <f t="shared" si="29"/>
        <v>17.193527621721071</v>
      </c>
      <c r="AY29">
        <f t="shared" si="30"/>
        <v>115.68139551244194</v>
      </c>
      <c r="AZ29">
        <f t="shared" si="31"/>
        <v>0.43799028763541276</v>
      </c>
      <c r="BA29">
        <f t="shared" si="32"/>
        <v>1.5057930950372025E-2</v>
      </c>
      <c r="BB29">
        <f t="shared" si="33"/>
        <v>1.9013287795506697</v>
      </c>
      <c r="BC29" t="s">
        <v>352</v>
      </c>
      <c r="BD29">
        <v>631.89</v>
      </c>
      <c r="BE29">
        <f t="shared" si="34"/>
        <v>492.44999999999993</v>
      </c>
      <c r="BF29">
        <f t="shared" si="35"/>
        <v>0.44758522926966393</v>
      </c>
      <c r="BG29">
        <f t="shared" si="36"/>
        <v>0.81277018010105728</v>
      </c>
      <c r="BH29">
        <f t="shared" si="37"/>
        <v>0.53908841026335641</v>
      </c>
      <c r="BI29">
        <f t="shared" si="38"/>
        <v>0.83944766240639102</v>
      </c>
      <c r="BJ29">
        <f t="shared" si="39"/>
        <v>0.3128844904836095</v>
      </c>
      <c r="BK29">
        <f t="shared" si="40"/>
        <v>0.68711550951639055</v>
      </c>
      <c r="BL29">
        <f t="shared" si="41"/>
        <v>1400.01033333333</v>
      </c>
      <c r="BM29">
        <f t="shared" si="42"/>
        <v>1180.1936906277442</v>
      </c>
      <c r="BN29">
        <f t="shared" si="43"/>
        <v>0.84298927124186485</v>
      </c>
      <c r="BO29">
        <f t="shared" si="44"/>
        <v>0.1959785424837297</v>
      </c>
      <c r="BP29">
        <v>6</v>
      </c>
      <c r="BQ29">
        <v>0.5</v>
      </c>
      <c r="BR29" t="s">
        <v>295</v>
      </c>
      <c r="BS29">
        <v>2</v>
      </c>
      <c r="BT29">
        <v>1608156666.3499999</v>
      </c>
      <c r="BU29">
        <v>900.01236666666603</v>
      </c>
      <c r="BV29">
        <v>921.76589999999999</v>
      </c>
      <c r="BW29">
        <v>19.767476666666699</v>
      </c>
      <c r="BX29">
        <v>18.536476666666701</v>
      </c>
      <c r="BY29">
        <v>900.37270000000001</v>
      </c>
      <c r="BZ29">
        <v>19.771063333333299</v>
      </c>
      <c r="CA29">
        <v>500.21716666666703</v>
      </c>
      <c r="CB29">
        <v>102.044433333333</v>
      </c>
      <c r="CC29">
        <v>0.10008971666666699</v>
      </c>
      <c r="CD29">
        <v>28.001263333333299</v>
      </c>
      <c r="CE29">
        <v>28.067586666666699</v>
      </c>
      <c r="CF29">
        <v>999.9</v>
      </c>
      <c r="CG29">
        <v>0</v>
      </c>
      <c r="CH29">
        <v>0</v>
      </c>
      <c r="CI29">
        <v>9985.6706666666705</v>
      </c>
      <c r="CJ29">
        <v>0</v>
      </c>
      <c r="CK29">
        <v>245.927066666667</v>
      </c>
      <c r="CL29">
        <v>1400.01033333333</v>
      </c>
      <c r="CM29">
        <v>0.90000253333333302</v>
      </c>
      <c r="CN29">
        <v>9.9997493333333298E-2</v>
      </c>
      <c r="CO29">
        <v>0</v>
      </c>
      <c r="CP29">
        <v>903.95386666666695</v>
      </c>
      <c r="CQ29">
        <v>4.99979</v>
      </c>
      <c r="CR29">
        <v>12606.93</v>
      </c>
      <c r="CS29">
        <v>11904.77</v>
      </c>
      <c r="CT29">
        <v>47.924599999999998</v>
      </c>
      <c r="CU29">
        <v>50.158066666666699</v>
      </c>
      <c r="CV29">
        <v>49</v>
      </c>
      <c r="CW29">
        <v>49.125</v>
      </c>
      <c r="CX29">
        <v>49.116599999999998</v>
      </c>
      <c r="CY29">
        <v>1255.51</v>
      </c>
      <c r="CZ29">
        <v>139.500333333333</v>
      </c>
      <c r="DA29">
        <v>0</v>
      </c>
      <c r="DB29">
        <v>119.799999952316</v>
      </c>
      <c r="DC29">
        <v>0</v>
      </c>
      <c r="DD29">
        <v>903.92665384615395</v>
      </c>
      <c r="DE29">
        <v>-5.4978803474930302</v>
      </c>
      <c r="DF29">
        <v>-79.610256541956701</v>
      </c>
      <c r="DG29">
        <v>12606.6769230769</v>
      </c>
      <c r="DH29">
        <v>15</v>
      </c>
      <c r="DI29">
        <v>1608156335.5999999</v>
      </c>
      <c r="DJ29" t="s">
        <v>340</v>
      </c>
      <c r="DK29">
        <v>1608156197</v>
      </c>
      <c r="DL29">
        <v>1608156335.5999999</v>
      </c>
      <c r="DM29">
        <v>15</v>
      </c>
      <c r="DN29">
        <v>1.0999999999999999E-2</v>
      </c>
      <c r="DO29">
        <v>1E-3</v>
      </c>
      <c r="DP29">
        <v>-0.373</v>
      </c>
      <c r="DQ29">
        <v>-5.7000000000000002E-2</v>
      </c>
      <c r="DR29">
        <v>525</v>
      </c>
      <c r="DS29">
        <v>17</v>
      </c>
      <c r="DT29">
        <v>0.11</v>
      </c>
      <c r="DU29">
        <v>0.04</v>
      </c>
      <c r="DV29">
        <v>17.215930705948999</v>
      </c>
      <c r="DW29">
        <v>-1.0249523885087199</v>
      </c>
      <c r="DX29">
        <v>0.10776504203505</v>
      </c>
      <c r="DY29">
        <v>0</v>
      </c>
      <c r="DZ29">
        <v>-21.764959999999999</v>
      </c>
      <c r="EA29">
        <v>0.84123337041161705</v>
      </c>
      <c r="EB29">
        <v>0.10772846915586801</v>
      </c>
      <c r="EC29">
        <v>0</v>
      </c>
      <c r="ED29">
        <v>1.22649266666667</v>
      </c>
      <c r="EE29">
        <v>0.54690847608453796</v>
      </c>
      <c r="EF29">
        <v>4.0186365592767399E-2</v>
      </c>
      <c r="EG29">
        <v>0</v>
      </c>
      <c r="EH29">
        <v>0</v>
      </c>
      <c r="EI29">
        <v>3</v>
      </c>
      <c r="EJ29" t="s">
        <v>303</v>
      </c>
      <c r="EK29">
        <v>100</v>
      </c>
      <c r="EL29">
        <v>100</v>
      </c>
      <c r="EM29">
        <v>-0.36099999999999999</v>
      </c>
      <c r="EN29">
        <v>-2.3999999999999998E-3</v>
      </c>
      <c r="EO29">
        <v>-0.62054523910554804</v>
      </c>
      <c r="EP29">
        <v>8.1547674161403102E-4</v>
      </c>
      <c r="EQ29">
        <v>-7.5071724955183801E-7</v>
      </c>
      <c r="ER29">
        <v>1.8443278439785599E-10</v>
      </c>
      <c r="ES29">
        <v>-0.14938239859282501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8</v>
      </c>
      <c r="FB29">
        <v>5.6</v>
      </c>
      <c r="FC29">
        <v>2</v>
      </c>
      <c r="FD29">
        <v>514.053</v>
      </c>
      <c r="FE29">
        <v>471.18</v>
      </c>
      <c r="FF29">
        <v>22.841999999999999</v>
      </c>
      <c r="FG29">
        <v>33.985399999999998</v>
      </c>
      <c r="FH29">
        <v>30.002500000000001</v>
      </c>
      <c r="FI29">
        <v>33.9071</v>
      </c>
      <c r="FJ29">
        <v>33.863599999999998</v>
      </c>
      <c r="FK29">
        <v>39.077399999999997</v>
      </c>
      <c r="FL29">
        <v>48.641199999999998</v>
      </c>
      <c r="FM29">
        <v>0</v>
      </c>
      <c r="FN29">
        <v>22.808199999999999</v>
      </c>
      <c r="FO29">
        <v>921.53200000000004</v>
      </c>
      <c r="FP29">
        <v>18.3504</v>
      </c>
      <c r="FQ29">
        <v>100.825</v>
      </c>
      <c r="FR29">
        <v>100.592</v>
      </c>
    </row>
    <row r="30" spans="1:174" x14ac:dyDescent="0.25">
      <c r="A30">
        <v>14</v>
      </c>
      <c r="B30">
        <v>1608156786.0999999</v>
      </c>
      <c r="C30">
        <v>1423.0999999046301</v>
      </c>
      <c r="D30" t="s">
        <v>353</v>
      </c>
      <c r="E30" t="s">
        <v>354</v>
      </c>
      <c r="F30" t="s">
        <v>290</v>
      </c>
      <c r="G30" t="s">
        <v>291</v>
      </c>
      <c r="H30">
        <v>1608156778.3499999</v>
      </c>
      <c r="I30">
        <f t="shared" si="0"/>
        <v>9.8761996990192127E-4</v>
      </c>
      <c r="J30">
        <f t="shared" si="1"/>
        <v>18.215236857313958</v>
      </c>
      <c r="K30">
        <f t="shared" si="2"/>
        <v>1199.2936666666701</v>
      </c>
      <c r="L30">
        <f t="shared" si="3"/>
        <v>635.52498693511768</v>
      </c>
      <c r="M30">
        <f t="shared" si="4"/>
        <v>64.914904566544891</v>
      </c>
      <c r="N30">
        <f t="shared" si="5"/>
        <v>122.50035092149209</v>
      </c>
      <c r="O30">
        <f t="shared" si="6"/>
        <v>5.4743473297343595E-2</v>
      </c>
      <c r="P30">
        <f t="shared" si="7"/>
        <v>2.9641370364530184</v>
      </c>
      <c r="Q30">
        <f t="shared" si="8"/>
        <v>5.4187939506326194E-2</v>
      </c>
      <c r="R30">
        <f t="shared" si="9"/>
        <v>3.3916904781127077E-2</v>
      </c>
      <c r="S30">
        <f t="shared" si="10"/>
        <v>231.29438245090836</v>
      </c>
      <c r="T30">
        <f t="shared" si="11"/>
        <v>29.080051138956822</v>
      </c>
      <c r="U30">
        <f t="shared" si="12"/>
        <v>28.026403333333299</v>
      </c>
      <c r="V30">
        <f t="shared" si="13"/>
        <v>3.8006847100192034</v>
      </c>
      <c r="W30">
        <f t="shared" si="14"/>
        <v>52.531322294638251</v>
      </c>
      <c r="X30">
        <f t="shared" si="15"/>
        <v>1.9918170595556544</v>
      </c>
      <c r="Y30">
        <f t="shared" si="16"/>
        <v>3.7916750855497781</v>
      </c>
      <c r="Z30">
        <f t="shared" si="17"/>
        <v>1.808867650463549</v>
      </c>
      <c r="AA30">
        <f t="shared" si="18"/>
        <v>-43.554040672674731</v>
      </c>
      <c r="AB30">
        <f t="shared" si="19"/>
        <v>-6.5060947262463644</v>
      </c>
      <c r="AC30">
        <f t="shared" si="20"/>
        <v>-0.47847469438723705</v>
      </c>
      <c r="AD30">
        <f t="shared" si="21"/>
        <v>180.75577235759999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53751.477166968514</v>
      </c>
      <c r="AJ30" t="s">
        <v>292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355</v>
      </c>
      <c r="AR30">
        <v>15336.5</v>
      </c>
      <c r="AS30">
        <v>888.82523076923098</v>
      </c>
      <c r="AT30">
        <v>1101.18</v>
      </c>
      <c r="AU30">
        <f t="shared" si="27"/>
        <v>0.19284292234763534</v>
      </c>
      <c r="AV30">
        <v>0.5</v>
      </c>
      <c r="AW30">
        <f t="shared" si="28"/>
        <v>1180.2024206277526</v>
      </c>
      <c r="AX30">
        <f t="shared" si="29"/>
        <v>18.215236857313958</v>
      </c>
      <c r="AY30">
        <f t="shared" si="30"/>
        <v>113.79684187780448</v>
      </c>
      <c r="AZ30">
        <f t="shared" si="31"/>
        <v>0.4352421947365554</v>
      </c>
      <c r="BA30">
        <f t="shared" si="32"/>
        <v>1.5923526344857136E-2</v>
      </c>
      <c r="BB30">
        <f t="shared" si="33"/>
        <v>1.9623494796491032</v>
      </c>
      <c r="BC30" t="s">
        <v>356</v>
      </c>
      <c r="BD30">
        <v>621.9</v>
      </c>
      <c r="BE30">
        <f t="shared" si="34"/>
        <v>479.28000000000009</v>
      </c>
      <c r="BF30">
        <f t="shared" si="35"/>
        <v>0.4430703747929583</v>
      </c>
      <c r="BG30">
        <f t="shared" si="36"/>
        <v>0.81846692270981514</v>
      </c>
      <c r="BH30">
        <f t="shared" si="37"/>
        <v>0.55056540104584173</v>
      </c>
      <c r="BI30">
        <f t="shared" si="38"/>
        <v>0.84854213033108339</v>
      </c>
      <c r="BJ30">
        <f t="shared" si="39"/>
        <v>0.31001085089052971</v>
      </c>
      <c r="BK30">
        <f t="shared" si="40"/>
        <v>0.68998914910947029</v>
      </c>
      <c r="BL30">
        <f t="shared" si="41"/>
        <v>1400.02066666667</v>
      </c>
      <c r="BM30">
        <f t="shared" si="42"/>
        <v>1180.2024206277526</v>
      </c>
      <c r="BN30">
        <f t="shared" si="43"/>
        <v>0.84298928489228242</v>
      </c>
      <c r="BO30">
        <f t="shared" si="44"/>
        <v>0.19597856978456482</v>
      </c>
      <c r="BP30">
        <v>6</v>
      </c>
      <c r="BQ30">
        <v>0.5</v>
      </c>
      <c r="BR30" t="s">
        <v>295</v>
      </c>
      <c r="BS30">
        <v>2</v>
      </c>
      <c r="BT30">
        <v>1608156778.3499999</v>
      </c>
      <c r="BU30">
        <v>1199.2936666666701</v>
      </c>
      <c r="BV30">
        <v>1222.5633333333301</v>
      </c>
      <c r="BW30">
        <v>19.500136666666702</v>
      </c>
      <c r="BX30">
        <v>18.3386</v>
      </c>
      <c r="BY30">
        <v>1199.6980000000001</v>
      </c>
      <c r="BZ30">
        <v>19.509273333333301</v>
      </c>
      <c r="CA30">
        <v>500.213866666667</v>
      </c>
      <c r="CB30">
        <v>102.04373333333299</v>
      </c>
      <c r="CC30">
        <v>0.10001538</v>
      </c>
      <c r="CD30">
        <v>27.985690000000002</v>
      </c>
      <c r="CE30">
        <v>28.026403333333299</v>
      </c>
      <c r="CF30">
        <v>999.9</v>
      </c>
      <c r="CG30">
        <v>0</v>
      </c>
      <c r="CH30">
        <v>0</v>
      </c>
      <c r="CI30">
        <v>9994.2510000000002</v>
      </c>
      <c r="CJ30">
        <v>0</v>
      </c>
      <c r="CK30">
        <v>226.372733333333</v>
      </c>
      <c r="CL30">
        <v>1400.02066666667</v>
      </c>
      <c r="CM30">
        <v>0.89999963333333299</v>
      </c>
      <c r="CN30">
        <v>0.100000356666667</v>
      </c>
      <c r="CO30">
        <v>0</v>
      </c>
      <c r="CP30">
        <v>888.9479</v>
      </c>
      <c r="CQ30">
        <v>4.99979</v>
      </c>
      <c r="CR30">
        <v>12394.0466666667</v>
      </c>
      <c r="CS30">
        <v>11904.846666666699</v>
      </c>
      <c r="CT30">
        <v>47.868699999999997</v>
      </c>
      <c r="CU30">
        <v>50.087200000000003</v>
      </c>
      <c r="CV30">
        <v>48.936999999999998</v>
      </c>
      <c r="CW30">
        <v>49.061999999999998</v>
      </c>
      <c r="CX30">
        <v>49.061999999999998</v>
      </c>
      <c r="CY30">
        <v>1255.51866666667</v>
      </c>
      <c r="CZ30">
        <v>139.50200000000001</v>
      </c>
      <c r="DA30">
        <v>0</v>
      </c>
      <c r="DB30">
        <v>111.200000047684</v>
      </c>
      <c r="DC30">
        <v>0</v>
      </c>
      <c r="DD30">
        <v>888.82523076923098</v>
      </c>
      <c r="DE30">
        <v>-15.4183248117555</v>
      </c>
      <c r="DF30">
        <v>-218.90256464701699</v>
      </c>
      <c r="DG30">
        <v>12392.134615384601</v>
      </c>
      <c r="DH30">
        <v>15</v>
      </c>
      <c r="DI30">
        <v>1608156335.5999999</v>
      </c>
      <c r="DJ30" t="s">
        <v>340</v>
      </c>
      <c r="DK30">
        <v>1608156197</v>
      </c>
      <c r="DL30">
        <v>1608156335.5999999</v>
      </c>
      <c r="DM30">
        <v>15</v>
      </c>
      <c r="DN30">
        <v>1.0999999999999999E-2</v>
      </c>
      <c r="DO30">
        <v>1E-3</v>
      </c>
      <c r="DP30">
        <v>-0.373</v>
      </c>
      <c r="DQ30">
        <v>-5.7000000000000002E-2</v>
      </c>
      <c r="DR30">
        <v>525</v>
      </c>
      <c r="DS30">
        <v>17</v>
      </c>
      <c r="DT30">
        <v>0.11</v>
      </c>
      <c r="DU30">
        <v>0.04</v>
      </c>
      <c r="DV30">
        <v>18.218381229992801</v>
      </c>
      <c r="DW30">
        <v>0.27064714602662798</v>
      </c>
      <c r="DX30">
        <v>0.17326177676253199</v>
      </c>
      <c r="DY30">
        <v>1</v>
      </c>
      <c r="DZ30">
        <v>-23.271456666666701</v>
      </c>
      <c r="EA30">
        <v>-0.15406184649615301</v>
      </c>
      <c r="EB30">
        <v>0.21071271703962799</v>
      </c>
      <c r="EC30">
        <v>1</v>
      </c>
      <c r="ED30">
        <v>1.161923</v>
      </c>
      <c r="EE30">
        <v>-3.4944694104561302E-2</v>
      </c>
      <c r="EF30">
        <v>4.0044193503344901E-3</v>
      </c>
      <c r="EG30">
        <v>1</v>
      </c>
      <c r="EH30">
        <v>3</v>
      </c>
      <c r="EI30">
        <v>3</v>
      </c>
      <c r="EJ30" t="s">
        <v>309</v>
      </c>
      <c r="EK30">
        <v>100</v>
      </c>
      <c r="EL30">
        <v>100</v>
      </c>
      <c r="EM30">
        <v>-0.4</v>
      </c>
      <c r="EN30">
        <v>-9.4999999999999998E-3</v>
      </c>
      <c r="EO30">
        <v>-0.62054523910554804</v>
      </c>
      <c r="EP30">
        <v>8.1547674161403102E-4</v>
      </c>
      <c r="EQ30">
        <v>-7.5071724955183801E-7</v>
      </c>
      <c r="ER30">
        <v>1.8443278439785599E-10</v>
      </c>
      <c r="ES30">
        <v>-0.14938239859282501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9.8000000000000007</v>
      </c>
      <c r="FB30">
        <v>7.5</v>
      </c>
      <c r="FC30">
        <v>2</v>
      </c>
      <c r="FD30">
        <v>513.79399999999998</v>
      </c>
      <c r="FE30">
        <v>472.00099999999998</v>
      </c>
      <c r="FF30">
        <v>22.966699999999999</v>
      </c>
      <c r="FG30">
        <v>33.999099999999999</v>
      </c>
      <c r="FH30">
        <v>30</v>
      </c>
      <c r="FI30">
        <v>33.9268</v>
      </c>
      <c r="FJ30">
        <v>33.881799999999998</v>
      </c>
      <c r="FK30">
        <v>49.340499999999999</v>
      </c>
      <c r="FL30">
        <v>48.5974</v>
      </c>
      <c r="FM30">
        <v>0</v>
      </c>
      <c r="FN30">
        <v>22.970199999999998</v>
      </c>
      <c r="FO30">
        <v>1222.57</v>
      </c>
      <c r="FP30">
        <v>18.391999999999999</v>
      </c>
      <c r="FQ30">
        <v>100.815</v>
      </c>
      <c r="FR30">
        <v>100.59</v>
      </c>
    </row>
    <row r="31" spans="1:174" x14ac:dyDescent="0.25">
      <c r="A31">
        <v>15</v>
      </c>
      <c r="B31">
        <v>1608156899.0999999</v>
      </c>
      <c r="C31">
        <v>1536.0999999046301</v>
      </c>
      <c r="D31" t="s">
        <v>357</v>
      </c>
      <c r="E31" t="s">
        <v>358</v>
      </c>
      <c r="F31" t="s">
        <v>290</v>
      </c>
      <c r="G31" t="s">
        <v>291</v>
      </c>
      <c r="H31">
        <v>1608156891.0999999</v>
      </c>
      <c r="I31">
        <f t="shared" si="0"/>
        <v>7.7455167925175711E-4</v>
      </c>
      <c r="J31">
        <f t="shared" si="1"/>
        <v>17.881642930180252</v>
      </c>
      <c r="K31">
        <f t="shared" si="2"/>
        <v>1399.5274838709699</v>
      </c>
      <c r="L31">
        <f t="shared" si="3"/>
        <v>701.48267452079835</v>
      </c>
      <c r="M31">
        <f t="shared" si="4"/>
        <v>71.649512836452089</v>
      </c>
      <c r="N31">
        <f t="shared" si="5"/>
        <v>142.94788176925596</v>
      </c>
      <c r="O31">
        <f t="shared" si="6"/>
        <v>4.3148296023714304E-2</v>
      </c>
      <c r="P31">
        <f t="shared" si="7"/>
        <v>2.9652087029857852</v>
      </c>
      <c r="Q31">
        <f t="shared" si="8"/>
        <v>4.2802495370472302E-2</v>
      </c>
      <c r="R31">
        <f t="shared" si="9"/>
        <v>2.6782397280108543E-2</v>
      </c>
      <c r="S31">
        <f t="shared" si="10"/>
        <v>231.28608033908293</v>
      </c>
      <c r="T31">
        <f t="shared" si="11"/>
        <v>29.140196789223715</v>
      </c>
      <c r="U31">
        <f t="shared" si="12"/>
        <v>28.0306903225806</v>
      </c>
      <c r="V31">
        <f t="shared" si="13"/>
        <v>3.8016344818521097</v>
      </c>
      <c r="W31">
        <f t="shared" si="14"/>
        <v>52.883722739984918</v>
      </c>
      <c r="X31">
        <f t="shared" si="15"/>
        <v>2.0058586495414574</v>
      </c>
      <c r="Y31">
        <f t="shared" si="16"/>
        <v>3.7929603772482627</v>
      </c>
      <c r="Z31">
        <f t="shared" si="17"/>
        <v>1.7957758323106523</v>
      </c>
      <c r="AA31">
        <f t="shared" si="18"/>
        <v>-34.157729055002491</v>
      </c>
      <c r="AB31">
        <f t="shared" si="19"/>
        <v>-6.2644622845674549</v>
      </c>
      <c r="AC31">
        <f t="shared" si="20"/>
        <v>-0.46056110761055891</v>
      </c>
      <c r="AD31">
        <f t="shared" si="21"/>
        <v>190.40332789190239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53781.673516087169</v>
      </c>
      <c r="AJ31" t="s">
        <v>292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359</v>
      </c>
      <c r="AR31">
        <v>15336.7</v>
      </c>
      <c r="AS31">
        <v>879.54334615384596</v>
      </c>
      <c r="AT31">
        <v>1092.95</v>
      </c>
      <c r="AU31">
        <f t="shared" si="27"/>
        <v>0.19525747183874287</v>
      </c>
      <c r="AV31">
        <v>0.5</v>
      </c>
      <c r="AW31">
        <f t="shared" si="28"/>
        <v>1180.1607199825762</v>
      </c>
      <c r="AX31">
        <f t="shared" si="29"/>
        <v>17.881642930180252</v>
      </c>
      <c r="AY31">
        <f t="shared" si="30"/>
        <v>115.21759927359419</v>
      </c>
      <c r="AZ31">
        <f t="shared" si="31"/>
        <v>0.43313051832197269</v>
      </c>
      <c r="BA31">
        <f t="shared" si="32"/>
        <v>1.5641420780611145E-2</v>
      </c>
      <c r="BB31">
        <f t="shared" si="33"/>
        <v>1.9846562056818702</v>
      </c>
      <c r="BC31" t="s">
        <v>360</v>
      </c>
      <c r="BD31">
        <v>619.55999999999995</v>
      </c>
      <c r="BE31">
        <f t="shared" si="34"/>
        <v>473.3900000000001</v>
      </c>
      <c r="BF31">
        <f t="shared" si="35"/>
        <v>0.45080515821237044</v>
      </c>
      <c r="BG31">
        <f t="shared" si="36"/>
        <v>0.82085660657251414</v>
      </c>
      <c r="BH31">
        <f t="shared" si="37"/>
        <v>0.56535596018055323</v>
      </c>
      <c r="BI31">
        <f t="shared" si="38"/>
        <v>0.85177388642003948</v>
      </c>
      <c r="BJ31">
        <f t="shared" si="39"/>
        <v>0.31755210819729413</v>
      </c>
      <c r="BK31">
        <f t="shared" si="40"/>
        <v>0.68244789180270593</v>
      </c>
      <c r="BL31">
        <f t="shared" si="41"/>
        <v>1399.97129032258</v>
      </c>
      <c r="BM31">
        <f t="shared" si="42"/>
        <v>1180.1607199825762</v>
      </c>
      <c r="BN31">
        <f t="shared" si="43"/>
        <v>0.84298922995102621</v>
      </c>
      <c r="BO31">
        <f t="shared" si="44"/>
        <v>0.19597845990205268</v>
      </c>
      <c r="BP31">
        <v>6</v>
      </c>
      <c r="BQ31">
        <v>0.5</v>
      </c>
      <c r="BR31" t="s">
        <v>295</v>
      </c>
      <c r="BS31">
        <v>2</v>
      </c>
      <c r="BT31">
        <v>1608156891.0999999</v>
      </c>
      <c r="BU31">
        <v>1399.5274838709699</v>
      </c>
      <c r="BV31">
        <v>1422.2764516129</v>
      </c>
      <c r="BW31">
        <v>19.638306451612898</v>
      </c>
      <c r="BX31">
        <v>18.7274903225806</v>
      </c>
      <c r="BY31">
        <v>1400.00548387097</v>
      </c>
      <c r="BZ31">
        <v>19.644587096774199</v>
      </c>
      <c r="CA31">
        <v>500.21564516129001</v>
      </c>
      <c r="CB31">
        <v>102.040096774194</v>
      </c>
      <c r="CC31">
        <v>0.100006522580645</v>
      </c>
      <c r="CD31">
        <v>27.9915032258065</v>
      </c>
      <c r="CE31">
        <v>28.0306903225806</v>
      </c>
      <c r="CF31">
        <v>999.9</v>
      </c>
      <c r="CG31">
        <v>0</v>
      </c>
      <c r="CH31">
        <v>0</v>
      </c>
      <c r="CI31">
        <v>10000.677419354801</v>
      </c>
      <c r="CJ31">
        <v>0</v>
      </c>
      <c r="CK31">
        <v>252.49577419354799</v>
      </c>
      <c r="CL31">
        <v>1399.97129032258</v>
      </c>
      <c r="CM31">
        <v>0.90000129032258103</v>
      </c>
      <c r="CN31">
        <v>9.9998741935483901E-2</v>
      </c>
      <c r="CO31">
        <v>0</v>
      </c>
      <c r="CP31">
        <v>879.65935483870999</v>
      </c>
      <c r="CQ31">
        <v>4.99979</v>
      </c>
      <c r="CR31">
        <v>12262.235483871</v>
      </c>
      <c r="CS31">
        <v>11904.441935483899</v>
      </c>
      <c r="CT31">
        <v>47.8343548387097</v>
      </c>
      <c r="CU31">
        <v>50.061999999999998</v>
      </c>
      <c r="CV31">
        <v>48.896999999999998</v>
      </c>
      <c r="CW31">
        <v>49.045999999999999</v>
      </c>
      <c r="CX31">
        <v>49.012</v>
      </c>
      <c r="CY31">
        <v>1255.47677419355</v>
      </c>
      <c r="CZ31">
        <v>139.49451612903201</v>
      </c>
      <c r="DA31">
        <v>0</v>
      </c>
      <c r="DB31">
        <v>112.5</v>
      </c>
      <c r="DC31">
        <v>0</v>
      </c>
      <c r="DD31">
        <v>879.54334615384596</v>
      </c>
      <c r="DE31">
        <v>-9.1763760704330597</v>
      </c>
      <c r="DF31">
        <v>-124.358974336435</v>
      </c>
      <c r="DG31">
        <v>12260.7269230769</v>
      </c>
      <c r="DH31">
        <v>15</v>
      </c>
      <c r="DI31">
        <v>1608156929.0999999</v>
      </c>
      <c r="DJ31" t="s">
        <v>361</v>
      </c>
      <c r="DK31">
        <v>1608156929.0999999</v>
      </c>
      <c r="DL31">
        <v>1608156335.5999999</v>
      </c>
      <c r="DM31">
        <v>16</v>
      </c>
      <c r="DN31">
        <v>-2.5999999999999999E-2</v>
      </c>
      <c r="DO31">
        <v>1E-3</v>
      </c>
      <c r="DP31">
        <v>-0.47799999999999998</v>
      </c>
      <c r="DQ31">
        <v>-5.7000000000000002E-2</v>
      </c>
      <c r="DR31">
        <v>1442</v>
      </c>
      <c r="DS31">
        <v>17</v>
      </c>
      <c r="DT31">
        <v>0.2</v>
      </c>
      <c r="DU31">
        <v>0.04</v>
      </c>
      <c r="DV31">
        <v>17.8582934979596</v>
      </c>
      <c r="DW31">
        <v>-0.15541574837819699</v>
      </c>
      <c r="DX31">
        <v>0.147906175426021</v>
      </c>
      <c r="DY31">
        <v>1</v>
      </c>
      <c r="DZ31">
        <v>-22.715706666666701</v>
      </c>
      <c r="EA31">
        <v>0.12036307007786</v>
      </c>
      <c r="EB31">
        <v>0.17654394530037601</v>
      </c>
      <c r="EC31">
        <v>1</v>
      </c>
      <c r="ED31">
        <v>0.91096823333333299</v>
      </c>
      <c r="EE31">
        <v>-1.32016284760811E-2</v>
      </c>
      <c r="EF31">
        <v>1.4376250480876E-3</v>
      </c>
      <c r="EG31">
        <v>1</v>
      </c>
      <c r="EH31">
        <v>3</v>
      </c>
      <c r="EI31">
        <v>3</v>
      </c>
      <c r="EJ31" t="s">
        <v>309</v>
      </c>
      <c r="EK31">
        <v>100</v>
      </c>
      <c r="EL31">
        <v>100</v>
      </c>
      <c r="EM31">
        <v>-0.47799999999999998</v>
      </c>
      <c r="EN31">
        <v>-6.4000000000000003E-3</v>
      </c>
      <c r="EO31">
        <v>-0.62054523910554804</v>
      </c>
      <c r="EP31">
        <v>8.1547674161403102E-4</v>
      </c>
      <c r="EQ31">
        <v>-7.5071724955183801E-7</v>
      </c>
      <c r="ER31">
        <v>1.8443278439785599E-10</v>
      </c>
      <c r="ES31">
        <v>-0.14938239859282501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11.7</v>
      </c>
      <c r="FB31">
        <v>9.4</v>
      </c>
      <c r="FC31">
        <v>2</v>
      </c>
      <c r="FD31">
        <v>513.96</v>
      </c>
      <c r="FE31">
        <v>473.03800000000001</v>
      </c>
      <c r="FF31">
        <v>22.915299999999998</v>
      </c>
      <c r="FG31">
        <v>33.989199999999997</v>
      </c>
      <c r="FH31">
        <v>30</v>
      </c>
      <c r="FI31">
        <v>33.931399999999996</v>
      </c>
      <c r="FJ31">
        <v>33.887799999999999</v>
      </c>
      <c r="FK31">
        <v>55.956400000000002</v>
      </c>
      <c r="FL31">
        <v>47.472099999999998</v>
      </c>
      <c r="FM31">
        <v>0</v>
      </c>
      <c r="FN31">
        <v>22.921700000000001</v>
      </c>
      <c r="FO31">
        <v>1422.46</v>
      </c>
      <c r="FP31">
        <v>18.6646</v>
      </c>
      <c r="FQ31">
        <v>100.821</v>
      </c>
      <c r="FR31">
        <v>100.58799999999999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2020-12-16T14:18:25Z</dcterms:created>
  <dcterms:modified xsi:type="dcterms:W3CDTF">2021-05-04T23:32:38Z</dcterms:modified>
</cp:coreProperties>
</file>