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E974D14-719A-4C48-90EF-2CE86ECEA4AE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N31" i="1"/>
  <c r="BO30" i="1"/>
  <c r="BN30" i="1"/>
  <c r="BM30" i="1"/>
  <c r="S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X28" i="1"/>
  <c r="AU28" i="1"/>
  <c r="AN28" i="1"/>
  <c r="AO28" i="1" s="1"/>
  <c r="AI28" i="1"/>
  <c r="AG28" i="1"/>
  <c r="K28" i="1" s="1"/>
  <c r="Y28" i="1"/>
  <c r="X28" i="1"/>
  <c r="W28" i="1"/>
  <c r="P28" i="1"/>
  <c r="N28" i="1"/>
  <c r="J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K27" i="1"/>
  <c r="J27" i="1"/>
  <c r="AX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 s="1"/>
  <c r="Y25" i="1"/>
  <c r="W25" i="1" s="1"/>
  <c r="X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W24" i="1" s="1"/>
  <c r="X24" i="1"/>
  <c r="P24" i="1"/>
  <c r="BO23" i="1"/>
  <c r="BN23" i="1"/>
  <c r="BM23" i="1"/>
  <c r="AW23" i="1" s="1"/>
  <c r="AY23" i="1" s="1"/>
  <c r="BL23" i="1"/>
  <c r="BJ23" i="1"/>
  <c r="BK23" i="1" s="1"/>
  <c r="BI23" i="1"/>
  <c r="BH23" i="1"/>
  <c r="BG23" i="1"/>
  <c r="BF23" i="1"/>
  <c r="BE23" i="1"/>
  <c r="AZ23" i="1" s="1"/>
  <c r="BB23" i="1"/>
  <c r="AU23" i="1"/>
  <c r="AO23" i="1"/>
  <c r="AN23" i="1"/>
  <c r="AI23" i="1"/>
  <c r="AG23" i="1"/>
  <c r="K23" i="1" s="1"/>
  <c r="Y23" i="1"/>
  <c r="X23" i="1"/>
  <c r="W23" i="1"/>
  <c r="S23" i="1"/>
  <c r="P23" i="1"/>
  <c r="N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H22" i="1"/>
  <c r="AG22" i="1"/>
  <c r="J22" i="1" s="1"/>
  <c r="AX22" i="1" s="1"/>
  <c r="Y22" i="1"/>
  <c r="X22" i="1"/>
  <c r="W22" i="1" s="1"/>
  <c r="S22" i="1"/>
  <c r="P22" i="1"/>
  <c r="K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 s="1"/>
  <c r="Y20" i="1"/>
  <c r="W20" i="1" s="1"/>
  <c r="X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K19" i="1"/>
  <c r="J19" i="1"/>
  <c r="AX19" i="1" s="1"/>
  <c r="BO18" i="1"/>
  <c r="BN18" i="1"/>
  <c r="BM18" i="1" s="1"/>
  <c r="BL18" i="1"/>
  <c r="BJ18" i="1"/>
  <c r="BK18" i="1" s="1"/>
  <c r="BI18" i="1"/>
  <c r="BH18" i="1"/>
  <c r="BG18" i="1"/>
  <c r="BF18" i="1"/>
  <c r="BE18" i="1"/>
  <c r="BB18" i="1"/>
  <c r="AZ18" i="1"/>
  <c r="AU18" i="1"/>
  <c r="AO18" i="1"/>
  <c r="AN18" i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S28" i="1" l="1"/>
  <c r="AW28" i="1"/>
  <c r="AY28" i="1" s="1"/>
  <c r="AW18" i="1"/>
  <c r="AY18" i="1" s="1"/>
  <c r="S18" i="1"/>
  <c r="K17" i="1"/>
  <c r="J17" i="1"/>
  <c r="AX17" i="1" s="1"/>
  <c r="BA17" i="1" s="1"/>
  <c r="I17" i="1"/>
  <c r="AH17" i="1"/>
  <c r="N17" i="1"/>
  <c r="AA27" i="1"/>
  <c r="T30" i="1"/>
  <c r="U30" i="1" s="1"/>
  <c r="K20" i="1"/>
  <c r="J20" i="1"/>
  <c r="AX20" i="1" s="1"/>
  <c r="I20" i="1"/>
  <c r="AH20" i="1"/>
  <c r="N20" i="1"/>
  <c r="AW19" i="1"/>
  <c r="AY19" i="1" s="1"/>
  <c r="S19" i="1"/>
  <c r="S20" i="1"/>
  <c r="AW20" i="1"/>
  <c r="AY20" i="1" s="1"/>
  <c r="AY21" i="1"/>
  <c r="N21" i="1"/>
  <c r="K21" i="1"/>
  <c r="I21" i="1"/>
  <c r="J21" i="1"/>
  <c r="AX21" i="1" s="1"/>
  <c r="BA21" i="1" s="1"/>
  <c r="AH21" i="1"/>
  <c r="AY22" i="1"/>
  <c r="AW26" i="1"/>
  <c r="AY26" i="1" s="1"/>
  <c r="S26" i="1"/>
  <c r="BA28" i="1"/>
  <c r="AY17" i="1"/>
  <c r="S17" i="1"/>
  <c r="AW17" i="1"/>
  <c r="AW21" i="1"/>
  <c r="S21" i="1"/>
  <c r="BA22" i="1"/>
  <c r="K25" i="1"/>
  <c r="J25" i="1"/>
  <c r="AX25" i="1" s="1"/>
  <c r="I25" i="1"/>
  <c r="AH25" i="1"/>
  <c r="N25" i="1"/>
  <c r="AW27" i="1"/>
  <c r="BA27" i="1" s="1"/>
  <c r="S27" i="1"/>
  <c r="AA19" i="1"/>
  <c r="AH24" i="1"/>
  <c r="N24" i="1"/>
  <c r="J24" i="1"/>
  <c r="AX24" i="1" s="1"/>
  <c r="I24" i="1"/>
  <c r="K24" i="1"/>
  <c r="AW31" i="1"/>
  <c r="AY31" i="1" s="1"/>
  <c r="S31" i="1"/>
  <c r="AY29" i="1"/>
  <c r="AW24" i="1"/>
  <c r="S24" i="1"/>
  <c r="S25" i="1"/>
  <c r="AW25" i="1"/>
  <c r="AY25" i="1" s="1"/>
  <c r="N29" i="1"/>
  <c r="I29" i="1"/>
  <c r="K29" i="1"/>
  <c r="J29" i="1"/>
  <c r="AX29" i="1" s="1"/>
  <c r="AH29" i="1"/>
  <c r="AW29" i="1"/>
  <c r="S29" i="1"/>
  <c r="AY24" i="1"/>
  <c r="J30" i="1"/>
  <c r="AX30" i="1" s="1"/>
  <c r="BA30" i="1" s="1"/>
  <c r="I30" i="1"/>
  <c r="AH30" i="1"/>
  <c r="N30" i="1"/>
  <c r="K30" i="1"/>
  <c r="T22" i="1"/>
  <c r="U22" i="1" s="1"/>
  <c r="I18" i="1"/>
  <c r="AH23" i="1"/>
  <c r="I26" i="1"/>
  <c r="AW30" i="1"/>
  <c r="AY30" i="1" s="1"/>
  <c r="AH31" i="1"/>
  <c r="J18" i="1"/>
  <c r="AX18" i="1" s="1"/>
  <c r="BA18" i="1" s="1"/>
  <c r="N22" i="1"/>
  <c r="I23" i="1"/>
  <c r="J26" i="1"/>
  <c r="AX26" i="1" s="1"/>
  <c r="BA26" i="1" s="1"/>
  <c r="AH28" i="1"/>
  <c r="I31" i="1"/>
  <c r="AH26" i="1"/>
  <c r="K18" i="1"/>
  <c r="N19" i="1"/>
  <c r="J23" i="1"/>
  <c r="AX23" i="1" s="1"/>
  <c r="BA23" i="1" s="1"/>
  <c r="K26" i="1"/>
  <c r="N27" i="1"/>
  <c r="I28" i="1"/>
  <c r="J31" i="1"/>
  <c r="AX31" i="1" s="1"/>
  <c r="AH18" i="1"/>
  <c r="AH19" i="1"/>
  <c r="I22" i="1"/>
  <c r="AH27" i="1"/>
  <c r="AA23" i="1" l="1"/>
  <c r="AA25" i="1"/>
  <c r="BA25" i="1"/>
  <c r="AB22" i="1"/>
  <c r="V22" i="1"/>
  <c r="Z22" i="1" s="1"/>
  <c r="AC22" i="1"/>
  <c r="T31" i="1"/>
  <c r="U31" i="1" s="1"/>
  <c r="Q31" i="1" s="1"/>
  <c r="O31" i="1" s="1"/>
  <c r="R31" i="1" s="1"/>
  <c r="L31" i="1" s="1"/>
  <c r="M31" i="1" s="1"/>
  <c r="Q22" i="1"/>
  <c r="O22" i="1" s="1"/>
  <c r="R22" i="1" s="1"/>
  <c r="L22" i="1" s="1"/>
  <c r="M22" i="1" s="1"/>
  <c r="AA22" i="1"/>
  <c r="T24" i="1"/>
  <c r="U24" i="1" s="1"/>
  <c r="AY27" i="1"/>
  <c r="T26" i="1"/>
  <c r="U26" i="1" s="1"/>
  <c r="Q26" i="1" s="1"/>
  <c r="O26" i="1" s="1"/>
  <c r="R26" i="1" s="1"/>
  <c r="L26" i="1" s="1"/>
  <c r="M26" i="1" s="1"/>
  <c r="T29" i="1"/>
  <c r="U29" i="1" s="1"/>
  <c r="AA17" i="1"/>
  <c r="T25" i="1"/>
  <c r="U25" i="1" s="1"/>
  <c r="BA19" i="1"/>
  <c r="Q30" i="1"/>
  <c r="O30" i="1" s="1"/>
  <c r="R30" i="1" s="1"/>
  <c r="L30" i="1" s="1"/>
  <c r="M30" i="1" s="1"/>
  <c r="AA30" i="1"/>
  <c r="BA29" i="1"/>
  <c r="T27" i="1"/>
  <c r="U27" i="1" s="1"/>
  <c r="T18" i="1"/>
  <c r="U18" i="1" s="1"/>
  <c r="Q18" i="1" s="1"/>
  <c r="O18" i="1" s="1"/>
  <c r="R18" i="1" s="1"/>
  <c r="L18" i="1" s="1"/>
  <c r="M18" i="1" s="1"/>
  <c r="BA31" i="1"/>
  <c r="AA31" i="1"/>
  <c r="AA26" i="1"/>
  <c r="T23" i="1"/>
  <c r="U23" i="1" s="1"/>
  <c r="AA24" i="1"/>
  <c r="T21" i="1"/>
  <c r="U21" i="1" s="1"/>
  <c r="Q21" i="1" s="1"/>
  <c r="O21" i="1" s="1"/>
  <c r="R21" i="1" s="1"/>
  <c r="L21" i="1" s="1"/>
  <c r="M21" i="1" s="1"/>
  <c r="AA21" i="1"/>
  <c r="V30" i="1"/>
  <c r="Z30" i="1" s="1"/>
  <c r="AC30" i="1"/>
  <c r="AB30" i="1"/>
  <c r="AA28" i="1"/>
  <c r="AA29" i="1"/>
  <c r="BA24" i="1"/>
  <c r="T20" i="1"/>
  <c r="U20" i="1" s="1"/>
  <c r="AA20" i="1"/>
  <c r="Q20" i="1"/>
  <c r="O20" i="1" s="1"/>
  <c r="R20" i="1" s="1"/>
  <c r="L20" i="1" s="1"/>
  <c r="M20" i="1" s="1"/>
  <c r="T17" i="1"/>
  <c r="U17" i="1" s="1"/>
  <c r="AA18" i="1"/>
  <c r="T19" i="1"/>
  <c r="U19" i="1" s="1"/>
  <c r="BA20" i="1"/>
  <c r="T28" i="1"/>
  <c r="U28" i="1" s="1"/>
  <c r="Q28" i="1" s="1"/>
  <c r="O28" i="1" s="1"/>
  <c r="R28" i="1" s="1"/>
  <c r="L28" i="1" s="1"/>
  <c r="M28" i="1" s="1"/>
  <c r="AB17" i="1" l="1"/>
  <c r="V17" i="1"/>
  <c r="Z17" i="1" s="1"/>
  <c r="AC17" i="1"/>
  <c r="AD17" i="1" s="1"/>
  <c r="AD22" i="1"/>
  <c r="AC28" i="1"/>
  <c r="V28" i="1"/>
  <c r="Z28" i="1" s="1"/>
  <c r="AB28" i="1"/>
  <c r="AC25" i="1"/>
  <c r="AD25" i="1" s="1"/>
  <c r="AB25" i="1"/>
  <c r="V25" i="1"/>
  <c r="Z25" i="1" s="1"/>
  <c r="V19" i="1"/>
  <c r="Z19" i="1" s="1"/>
  <c r="AC19" i="1"/>
  <c r="AB19" i="1"/>
  <c r="Q19" i="1"/>
  <c r="O19" i="1" s="1"/>
  <c r="R19" i="1" s="1"/>
  <c r="L19" i="1" s="1"/>
  <c r="M19" i="1" s="1"/>
  <c r="AD30" i="1"/>
  <c r="AC23" i="1"/>
  <c r="AD23" i="1" s="1"/>
  <c r="V23" i="1"/>
  <c r="Z23" i="1" s="1"/>
  <c r="AB23" i="1"/>
  <c r="V27" i="1"/>
  <c r="Z27" i="1" s="1"/>
  <c r="AC27" i="1"/>
  <c r="AB27" i="1"/>
  <c r="Q27" i="1"/>
  <c r="O27" i="1" s="1"/>
  <c r="R27" i="1" s="1"/>
  <c r="L27" i="1" s="1"/>
  <c r="M27" i="1" s="1"/>
  <c r="Q17" i="1"/>
  <c r="O17" i="1" s="1"/>
  <c r="R17" i="1" s="1"/>
  <c r="L17" i="1" s="1"/>
  <c r="M17" i="1" s="1"/>
  <c r="V24" i="1"/>
  <c r="Z24" i="1" s="1"/>
  <c r="AC24" i="1"/>
  <c r="AB24" i="1"/>
  <c r="AC20" i="1"/>
  <c r="AD20" i="1" s="1"/>
  <c r="V20" i="1"/>
  <c r="Z20" i="1" s="1"/>
  <c r="AB20" i="1"/>
  <c r="Q25" i="1"/>
  <c r="O25" i="1" s="1"/>
  <c r="R25" i="1" s="1"/>
  <c r="L25" i="1" s="1"/>
  <c r="M25" i="1" s="1"/>
  <c r="Q24" i="1"/>
  <c r="O24" i="1" s="1"/>
  <c r="R24" i="1" s="1"/>
  <c r="L24" i="1" s="1"/>
  <c r="M24" i="1" s="1"/>
  <c r="V29" i="1"/>
  <c r="Z29" i="1" s="1"/>
  <c r="AC29" i="1"/>
  <c r="AB29" i="1"/>
  <c r="Q23" i="1"/>
  <c r="O23" i="1" s="1"/>
  <c r="R23" i="1" s="1"/>
  <c r="L23" i="1" s="1"/>
  <c r="M23" i="1" s="1"/>
  <c r="V18" i="1"/>
  <c r="Z18" i="1" s="1"/>
  <c r="AC18" i="1"/>
  <c r="AB18" i="1"/>
  <c r="Q29" i="1"/>
  <c r="O29" i="1" s="1"/>
  <c r="R29" i="1" s="1"/>
  <c r="L29" i="1" s="1"/>
  <c r="M29" i="1" s="1"/>
  <c r="V21" i="1"/>
  <c r="Z21" i="1" s="1"/>
  <c r="AC21" i="1"/>
  <c r="AB21" i="1"/>
  <c r="V26" i="1"/>
  <c r="Z26" i="1" s="1"/>
  <c r="AC26" i="1"/>
  <c r="AB26" i="1"/>
  <c r="AC31" i="1"/>
  <c r="V31" i="1"/>
  <c r="Z31" i="1" s="1"/>
  <c r="AB31" i="1"/>
  <c r="AD31" i="1" l="1"/>
  <c r="AD18" i="1"/>
  <c r="AD28" i="1"/>
  <c r="AD26" i="1"/>
  <c r="AD27" i="1"/>
  <c r="AD19" i="1"/>
  <c r="AD21" i="1"/>
  <c r="AD29" i="1"/>
  <c r="AD24" i="1"/>
</calcChain>
</file>

<file path=xl/sharedStrings.xml><?xml version="1.0" encoding="utf-8"?>
<sst xmlns="http://schemas.openxmlformats.org/spreadsheetml/2006/main" count="702" uniqueCount="358">
  <si>
    <t>File opened</t>
  </si>
  <si>
    <t>2020-12-16 14:46:38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</si>
  <si>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</si>
  <si>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</si>
  <si>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</si>
  <si>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</si>
  <si>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</si>
  <si>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</si>
  <si>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</si>
  <si>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</si>
  <si>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</si>
  <si>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</si>
  <si>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</si>
  <si>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</si>
  <si>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</si>
  <si>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</si>
  <si>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</si>
  <si>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</si>
  <si>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</si>
  <si>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</si>
  <si>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</si>
  <si>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</si>
  <si>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</si>
  <si>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14:46:38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</si>
  <si>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</si>
  <si>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</si>
  <si>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</si>
  <si>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</si>
  <si>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</si>
  <si>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</si>
  <si>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</si>
  <si>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</si>
  <si>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</si>
  <si>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</si>
  <si>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</si>
  <si>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</si>
  <si>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</si>
  <si>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</si>
  <si>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</si>
  <si>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</si>
  <si>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</si>
  <si>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</si>
  <si>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</si>
  <si>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</si>
  <si>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</si>
  <si>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</si>
  <si>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</si>
  <si>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</si>
  <si>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</si>
  <si>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</si>
  <si>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</si>
  <si>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</si>
  <si>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</si>
  <si>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</si>
  <si>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</si>
  <si>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</si>
  <si>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</si>
  <si>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</si>
  <si>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</si>
  <si>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</si>
  <si>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</si>
  <si>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</si>
  <si>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</si>
  <si>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</si>
  <si>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</si>
  <si>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</si>
  <si>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</si>
  <si>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</si>
  <si>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</si>
  <si>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</si>
  <si>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</si>
  <si>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</si>
  <si>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</si>
  <si>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</si>
  <si>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</si>
  <si>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</si>
  <si>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</si>
  <si>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</si>
  <si>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</si>
  <si>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</si>
  <si>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</si>
  <si>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</si>
  <si>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</si>
  <si>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</si>
  <si>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</si>
  <si>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</si>
  <si>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</si>
  <si>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</si>
  <si>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</si>
  <si>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</si>
  <si>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</si>
  <si>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</si>
  <si>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</si>
  <si>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</si>
  <si>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</si>
  <si>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</si>
  <si>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</si>
  <si>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</si>
  <si>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</si>
  <si>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</si>
  <si>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</si>
  <si>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</si>
  <si>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</si>
  <si>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</si>
  <si>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</si>
  <si>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</si>
  <si>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</si>
  <si>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</si>
  <si>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</si>
  <si>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</si>
  <si>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</si>
  <si>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</si>
  <si>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</si>
  <si>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</si>
  <si>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</si>
  <si>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</si>
  <si>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</si>
  <si>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</si>
  <si>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</si>
  <si>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</si>
  <si>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</si>
  <si>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</si>
  <si>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</si>
  <si>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</si>
  <si>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</si>
  <si>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</si>
  <si>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</si>
  <si>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</si>
  <si>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</si>
  <si>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</si>
  <si>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</si>
  <si>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</si>
  <si>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</si>
  <si>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</si>
  <si>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</si>
  <si>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</si>
  <si>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</si>
  <si>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</si>
  <si>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</si>
  <si>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</si>
  <si>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</si>
  <si>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</si>
  <si>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</si>
  <si>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</si>
  <si>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</si>
  <si>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</si>
  <si>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</si>
  <si>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</si>
  <si>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</si>
  <si>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</si>
  <si>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</si>
  <si>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</si>
  <si>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</si>
  <si>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</si>
  <si>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</si>
  <si>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</si>
  <si>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</si>
  <si>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</si>
  <si>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</si>
  <si>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</si>
  <si>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</si>
  <si>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</si>
  <si>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</si>
  <si>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</si>
  <si>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</si>
  <si>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</si>
  <si>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</si>
  <si>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</si>
  <si>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</si>
  <si>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</si>
  <si>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</si>
  <si>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</si>
  <si>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</si>
  <si>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</si>
  <si>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</si>
  <si>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</si>
  <si>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</si>
  <si>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</si>
  <si>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</si>
  <si>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</si>
  <si>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</si>
  <si>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</si>
  <si>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</si>
  <si>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</si>
  <si>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</si>
  <si>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</si>
  <si>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</si>
  <si>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</si>
  <si>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</si>
  <si>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</si>
  <si>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</si>
  <si>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</si>
  <si>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</si>
  <si>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</si>
  <si>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</si>
  <si>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</si>
  <si>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</si>
  <si>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</si>
  <si>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</si>
  <si>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</si>
  <si>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</si>
  <si>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</si>
  <si>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</si>
  <si>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</si>
  <si>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</si>
  <si>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</si>
  <si>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</si>
  <si>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</si>
  <si>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</si>
  <si>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</si>
  <si>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</si>
  <si>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</si>
  <si>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</si>
  <si>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</si>
  <si>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</si>
  <si>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</si>
  <si>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</si>
  <si>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</si>
  <si>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</si>
  <si>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</si>
  <si>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</si>
  <si>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</si>
  <si>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</si>
  <si>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</si>
  <si>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</si>
  <si>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</si>
  <si>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</si>
  <si>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</si>
  <si>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</si>
  <si>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</si>
  <si>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</si>
  <si>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</si>
  <si>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</si>
  <si>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</si>
  <si>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</si>
  <si>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</si>
  <si>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</si>
  <si>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</si>
  <si>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</si>
  <si>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</si>
  <si>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</si>
  <si>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</si>
  <si>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</si>
  <si>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</si>
  <si>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</si>
  <si>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</si>
  <si>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</si>
  <si>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</si>
  <si>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</si>
  <si>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</si>
  <si>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</si>
  <si>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</si>
  <si>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</si>
  <si>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</si>
  <si>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</si>
  <si>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</si>
  <si>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</si>
  <si>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</si>
  <si>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</si>
  <si>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</si>
  <si>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</si>
  <si>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</si>
  <si>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</si>
  <si>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</si>
  <si>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</si>
  <si>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</si>
  <si>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</si>
  <si>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</si>
  <si>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</si>
  <si>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</si>
  <si>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</si>
  <si>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</si>
  <si>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</si>
  <si>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</si>
  <si>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</si>
  <si>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</si>
  <si>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</si>
  <si>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</si>
  <si>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</si>
  <si>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</si>
  <si>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</si>
  <si>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</si>
  <si>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</si>
  <si>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</si>
  <si>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</si>
  <si>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</si>
  <si>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</si>
  <si>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</si>
  <si>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14:49:12</t>
  </si>
  <si>
    <t>14:49:12</t>
  </si>
  <si>
    <t>1149</t>
  </si>
  <si>
    <t>_1</t>
  </si>
  <si>
    <t>RECT-4143-20200907-06_33_50</t>
  </si>
  <si>
    <t>RECT-277-20201216-14_49_10</t>
  </si>
  <si>
    <t>DARK-278-20201216-14_49_12</t>
  </si>
  <si>
    <t>0: Broadleaf</t>
  </si>
  <si>
    <t>14:49:39</t>
  </si>
  <si>
    <t>3/3</t>
  </si>
  <si>
    <t>20201216 14:51:40</t>
  </si>
  <si>
    <t>14:51:40</t>
  </si>
  <si>
    <t>RECT-279-20201216-14_51_38</t>
  </si>
  <si>
    <t>DARK-280-20201216-14_51_40</t>
  </si>
  <si>
    <t>2/3</t>
  </si>
  <si>
    <t>20201216 14:52:52</t>
  </si>
  <si>
    <t>14:52:52</t>
  </si>
  <si>
    <t>RECT-281-20201216-14_52_50</t>
  </si>
  <si>
    <t>DARK-282-20201216-14_52_52</t>
  </si>
  <si>
    <t>20201216 14:54:01</t>
  </si>
  <si>
    <t>14:54:01</t>
  </si>
  <si>
    <t>RECT-283-20201216-14_53_59</t>
  </si>
  <si>
    <t>DARK-284-20201216-14_54_01</t>
  </si>
  <si>
    <t>20201216 14:55:18</t>
  </si>
  <si>
    <t>14:55:18</t>
  </si>
  <si>
    <t>RECT-285-20201216-14_55_16</t>
  </si>
  <si>
    <t>DARK-286-20201216-14_55_18</t>
  </si>
  <si>
    <t>20201216 14:56:33</t>
  </si>
  <si>
    <t>14:56:33</t>
  </si>
  <si>
    <t>RECT-287-20201216-14_56_31</t>
  </si>
  <si>
    <t>DARK-288-20201216-14_56_33</t>
  </si>
  <si>
    <t>20201216 14:57:57</t>
  </si>
  <si>
    <t>14:57:57</t>
  </si>
  <si>
    <t>RECT-289-20201216-14_57_55</t>
  </si>
  <si>
    <t>DARK-290-20201216-14_57_57</t>
  </si>
  <si>
    <t>20201216 14:59:43</t>
  </si>
  <si>
    <t>14:59:43</t>
  </si>
  <si>
    <t>RECT-291-20201216-14_59_41</t>
  </si>
  <si>
    <t>DARK-292-20201216-14_59_43</t>
  </si>
  <si>
    <t>15:00:03</t>
  </si>
  <si>
    <t>20201216 15:01:37</t>
  </si>
  <si>
    <t>15:01:37</t>
  </si>
  <si>
    <t>RECT-293-20201216-15_01_35</t>
  </si>
  <si>
    <t>DARK-294-20201216-15_01_37</t>
  </si>
  <si>
    <t>20201216 15:03:12</t>
  </si>
  <si>
    <t>15:03:12</t>
  </si>
  <si>
    <t>RECT-295-20201216-15_03_10</t>
  </si>
  <si>
    <t>DARK-296-20201216-15_03_12</t>
  </si>
  <si>
    <t>20201216 15:04:58</t>
  </si>
  <si>
    <t>15:04:58</t>
  </si>
  <si>
    <t>RECT-297-20201216-15_04_56</t>
  </si>
  <si>
    <t>DARK-298-20201216-15_04_58</t>
  </si>
  <si>
    <t>20201216 15:06:32</t>
  </si>
  <si>
    <t>15:06:32</t>
  </si>
  <si>
    <t>RECT-299-20201216-15_06_30</t>
  </si>
  <si>
    <t>DARK-300-20201216-15_06_32</t>
  </si>
  <si>
    <t>20201216 15:08:26</t>
  </si>
  <si>
    <t>15:08:26</t>
  </si>
  <si>
    <t>RECT-301-20201216-15_08_24</t>
  </si>
  <si>
    <t>DARK-302-20201216-15_08_26</t>
  </si>
  <si>
    <t>20201216 15:10:27</t>
  </si>
  <si>
    <t>15:10:27</t>
  </si>
  <si>
    <t>RECT-303-20201216-15_10_25</t>
  </si>
  <si>
    <t>DARK-304-20201216-15_10_27</t>
  </si>
  <si>
    <t>15:10:56</t>
  </si>
  <si>
    <t>1/3</t>
  </si>
  <si>
    <t>20201216 15:12:57</t>
  </si>
  <si>
    <t>15:12:57</t>
  </si>
  <si>
    <t>RECT-305-20201216-15_12_55</t>
  </si>
  <si>
    <t>DARK-306-20201216-15_12_57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</si>
</sst>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1608158952.5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1608158944.5</v>
      </c>
      <c r="I17">
        <f t="shared" ref="I17:I31" si="0">CA17*AG17*(BW17-BX17)/(100*BP17*(1000-AG17*BW17))</f>
        <v>9.3849924767294268E-4</v>
      </c>
      <c r="J17">
        <f t="shared" ref="J17:J31" si="1">CA17*AG17*(BV17-BU17*(1000-AG17*BX17)/(1000-AG17*BW17))/(100*BP17)</f>
        <v>6.9836805149704988</v>
      </c>
      <c r="K17">
        <f t="shared" ref="K17:K31" si="2">BU17 - IF(AG17&gt;1, J17*BP17*100/(AI17*CI17), 0)</f>
        <v>400.75125806451598</v>
      </c>
      <c r="L17">
        <f t="shared" ref="L17:L31" si="3">((R17-I17/2)*K17-J17)/(R17+I17/2)</f>
        <v>173.83998666280991</v>
      </c>
      <c r="M17">
        <f t="shared" ref="M17:M31" si="4">L17*(CB17+CC17)/1000</f>
        <v>17.75460217001427</v>
      </c>
      <c r="N17">
        <f t="shared" ref="N17:N31" si="5">(BU17 - IF(AG17&gt;1, J17*BP17*100/(AI17*CI17), 0))*(CB17+CC17)/1000</f>
        <v>40.929473665165524</v>
      </c>
      <c r="O17">
        <f t="shared" ref="O17:O31" si="6">2/((1/Q17-1/P17)+SIGN(Q17)*SQRT((1/Q17-1/P17)*(1/Q17-1/P17) + 4*BQ17/((BQ17+1)*(BQ17+1))*(2*1/Q17*1/P17-1/P17*1/P17)))</f>
        <v>5.1567673914543088E-2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2.9636566731227862</v>
      </c>
      <c r="Q17">
        <f t="shared" ref="Q17:Q31" si="8">I17*(1000-(1000*0.61365*EXP(17.502*U17/(240.97+U17))/(CB17+CC17)+BW17)/2)/(1000*0.61365*EXP(17.502*U17/(240.97+U17))/(CB17+CC17)-BW17)</f>
        <v>5.1074333776755E-2</v>
      </c>
      <c r="R17">
        <f t="shared" ref="R17:R31" si="9">1/((BQ17+1)/(O17/1.6)+1/(P17/1.37)) + BQ17/((BQ17+1)/(O17/1.6) + BQ17/(P17/1.37))</f>
        <v>3.1965389800217708E-2</v>
      </c>
      <c r="S17">
        <f t="shared" ref="S17:S31" si="10">(BM17*BO17)</f>
        <v>231.28808631331339</v>
      </c>
      <c r="T17">
        <f t="shared" ref="T17:T31" si="11">(CD17+(S17+2*0.95*0.0000000567*(((CD17+$B$7)+273)^4-(CD17+273)^4)-44100*I17)/(1.84*29.3*P17+8*0.95*0.0000000567*(CD17+273)^3))</f>
        <v>29.112297552507957</v>
      </c>
      <c r="U17">
        <f t="shared" ref="U17:U31" si="12">($C$7*CE17+$D$7*CF17+$E$7*T17)</f>
        <v>28.0537064516129</v>
      </c>
      <c r="V17">
        <f t="shared" ref="V17:V31" si="13">0.61365*EXP(17.502*U17/(240.97+U17))</f>
        <v>3.806737189108754</v>
      </c>
      <c r="W17">
        <f t="shared" ref="W17:W31" si="14">(X17/Y17*100)</f>
        <v>52.245764306445267</v>
      </c>
      <c r="X17">
        <f t="shared" ref="X17:X31" si="15">BW17*(CB17+CC17)/1000</f>
        <v>1.9832433510209515</v>
      </c>
      <c r="Y17">
        <f t="shared" ref="Y17:Y31" si="16">0.61365*EXP(17.502*CD17/(240.97+CD17))</f>
        <v>3.7959887798527046</v>
      </c>
      <c r="Z17">
        <f t="shared" ref="Z17:Z31" si="17">(V17-BW17*(CB17+CC17)/1000)</f>
        <v>1.8234938380878025</v>
      </c>
      <c r="AA17">
        <f t="shared" ref="AA17:AA31" si="18">(-I17*44100)</f>
        <v>-41.38781682237677</v>
      </c>
      <c r="AB17">
        <f t="shared" ref="AB17:AB31" si="19">2*29.3*P17*0.92*(CD17-U17)</f>
        <v>-7.7512295745304707</v>
      </c>
      <c r="AC17">
        <f t="shared" ref="AC17:AC31" si="20">2*0.95*0.0000000567*(((CD17+$B$7)+273)^4-(U17+273)^4)</f>
        <v>-0.57027045885182215</v>
      </c>
      <c r="AD17">
        <f t="shared" ref="AD17:AD31" si="21">S17+AC17+AA17+AB17</f>
        <v>181.57876945755433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53733.707053588092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293</v>
      </c>
      <c r="AR17">
        <v>15351.5</v>
      </c>
      <c r="AS17">
        <v>1006.53084</v>
      </c>
      <c r="AT17">
        <v>1166.5</v>
      </c>
      <c r="AU17">
        <f t="shared" ref="AU17:AU31" si="27">1-AS17/AT17</f>
        <v>0.13713601371624518</v>
      </c>
      <c r="AV17">
        <v>0.5</v>
      </c>
      <c r="AW17">
        <f t="shared" ref="AW17:AW31" si="28">BM17</f>
        <v>1180.1686070793876</v>
      </c>
      <c r="AX17">
        <f t="shared" ref="AX17:AX31" si="29">J17</f>
        <v>6.9836805149704988</v>
      </c>
      <c r="AY17">
        <f t="shared" ref="AY17:AY31" si="30">AU17*AV17*AW17</f>
        <v>80.921809143960431</v>
      </c>
      <c r="AZ17">
        <f t="shared" ref="AZ17:AZ31" si="31">BE17/AT17</f>
        <v>0.42492070295756534</v>
      </c>
      <c r="BA17">
        <f t="shared" ref="BA17:BA31" si="32">(AX17-AP17)/AW17</f>
        <v>6.4070743361826091E-3</v>
      </c>
      <c r="BB17">
        <f t="shared" ref="BB17:BB31" si="33">(AM17-AT17)/AT17</f>
        <v>1.7964680668666952</v>
      </c>
      <c r="BC17" t="s">
        <v>294</v>
      </c>
      <c r="BD17">
        <v>670.83</v>
      </c>
      <c r="BE17">
        <f t="shared" ref="BE17:BE31" si="34">AT17-BD17</f>
        <v>495.66999999999996</v>
      </c>
      <c r="BF17">
        <f t="shared" ref="BF17:BF31" si="35">(AT17-AS17)/(AT17-BD17)</f>
        <v>0.32273318942038048</v>
      </c>
      <c r="BG17">
        <f t="shared" ref="BG17:BG31" si="36">(AM17-AT17)/(AM17-BD17)</f>
        <v>0.80871394114809447</v>
      </c>
      <c r="BH17">
        <f t="shared" ref="BH17:BH31" si="37">(AT17-AS17)/(AT17-AL17)</f>
        <v>0.35468065423908024</v>
      </c>
      <c r="BI17">
        <f t="shared" ref="BI17:BI31" si="38">(AM17-AT17)/(AM17-AL17)</f>
        <v>0.82289227519978347</v>
      </c>
      <c r="BJ17">
        <f t="shared" ref="BJ17:BJ31" si="39">(BF17*BD17/AS17)</f>
        <v>0.21509435861783813</v>
      </c>
      <c r="BK17">
        <f t="shared" ref="BK17:BK31" si="40">(1-BJ17)</f>
        <v>0.7849056413821619</v>
      </c>
      <c r="BL17">
        <f t="shared" ref="BL17:BL31" si="41">$B$11*CJ17+$C$11*CK17+$F$11*CL17*(1-CO17)</f>
        <v>1399.9803225806399</v>
      </c>
      <c r="BM17">
        <f t="shared" ref="BM17:BM31" si="42">BL17*BN17</f>
        <v>1180.1686070793876</v>
      </c>
      <c r="BN17">
        <f t="shared" ref="BN17:BN31" si="43">($B$11*$D$9+$C$11*$D$9+$F$11*((CY17+CQ17)/MAX(CY17+CQ17+CZ17, 0.1)*$I$9+CZ17/MAX(CY17+CQ17+CZ17, 0.1)*$J$9))/($B$11+$C$11+$F$11)</f>
        <v>0.84298942495415607</v>
      </c>
      <c r="BO17">
        <f t="shared" ref="BO17:BO31" si="44">($B$11*$K$9+$C$11*$K$9+$F$11*((CY17+CQ17)/MAX(CY17+CQ17+CZ17, 0.1)*$P$9+CZ17/MAX(CY17+CQ17+CZ17, 0.1)*$Q$9))/($B$11+$C$11+$F$11)</f>
        <v>0.19597884990831238</v>
      </c>
      <c r="BP17">
        <v>6</v>
      </c>
      <c r="BQ17">
        <v>0.5</v>
      </c>
      <c r="BR17" t="s">
        <v>295</v>
      </c>
      <c r="BS17">
        <v>2</v>
      </c>
      <c r="BT17">
        <v>1608158944.5</v>
      </c>
      <c r="BU17">
        <v>400.75125806451598</v>
      </c>
      <c r="BV17">
        <v>409.579096774194</v>
      </c>
      <c r="BW17">
        <v>19.418458064516098</v>
      </c>
      <c r="BX17">
        <v>18.314616129032299</v>
      </c>
      <c r="BY17">
        <v>401.546258064516</v>
      </c>
      <c r="BZ17">
        <v>19.453458064516099</v>
      </c>
      <c r="CA17">
        <v>500.221096774194</v>
      </c>
      <c r="CB17">
        <v>102.031838709677</v>
      </c>
      <c r="CC17">
        <v>0.10002698387096801</v>
      </c>
      <c r="CD17">
        <v>28.005193548387101</v>
      </c>
      <c r="CE17">
        <v>28.0537064516129</v>
      </c>
      <c r="CF17">
        <v>999.9</v>
      </c>
      <c r="CG17">
        <v>0</v>
      </c>
      <c r="CH17">
        <v>0</v>
      </c>
      <c r="CI17">
        <v>9992.6958064516093</v>
      </c>
      <c r="CJ17">
        <v>0</v>
      </c>
      <c r="CK17">
        <v>257.88019354838701</v>
      </c>
      <c r="CL17">
        <v>1399.9803225806399</v>
      </c>
      <c r="CM17">
        <v>0.89999416129032295</v>
      </c>
      <c r="CN17">
        <v>0.100005761290323</v>
      </c>
      <c r="CO17">
        <v>0</v>
      </c>
      <c r="CP17">
        <v>1008.62090322581</v>
      </c>
      <c r="CQ17">
        <v>4.99979</v>
      </c>
      <c r="CR17">
        <v>14038.1709677419</v>
      </c>
      <c r="CS17">
        <v>11904.464516128999</v>
      </c>
      <c r="CT17">
        <v>47.125</v>
      </c>
      <c r="CU17">
        <v>49.375</v>
      </c>
      <c r="CV17">
        <v>48.25</v>
      </c>
      <c r="CW17">
        <v>48.375</v>
      </c>
      <c r="CX17">
        <v>48.375</v>
      </c>
      <c r="CY17">
        <v>1255.47580645161</v>
      </c>
      <c r="CZ17">
        <v>139.504516129032</v>
      </c>
      <c r="DA17">
        <v>0</v>
      </c>
      <c r="DB17">
        <v>392.59999990463302</v>
      </c>
      <c r="DC17">
        <v>0</v>
      </c>
      <c r="DD17">
        <v>1006.53084</v>
      </c>
      <c r="DE17">
        <v>-117.278077093652</v>
      </c>
      <c r="DF17">
        <v>-1609.90769477965</v>
      </c>
      <c r="DG17">
        <v>14009.74</v>
      </c>
      <c r="DH17">
        <v>15</v>
      </c>
      <c r="DI17">
        <v>1608158979</v>
      </c>
      <c r="DJ17" t="s">
        <v>296</v>
      </c>
      <c r="DK17">
        <v>1608158979</v>
      </c>
      <c r="DL17">
        <v>1608158973.5</v>
      </c>
      <c r="DM17">
        <v>21</v>
      </c>
      <c r="DN17">
        <v>-0.375</v>
      </c>
      <c r="DO17">
        <v>-6.0000000000000001E-3</v>
      </c>
      <c r="DP17">
        <v>-0.79500000000000004</v>
      </c>
      <c r="DQ17">
        <v>-3.5000000000000003E-2</v>
      </c>
      <c r="DR17">
        <v>409</v>
      </c>
      <c r="DS17">
        <v>18</v>
      </c>
      <c r="DT17">
        <v>0.26</v>
      </c>
      <c r="DU17">
        <v>0.08</v>
      </c>
      <c r="DV17">
        <v>6.6583054595975604</v>
      </c>
      <c r="DW17">
        <v>0.21708583941441401</v>
      </c>
      <c r="DX17">
        <v>4.3086932153941999E-2</v>
      </c>
      <c r="DY17">
        <v>1</v>
      </c>
      <c r="DZ17">
        <v>-8.4550426666666691</v>
      </c>
      <c r="EA17">
        <v>-0.16706883203560799</v>
      </c>
      <c r="EB17">
        <v>4.8395228065952499E-2</v>
      </c>
      <c r="EC17">
        <v>1</v>
      </c>
      <c r="ED17">
        <v>1.130741</v>
      </c>
      <c r="EE17">
        <v>-3.0128142380428002E-2</v>
      </c>
      <c r="EF17">
        <v>1.4341731032201099E-2</v>
      </c>
      <c r="EG17">
        <v>1</v>
      </c>
      <c r="EH17">
        <v>3</v>
      </c>
      <c r="EI17">
        <v>3</v>
      </c>
      <c r="EJ17" t="s">
        <v>297</v>
      </c>
      <c r="EK17">
        <v>100</v>
      </c>
      <c r="EL17">
        <v>100</v>
      </c>
      <c r="EM17">
        <v>-0.79500000000000004</v>
      </c>
      <c r="EN17">
        <v>-3.5000000000000003E-2</v>
      </c>
      <c r="EO17">
        <v>-0.640539378503863</v>
      </c>
      <c r="EP17">
        <v>8.1547674161403102E-4</v>
      </c>
      <c r="EQ17">
        <v>-7.5071724955183801E-7</v>
      </c>
      <c r="ER17">
        <v>1.8443278439785599E-10</v>
      </c>
      <c r="ES17">
        <v>-0.14822983298565001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10.6</v>
      </c>
      <c r="FB17">
        <v>15</v>
      </c>
      <c r="FC17">
        <v>2</v>
      </c>
      <c r="FD17">
        <v>512.56700000000001</v>
      </c>
      <c r="FE17">
        <v>472.27499999999998</v>
      </c>
      <c r="FF17">
        <v>22.491900000000001</v>
      </c>
      <c r="FG17">
        <v>33.434800000000003</v>
      </c>
      <c r="FH17">
        <v>30.003299999999999</v>
      </c>
      <c r="FI17">
        <v>33.280299999999997</v>
      </c>
      <c r="FJ17">
        <v>33.226700000000001</v>
      </c>
      <c r="FK17">
        <v>20.229800000000001</v>
      </c>
      <c r="FL17">
        <v>48.049900000000001</v>
      </c>
      <c r="FM17">
        <v>0</v>
      </c>
      <c r="FN17">
        <v>22.506900000000002</v>
      </c>
      <c r="FO17">
        <v>409.10300000000001</v>
      </c>
      <c r="FP17">
        <v>18.449100000000001</v>
      </c>
      <c r="FQ17">
        <v>100.93</v>
      </c>
      <c r="FR17">
        <v>100.61799999999999</v>
      </c>
    </row>
    <row r="18" spans="1:174" x14ac:dyDescent="0.25">
      <c r="A18">
        <v>2</v>
      </c>
      <c r="B18">
        <v>1608159100</v>
      </c>
      <c r="C18">
        <v>147.5</v>
      </c>
      <c r="D18" t="s">
        <v>298</v>
      </c>
      <c r="E18" t="s">
        <v>299</v>
      </c>
      <c r="F18" t="s">
        <v>290</v>
      </c>
      <c r="G18" t="s">
        <v>291</v>
      </c>
      <c r="H18">
        <v>1608159092</v>
      </c>
      <c r="I18">
        <f t="shared" si="0"/>
        <v>9.9093784742744083E-4</v>
      </c>
      <c r="J18">
        <f t="shared" si="1"/>
        <v>-0.19740353246316</v>
      </c>
      <c r="K18">
        <f t="shared" si="2"/>
        <v>49.568903225806501</v>
      </c>
      <c r="L18">
        <f t="shared" si="3"/>
        <v>53.874282743743521</v>
      </c>
      <c r="M18">
        <f t="shared" si="4"/>
        <v>5.5020873055794093</v>
      </c>
      <c r="N18">
        <f t="shared" si="5"/>
        <v>5.0623863428024363</v>
      </c>
      <c r="O18">
        <f t="shared" si="6"/>
        <v>5.4791155908644286E-2</v>
      </c>
      <c r="P18">
        <f t="shared" si="7"/>
        <v>2.9627808956063708</v>
      </c>
      <c r="Q18">
        <f t="shared" si="8"/>
        <v>5.4234407311268849E-2</v>
      </c>
      <c r="R18">
        <f t="shared" si="9"/>
        <v>3.3946054659390094E-2</v>
      </c>
      <c r="S18">
        <f t="shared" si="10"/>
        <v>231.29092950283774</v>
      </c>
      <c r="T18">
        <f t="shared" si="11"/>
        <v>29.093788910512423</v>
      </c>
      <c r="U18">
        <f t="shared" si="12"/>
        <v>28.046509677419401</v>
      </c>
      <c r="V18">
        <f t="shared" si="13"/>
        <v>3.8051410127410872</v>
      </c>
      <c r="W18">
        <f t="shared" si="14"/>
        <v>52.494851435127785</v>
      </c>
      <c r="X18">
        <f t="shared" si="15"/>
        <v>1.992077470263244</v>
      </c>
      <c r="Y18">
        <f t="shared" si="16"/>
        <v>3.7948054252996952</v>
      </c>
      <c r="Z18">
        <f t="shared" si="17"/>
        <v>1.8130635424778432</v>
      </c>
      <c r="AA18">
        <f t="shared" si="18"/>
        <v>-43.700359071550139</v>
      </c>
      <c r="AB18">
        <f t="shared" si="19"/>
        <v>-7.4536971992146821</v>
      </c>
      <c r="AC18">
        <f t="shared" si="20"/>
        <v>-0.54850833004320909</v>
      </c>
      <c r="AD18">
        <f t="shared" si="21"/>
        <v>179.58836490202972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53709.005724156101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15348.4</v>
      </c>
      <c r="AS18">
        <v>790.929653846154</v>
      </c>
      <c r="AT18">
        <v>868.35</v>
      </c>
      <c r="AU18">
        <f t="shared" si="27"/>
        <v>8.9157996376859616E-2</v>
      </c>
      <c r="AV18">
        <v>0.5</v>
      </c>
      <c r="AW18">
        <f t="shared" si="28"/>
        <v>1180.1840038535706</v>
      </c>
      <c r="AX18">
        <f t="shared" si="29"/>
        <v>-0.19740353246316</v>
      </c>
      <c r="AY18">
        <f t="shared" si="30"/>
        <v>52.611420569802164</v>
      </c>
      <c r="AZ18">
        <f t="shared" si="31"/>
        <v>0.26681637588529977</v>
      </c>
      <c r="BA18">
        <f t="shared" si="32"/>
        <v>3.2227512498996175E-4</v>
      </c>
      <c r="BB18">
        <f t="shared" si="33"/>
        <v>2.7566419070651236</v>
      </c>
      <c r="BC18" t="s">
        <v>301</v>
      </c>
      <c r="BD18">
        <v>636.66</v>
      </c>
      <c r="BE18">
        <f t="shared" si="34"/>
        <v>231.69000000000005</v>
      </c>
      <c r="BF18">
        <f t="shared" si="35"/>
        <v>0.33415488866090903</v>
      </c>
      <c r="BG18">
        <f t="shared" si="36"/>
        <v>0.91175126265511797</v>
      </c>
      <c r="BH18">
        <f t="shared" si="37"/>
        <v>0.50643545424811809</v>
      </c>
      <c r="BI18">
        <f t="shared" si="38"/>
        <v>0.93996980593152146</v>
      </c>
      <c r="BJ18">
        <f t="shared" si="39"/>
        <v>0.26897847410363451</v>
      </c>
      <c r="BK18">
        <f t="shared" si="40"/>
        <v>0.73102152589636549</v>
      </c>
      <c r="BL18">
        <f t="shared" si="41"/>
        <v>1399.99870967742</v>
      </c>
      <c r="BM18">
        <f t="shared" si="42"/>
        <v>1180.1840038535706</v>
      </c>
      <c r="BN18">
        <f t="shared" si="43"/>
        <v>0.8429893511298322</v>
      </c>
      <c r="BO18">
        <f t="shared" si="44"/>
        <v>0.19597870225966457</v>
      </c>
      <c r="BP18">
        <v>6</v>
      </c>
      <c r="BQ18">
        <v>0.5</v>
      </c>
      <c r="BR18" t="s">
        <v>295</v>
      </c>
      <c r="BS18">
        <v>2</v>
      </c>
      <c r="BT18">
        <v>1608159092</v>
      </c>
      <c r="BU18">
        <v>49.568903225806501</v>
      </c>
      <c r="BV18">
        <v>49.391038709677403</v>
      </c>
      <c r="BW18">
        <v>19.505641935483901</v>
      </c>
      <c r="BX18">
        <v>18.340209677419399</v>
      </c>
      <c r="BY18">
        <v>50.545174193548398</v>
      </c>
      <c r="BZ18">
        <v>19.518964516129</v>
      </c>
      <c r="CA18">
        <v>500.21387096774203</v>
      </c>
      <c r="CB18">
        <v>102.028225806452</v>
      </c>
      <c r="CC18">
        <v>0.100044406451613</v>
      </c>
      <c r="CD18">
        <v>27.999845161290299</v>
      </c>
      <c r="CE18">
        <v>28.046509677419401</v>
      </c>
      <c r="CF18">
        <v>999.9</v>
      </c>
      <c r="CG18">
        <v>0</v>
      </c>
      <c r="CH18">
        <v>0</v>
      </c>
      <c r="CI18">
        <v>9988.0912903225799</v>
      </c>
      <c r="CJ18">
        <v>0</v>
      </c>
      <c r="CK18">
        <v>257.89396774193602</v>
      </c>
      <c r="CL18">
        <v>1399.99870967742</v>
      </c>
      <c r="CM18">
        <v>0.89999680645161295</v>
      </c>
      <c r="CN18">
        <v>0.100003170967742</v>
      </c>
      <c r="CO18">
        <v>0</v>
      </c>
      <c r="CP18">
        <v>791.32796774193503</v>
      </c>
      <c r="CQ18">
        <v>4.99979</v>
      </c>
      <c r="CR18">
        <v>11028.729032258099</v>
      </c>
      <c r="CS18">
        <v>11904.6387096774</v>
      </c>
      <c r="CT18">
        <v>47.106709677419303</v>
      </c>
      <c r="CU18">
        <v>49.253999999999998</v>
      </c>
      <c r="CV18">
        <v>48.1991935483871</v>
      </c>
      <c r="CW18">
        <v>48.25</v>
      </c>
      <c r="CX18">
        <v>48.311999999999998</v>
      </c>
      <c r="CY18">
        <v>1255.49580645161</v>
      </c>
      <c r="CZ18">
        <v>139.50290322580599</v>
      </c>
      <c r="DA18">
        <v>0</v>
      </c>
      <c r="DB18">
        <v>147.10000014305101</v>
      </c>
      <c r="DC18">
        <v>0</v>
      </c>
      <c r="DD18">
        <v>790.929653846154</v>
      </c>
      <c r="DE18">
        <v>-29.017401724287101</v>
      </c>
      <c r="DF18">
        <v>-407.58632505560502</v>
      </c>
      <c r="DG18">
        <v>11023.257692307699</v>
      </c>
      <c r="DH18">
        <v>15</v>
      </c>
      <c r="DI18">
        <v>1608158979</v>
      </c>
      <c r="DJ18" t="s">
        <v>296</v>
      </c>
      <c r="DK18">
        <v>1608158979</v>
      </c>
      <c r="DL18">
        <v>1608158973.5</v>
      </c>
      <c r="DM18">
        <v>21</v>
      </c>
      <c r="DN18">
        <v>-0.375</v>
      </c>
      <c r="DO18">
        <v>-6.0000000000000001E-3</v>
      </c>
      <c r="DP18">
        <v>-0.79500000000000004</v>
      </c>
      <c r="DQ18">
        <v>-3.5000000000000003E-2</v>
      </c>
      <c r="DR18">
        <v>409</v>
      </c>
      <c r="DS18">
        <v>18</v>
      </c>
      <c r="DT18">
        <v>0.26</v>
      </c>
      <c r="DU18">
        <v>0.08</v>
      </c>
      <c r="DV18">
        <v>-0.19600960043441501</v>
      </c>
      <c r="DW18">
        <v>-0.22026685139312599</v>
      </c>
      <c r="DX18">
        <v>2.9318502772433801E-2</v>
      </c>
      <c r="DY18">
        <v>1</v>
      </c>
      <c r="DZ18">
        <v>0.17991446666666699</v>
      </c>
      <c r="EA18">
        <v>0.25607786429365997</v>
      </c>
      <c r="EB18">
        <v>3.4561192156071403E-2</v>
      </c>
      <c r="EC18">
        <v>0</v>
      </c>
      <c r="ED18">
        <v>1.1653756666666699</v>
      </c>
      <c r="EE18">
        <v>-4.6956974416021001E-2</v>
      </c>
      <c r="EF18">
        <v>5.5597450081416103E-3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-0.97599999999999998</v>
      </c>
      <c r="EN18">
        <v>-1.37E-2</v>
      </c>
      <c r="EO18">
        <v>-1.0156000186493599</v>
      </c>
      <c r="EP18">
        <v>8.1547674161403102E-4</v>
      </c>
      <c r="EQ18">
        <v>-7.5071724955183801E-7</v>
      </c>
      <c r="ER18">
        <v>1.8443278439785599E-10</v>
      </c>
      <c r="ES18">
        <v>-0.15378451399701801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513.077</v>
      </c>
      <c r="FE18">
        <v>471.78899999999999</v>
      </c>
      <c r="FF18">
        <v>22.6813</v>
      </c>
      <c r="FG18">
        <v>33.437199999999997</v>
      </c>
      <c r="FH18">
        <v>30.002400000000002</v>
      </c>
      <c r="FI18">
        <v>33.314599999999999</v>
      </c>
      <c r="FJ18">
        <v>33.260599999999997</v>
      </c>
      <c r="FK18">
        <v>5.0387500000000003</v>
      </c>
      <c r="FL18">
        <v>48.324300000000001</v>
      </c>
      <c r="FM18">
        <v>0</v>
      </c>
      <c r="FN18">
        <v>22.663699999999999</v>
      </c>
      <c r="FO18">
        <v>49.519199999999998</v>
      </c>
      <c r="FP18">
        <v>18.346499999999999</v>
      </c>
      <c r="FQ18">
        <v>100.93600000000001</v>
      </c>
      <c r="FR18">
        <v>100.625</v>
      </c>
    </row>
    <row r="19" spans="1:174" x14ac:dyDescent="0.25">
      <c r="A19">
        <v>3</v>
      </c>
      <c r="B19">
        <v>1608159172.5</v>
      </c>
      <c r="C19">
        <v>220</v>
      </c>
      <c r="D19" t="s">
        <v>303</v>
      </c>
      <c r="E19" t="s">
        <v>304</v>
      </c>
      <c r="F19" t="s">
        <v>290</v>
      </c>
      <c r="G19" t="s">
        <v>291</v>
      </c>
      <c r="H19">
        <v>1608159164.5</v>
      </c>
      <c r="I19">
        <f t="shared" si="0"/>
        <v>9.9569962079069712E-4</v>
      </c>
      <c r="J19">
        <f t="shared" si="1"/>
        <v>0.57999266549423512</v>
      </c>
      <c r="K19">
        <f t="shared" si="2"/>
        <v>79.403487096774199</v>
      </c>
      <c r="L19">
        <f t="shared" si="3"/>
        <v>60.433729980978754</v>
      </c>
      <c r="M19">
        <f t="shared" si="4"/>
        <v>6.1718879789178969</v>
      </c>
      <c r="N19">
        <f t="shared" si="5"/>
        <v>8.1092037120824774</v>
      </c>
      <c r="O19">
        <f t="shared" si="6"/>
        <v>5.527700545573936E-2</v>
      </c>
      <c r="P19">
        <f t="shared" si="7"/>
        <v>2.9639569968535642</v>
      </c>
      <c r="Q19">
        <f t="shared" si="8"/>
        <v>5.4710616793775632E-2</v>
      </c>
      <c r="R19">
        <f t="shared" si="9"/>
        <v>3.4244539534019645E-2</v>
      </c>
      <c r="S19">
        <f t="shared" si="10"/>
        <v>231.28941916909986</v>
      </c>
      <c r="T19">
        <f t="shared" si="11"/>
        <v>29.062834794645418</v>
      </c>
      <c r="U19">
        <f t="shared" si="12"/>
        <v>28.004951612903199</v>
      </c>
      <c r="V19">
        <f t="shared" si="13"/>
        <v>3.7959352435940463</v>
      </c>
      <c r="W19">
        <f t="shared" si="14"/>
        <v>52.528421397328238</v>
      </c>
      <c r="X19">
        <f t="shared" si="15"/>
        <v>1.9899446030983055</v>
      </c>
      <c r="Y19">
        <f t="shared" si="16"/>
        <v>3.7883198279389378</v>
      </c>
      <c r="Z19">
        <f t="shared" si="17"/>
        <v>1.8059906404957409</v>
      </c>
      <c r="AA19">
        <f t="shared" si="18"/>
        <v>-43.910353276869742</v>
      </c>
      <c r="AB19">
        <f t="shared" si="19"/>
        <v>-5.5040904780036151</v>
      </c>
      <c r="AC19">
        <f t="shared" si="20"/>
        <v>-0.40473545076438605</v>
      </c>
      <c r="AD19">
        <f t="shared" si="21"/>
        <v>181.47023996346212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53748.557926543763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15347.8</v>
      </c>
      <c r="AS19">
        <v>766.85519230769205</v>
      </c>
      <c r="AT19">
        <v>835.1</v>
      </c>
      <c r="AU19">
        <f t="shared" si="27"/>
        <v>8.1720521724713224E-2</v>
      </c>
      <c r="AV19">
        <v>0.5</v>
      </c>
      <c r="AW19">
        <f t="shared" si="28"/>
        <v>1180.1746748213416</v>
      </c>
      <c r="AX19">
        <f t="shared" si="29"/>
        <v>0.57999266549423512</v>
      </c>
      <c r="AY19">
        <f t="shared" si="30"/>
        <v>48.222245076346901</v>
      </c>
      <c r="AZ19">
        <f t="shared" si="31"/>
        <v>0.24326427972697878</v>
      </c>
      <c r="BA19">
        <f t="shared" si="32"/>
        <v>9.8099050082202485E-4</v>
      </c>
      <c r="BB19">
        <f t="shared" si="33"/>
        <v>2.9062148245719075</v>
      </c>
      <c r="BC19" t="s">
        <v>306</v>
      </c>
      <c r="BD19">
        <v>631.95000000000005</v>
      </c>
      <c r="BE19">
        <f t="shared" si="34"/>
        <v>203.14999999999998</v>
      </c>
      <c r="BF19">
        <f t="shared" si="35"/>
        <v>0.33593309225846901</v>
      </c>
      <c r="BG19">
        <f t="shared" si="36"/>
        <v>0.92276047191583688</v>
      </c>
      <c r="BH19">
        <f t="shared" si="37"/>
        <v>0.57049868175680185</v>
      </c>
      <c r="BI19">
        <f t="shared" si="38"/>
        <v>0.95302641467487303</v>
      </c>
      <c r="BJ19">
        <f t="shared" si="39"/>
        <v>0.27683573089449637</v>
      </c>
      <c r="BK19">
        <f t="shared" si="40"/>
        <v>0.72316426910550358</v>
      </c>
      <c r="BL19">
        <f t="shared" si="41"/>
        <v>1399.9874193548401</v>
      </c>
      <c r="BM19">
        <f t="shared" si="42"/>
        <v>1180.1746748213416</v>
      </c>
      <c r="BN19">
        <f t="shared" si="43"/>
        <v>0.84298948583781175</v>
      </c>
      <c r="BO19">
        <f t="shared" si="44"/>
        <v>0.19597897167562348</v>
      </c>
      <c r="BP19">
        <v>6</v>
      </c>
      <c r="BQ19">
        <v>0.5</v>
      </c>
      <c r="BR19" t="s">
        <v>295</v>
      </c>
      <c r="BS19">
        <v>2</v>
      </c>
      <c r="BT19">
        <v>1608159164.5</v>
      </c>
      <c r="BU19">
        <v>79.403487096774199</v>
      </c>
      <c r="BV19">
        <v>80.194000000000003</v>
      </c>
      <c r="BW19">
        <v>19.485087096774201</v>
      </c>
      <c r="BX19">
        <v>18.314051612903199</v>
      </c>
      <c r="BY19">
        <v>80.3583</v>
      </c>
      <c r="BZ19">
        <v>19.4988322580645</v>
      </c>
      <c r="CA19">
        <v>500.223096774194</v>
      </c>
      <c r="CB19">
        <v>102.026451612903</v>
      </c>
      <c r="CC19">
        <v>0.10009230322580601</v>
      </c>
      <c r="CD19">
        <v>27.970506451612899</v>
      </c>
      <c r="CE19">
        <v>28.004951612903199</v>
      </c>
      <c r="CF19">
        <v>999.9</v>
      </c>
      <c r="CG19">
        <v>0</v>
      </c>
      <c r="CH19">
        <v>0</v>
      </c>
      <c r="CI19">
        <v>9994.9241935483897</v>
      </c>
      <c r="CJ19">
        <v>0</v>
      </c>
      <c r="CK19">
        <v>257.98387096774201</v>
      </c>
      <c r="CL19">
        <v>1399.9874193548401</v>
      </c>
      <c r="CM19">
        <v>0.89999345161290301</v>
      </c>
      <c r="CN19">
        <v>0.100006512903226</v>
      </c>
      <c r="CO19">
        <v>0</v>
      </c>
      <c r="CP19">
        <v>766.932419354839</v>
      </c>
      <c r="CQ19">
        <v>4.99979</v>
      </c>
      <c r="CR19">
        <v>10686.532258064501</v>
      </c>
      <c r="CS19">
        <v>11904.5483870968</v>
      </c>
      <c r="CT19">
        <v>47.125</v>
      </c>
      <c r="CU19">
        <v>49.186999999999998</v>
      </c>
      <c r="CV19">
        <v>48.186999999999998</v>
      </c>
      <c r="CW19">
        <v>48.162999999999997</v>
      </c>
      <c r="CX19">
        <v>48.311999999999998</v>
      </c>
      <c r="CY19">
        <v>1255.4793548387099</v>
      </c>
      <c r="CZ19">
        <v>139.508064516129</v>
      </c>
      <c r="DA19">
        <v>0</v>
      </c>
      <c r="DB19">
        <v>71.599999904632597</v>
      </c>
      <c r="DC19">
        <v>0</v>
      </c>
      <c r="DD19">
        <v>766.85519230769205</v>
      </c>
      <c r="DE19">
        <v>-20.886256412981901</v>
      </c>
      <c r="DF19">
        <v>-290.567521347563</v>
      </c>
      <c r="DG19">
        <v>10685.3884615385</v>
      </c>
      <c r="DH19">
        <v>15</v>
      </c>
      <c r="DI19">
        <v>1608158979</v>
      </c>
      <c r="DJ19" t="s">
        <v>296</v>
      </c>
      <c r="DK19">
        <v>1608158979</v>
      </c>
      <c r="DL19">
        <v>1608158973.5</v>
      </c>
      <c r="DM19">
        <v>21</v>
      </c>
      <c r="DN19">
        <v>-0.375</v>
      </c>
      <c r="DO19">
        <v>-6.0000000000000001E-3</v>
      </c>
      <c r="DP19">
        <v>-0.79500000000000004</v>
      </c>
      <c r="DQ19">
        <v>-3.5000000000000003E-2</v>
      </c>
      <c r="DR19">
        <v>409</v>
      </c>
      <c r="DS19">
        <v>18</v>
      </c>
      <c r="DT19">
        <v>0.26</v>
      </c>
      <c r="DU19">
        <v>0.08</v>
      </c>
      <c r="DV19">
        <v>0.58366650427531297</v>
      </c>
      <c r="DW19">
        <v>-0.20480595940655</v>
      </c>
      <c r="DX19">
        <v>2.5180945526442899E-2</v>
      </c>
      <c r="DY19">
        <v>1</v>
      </c>
      <c r="DZ19">
        <v>-0.790706033333333</v>
      </c>
      <c r="EA19">
        <v>0.17267455394883299</v>
      </c>
      <c r="EB19">
        <v>2.56833762804962E-2</v>
      </c>
      <c r="EC19">
        <v>1</v>
      </c>
      <c r="ED19">
        <v>1.1714043333333299</v>
      </c>
      <c r="EE19">
        <v>-0.17367911012235601</v>
      </c>
      <c r="EF19">
        <v>1.49282192917381E-2</v>
      </c>
      <c r="EG19">
        <v>1</v>
      </c>
      <c r="EH19">
        <v>3</v>
      </c>
      <c r="EI19">
        <v>3</v>
      </c>
      <c r="EJ19" t="s">
        <v>297</v>
      </c>
      <c r="EK19">
        <v>100</v>
      </c>
      <c r="EL19">
        <v>100</v>
      </c>
      <c r="EM19">
        <v>-0.95499999999999996</v>
      </c>
      <c r="EN19">
        <v>-1.3100000000000001E-2</v>
      </c>
      <c r="EO19">
        <v>-1.0156000186493599</v>
      </c>
      <c r="EP19">
        <v>8.1547674161403102E-4</v>
      </c>
      <c r="EQ19">
        <v>-7.5071724955183801E-7</v>
      </c>
      <c r="ER19">
        <v>1.8443278439785599E-10</v>
      </c>
      <c r="ES19">
        <v>-0.15378451399701801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3.3</v>
      </c>
      <c r="FC19">
        <v>2</v>
      </c>
      <c r="FD19">
        <v>513.19299999999998</v>
      </c>
      <c r="FE19">
        <v>472.30599999999998</v>
      </c>
      <c r="FF19">
        <v>22.808800000000002</v>
      </c>
      <c r="FG19">
        <v>33.3994</v>
      </c>
      <c r="FH19">
        <v>29.999700000000001</v>
      </c>
      <c r="FI19">
        <v>33.298000000000002</v>
      </c>
      <c r="FJ19">
        <v>33.248199999999997</v>
      </c>
      <c r="FK19">
        <v>6.3537800000000004</v>
      </c>
      <c r="FL19">
        <v>48.385199999999998</v>
      </c>
      <c r="FM19">
        <v>0</v>
      </c>
      <c r="FN19">
        <v>22.827400000000001</v>
      </c>
      <c r="FO19">
        <v>80.375399999999999</v>
      </c>
      <c r="FP19">
        <v>18.349299999999999</v>
      </c>
      <c r="FQ19">
        <v>100.947</v>
      </c>
      <c r="FR19">
        <v>100.629</v>
      </c>
    </row>
    <row r="20" spans="1:174" x14ac:dyDescent="0.25">
      <c r="A20">
        <v>4</v>
      </c>
      <c r="B20">
        <v>1608159241.5</v>
      </c>
      <c r="C20">
        <v>289</v>
      </c>
      <c r="D20" t="s">
        <v>307</v>
      </c>
      <c r="E20" t="s">
        <v>308</v>
      </c>
      <c r="F20" t="s">
        <v>290</v>
      </c>
      <c r="G20" t="s">
        <v>291</v>
      </c>
      <c r="H20">
        <v>1608159233.75</v>
      </c>
      <c r="I20">
        <f t="shared" si="0"/>
        <v>1.0688388596137249E-3</v>
      </c>
      <c r="J20">
        <f t="shared" si="1"/>
        <v>0.951359971805122</v>
      </c>
      <c r="K20">
        <f t="shared" si="2"/>
        <v>99.532870000000003</v>
      </c>
      <c r="L20">
        <f t="shared" si="3"/>
        <v>71.061454088941986</v>
      </c>
      <c r="M20">
        <f t="shared" si="4"/>
        <v>7.2572686339642996</v>
      </c>
      <c r="N20">
        <f t="shared" si="5"/>
        <v>10.164959115462999</v>
      </c>
      <c r="O20">
        <f t="shared" si="6"/>
        <v>5.914197336912199E-2</v>
      </c>
      <c r="P20">
        <f t="shared" si="7"/>
        <v>2.9661073294761398</v>
      </c>
      <c r="Q20">
        <f t="shared" si="8"/>
        <v>5.8494576800087149E-2</v>
      </c>
      <c r="R20">
        <f t="shared" si="9"/>
        <v>3.6616685888393549E-2</v>
      </c>
      <c r="S20">
        <f t="shared" si="10"/>
        <v>231.28935513447848</v>
      </c>
      <c r="T20">
        <f t="shared" si="11"/>
        <v>29.039636243661899</v>
      </c>
      <c r="U20">
        <f t="shared" si="12"/>
        <v>27.998539999999998</v>
      </c>
      <c r="V20">
        <f t="shared" si="13"/>
        <v>3.7945167013872858</v>
      </c>
      <c r="W20">
        <f t="shared" si="14"/>
        <v>52.308296701360668</v>
      </c>
      <c r="X20">
        <f t="shared" si="15"/>
        <v>1.9811812006128229</v>
      </c>
      <c r="Y20">
        <f t="shared" si="16"/>
        <v>3.7875085322005666</v>
      </c>
      <c r="Z20">
        <f t="shared" si="17"/>
        <v>1.8133355007744629</v>
      </c>
      <c r="AA20">
        <f t="shared" si="18"/>
        <v>-47.135793708965267</v>
      </c>
      <c r="AB20">
        <f t="shared" si="19"/>
        <v>-5.0701743321180706</v>
      </c>
      <c r="AC20">
        <f t="shared" si="20"/>
        <v>-0.37253903292793483</v>
      </c>
      <c r="AD20">
        <f t="shared" si="21"/>
        <v>178.71084806046721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53812.056806385677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15347.6</v>
      </c>
      <c r="AS20">
        <v>753.36115384615402</v>
      </c>
      <c r="AT20">
        <v>819.25</v>
      </c>
      <c r="AU20">
        <f t="shared" si="27"/>
        <v>8.0425811600666419E-2</v>
      </c>
      <c r="AV20">
        <v>0.5</v>
      </c>
      <c r="AW20">
        <f t="shared" si="28"/>
        <v>1180.1738206277985</v>
      </c>
      <c r="AX20">
        <f t="shared" si="29"/>
        <v>0.951359971805122</v>
      </c>
      <c r="AY20">
        <f t="shared" si="30"/>
        <v>47.458218676925</v>
      </c>
      <c r="AZ20">
        <f t="shared" si="31"/>
        <v>0.2434177601464754</v>
      </c>
      <c r="BA20">
        <f t="shared" si="32"/>
        <v>1.2956629141357581E-3</v>
      </c>
      <c r="BB20">
        <f t="shared" si="33"/>
        <v>2.9817882209337809</v>
      </c>
      <c r="BC20" t="s">
        <v>310</v>
      </c>
      <c r="BD20">
        <v>619.83000000000004</v>
      </c>
      <c r="BE20">
        <f t="shared" si="34"/>
        <v>199.41999999999996</v>
      </c>
      <c r="BF20">
        <f t="shared" si="35"/>
        <v>0.33040239772262558</v>
      </c>
      <c r="BG20">
        <f t="shared" si="36"/>
        <v>0.9245264452644526</v>
      </c>
      <c r="BH20">
        <f t="shared" si="37"/>
        <v>0.63493198917756699</v>
      </c>
      <c r="BI20">
        <f t="shared" si="38"/>
        <v>0.95925039207583918</v>
      </c>
      <c r="BJ20">
        <f t="shared" si="39"/>
        <v>0.27183949840641297</v>
      </c>
      <c r="BK20">
        <f t="shared" si="40"/>
        <v>0.72816050159358703</v>
      </c>
      <c r="BL20">
        <f t="shared" si="41"/>
        <v>1399.9863333333301</v>
      </c>
      <c r="BM20">
        <f t="shared" si="42"/>
        <v>1180.1738206277985</v>
      </c>
      <c r="BN20">
        <f t="shared" si="43"/>
        <v>0.84298952963193297</v>
      </c>
      <c r="BO20">
        <f t="shared" si="44"/>
        <v>0.195979059263866</v>
      </c>
      <c r="BP20">
        <v>6</v>
      </c>
      <c r="BQ20">
        <v>0.5</v>
      </c>
      <c r="BR20" t="s">
        <v>295</v>
      </c>
      <c r="BS20">
        <v>2</v>
      </c>
      <c r="BT20">
        <v>1608159233.75</v>
      </c>
      <c r="BU20">
        <v>99.532870000000003</v>
      </c>
      <c r="BV20">
        <v>100.80159999999999</v>
      </c>
      <c r="BW20">
        <v>19.399256666666702</v>
      </c>
      <c r="BX20">
        <v>18.14209</v>
      </c>
      <c r="BY20">
        <v>100.4739</v>
      </c>
      <c r="BZ20">
        <v>19.4147766666667</v>
      </c>
      <c r="CA20">
        <v>500.22206666666699</v>
      </c>
      <c r="CB20">
        <v>102.02670000000001</v>
      </c>
      <c r="CC20">
        <v>9.99554E-2</v>
      </c>
      <c r="CD20">
        <v>27.966833333333302</v>
      </c>
      <c r="CE20">
        <v>27.998539999999998</v>
      </c>
      <c r="CF20">
        <v>999.9</v>
      </c>
      <c r="CG20">
        <v>0</v>
      </c>
      <c r="CH20">
        <v>0</v>
      </c>
      <c r="CI20">
        <v>10007.083333333299</v>
      </c>
      <c r="CJ20">
        <v>0</v>
      </c>
      <c r="CK20">
        <v>256.60023333333299</v>
      </c>
      <c r="CL20">
        <v>1399.9863333333301</v>
      </c>
      <c r="CM20">
        <v>0.89999233333333295</v>
      </c>
      <c r="CN20">
        <v>0.10000763999999999</v>
      </c>
      <c r="CO20">
        <v>0</v>
      </c>
      <c r="CP20">
        <v>753.34396666666703</v>
      </c>
      <c r="CQ20">
        <v>4.99979</v>
      </c>
      <c r="CR20">
        <v>10492.7833333333</v>
      </c>
      <c r="CS20">
        <v>11904.526666666699</v>
      </c>
      <c r="CT20">
        <v>47.125</v>
      </c>
      <c r="CU20">
        <v>49.125</v>
      </c>
      <c r="CV20">
        <v>48.172533333333298</v>
      </c>
      <c r="CW20">
        <v>48.106099999999998</v>
      </c>
      <c r="CX20">
        <v>48.311999999999998</v>
      </c>
      <c r="CY20">
        <v>1255.4763333333301</v>
      </c>
      <c r="CZ20">
        <v>139.51</v>
      </c>
      <c r="DA20">
        <v>0</v>
      </c>
      <c r="DB20">
        <v>68.099999904632597</v>
      </c>
      <c r="DC20">
        <v>0</v>
      </c>
      <c r="DD20">
        <v>753.36115384615402</v>
      </c>
      <c r="DE20">
        <v>-16.901880335268199</v>
      </c>
      <c r="DF20">
        <v>-238.19829059270401</v>
      </c>
      <c r="DG20">
        <v>10492.865384615399</v>
      </c>
      <c r="DH20">
        <v>15</v>
      </c>
      <c r="DI20">
        <v>1608158979</v>
      </c>
      <c r="DJ20" t="s">
        <v>296</v>
      </c>
      <c r="DK20">
        <v>1608158979</v>
      </c>
      <c r="DL20">
        <v>1608158973.5</v>
      </c>
      <c r="DM20">
        <v>21</v>
      </c>
      <c r="DN20">
        <v>-0.375</v>
      </c>
      <c r="DO20">
        <v>-6.0000000000000001E-3</v>
      </c>
      <c r="DP20">
        <v>-0.79500000000000004</v>
      </c>
      <c r="DQ20">
        <v>-3.5000000000000003E-2</v>
      </c>
      <c r="DR20">
        <v>409</v>
      </c>
      <c r="DS20">
        <v>18</v>
      </c>
      <c r="DT20">
        <v>0.26</v>
      </c>
      <c r="DU20">
        <v>0.08</v>
      </c>
      <c r="DV20">
        <v>0.95536926253357102</v>
      </c>
      <c r="DW20">
        <v>-0.167596184965875</v>
      </c>
      <c r="DX20">
        <v>2.0489800627281601E-2</v>
      </c>
      <c r="DY20">
        <v>1</v>
      </c>
      <c r="DZ20">
        <v>-1.2704356666666701</v>
      </c>
      <c r="EA20">
        <v>0.144525650723028</v>
      </c>
      <c r="EB20">
        <v>2.0195956803831301E-2</v>
      </c>
      <c r="EC20">
        <v>1</v>
      </c>
      <c r="ED20">
        <v>1.25684533333333</v>
      </c>
      <c r="EE20">
        <v>4.9053971078977798E-2</v>
      </c>
      <c r="EF20">
        <v>3.6316274894628601E-3</v>
      </c>
      <c r="EG20">
        <v>1</v>
      </c>
      <c r="EH20">
        <v>3</v>
      </c>
      <c r="EI20">
        <v>3</v>
      </c>
      <c r="EJ20" t="s">
        <v>297</v>
      </c>
      <c r="EK20">
        <v>100</v>
      </c>
      <c r="EL20">
        <v>100</v>
      </c>
      <c r="EM20">
        <v>-0.94099999999999995</v>
      </c>
      <c r="EN20">
        <v>-1.54E-2</v>
      </c>
      <c r="EO20">
        <v>-1.0156000186493599</v>
      </c>
      <c r="EP20">
        <v>8.1547674161403102E-4</v>
      </c>
      <c r="EQ20">
        <v>-7.5071724955183801E-7</v>
      </c>
      <c r="ER20">
        <v>1.8443278439785599E-10</v>
      </c>
      <c r="ES20">
        <v>-0.15378451399701801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4.4000000000000004</v>
      </c>
      <c r="FB20">
        <v>4.5</v>
      </c>
      <c r="FC20">
        <v>2</v>
      </c>
      <c r="FD20">
        <v>513.25199999999995</v>
      </c>
      <c r="FE20">
        <v>472.52100000000002</v>
      </c>
      <c r="FF20">
        <v>22.882999999999999</v>
      </c>
      <c r="FG20">
        <v>33.362099999999998</v>
      </c>
      <c r="FH20">
        <v>29.999500000000001</v>
      </c>
      <c r="FI20">
        <v>33.280099999999997</v>
      </c>
      <c r="FJ20">
        <v>33.229700000000001</v>
      </c>
      <c r="FK20">
        <v>7.2437800000000001</v>
      </c>
      <c r="FL20">
        <v>48.996200000000002</v>
      </c>
      <c r="FM20">
        <v>0</v>
      </c>
      <c r="FN20">
        <v>22.886700000000001</v>
      </c>
      <c r="FO20">
        <v>101.002</v>
      </c>
      <c r="FP20">
        <v>18.159800000000001</v>
      </c>
      <c r="FQ20">
        <v>100.955</v>
      </c>
      <c r="FR20">
        <v>100.629</v>
      </c>
    </row>
    <row r="21" spans="1:174" x14ac:dyDescent="0.25">
      <c r="A21">
        <v>5</v>
      </c>
      <c r="B21">
        <v>1608159318.5</v>
      </c>
      <c r="C21">
        <v>366</v>
      </c>
      <c r="D21" t="s">
        <v>311</v>
      </c>
      <c r="E21" t="s">
        <v>312</v>
      </c>
      <c r="F21" t="s">
        <v>290</v>
      </c>
      <c r="G21" t="s">
        <v>291</v>
      </c>
      <c r="H21">
        <v>1608159310.75</v>
      </c>
      <c r="I21">
        <f t="shared" si="0"/>
        <v>1.0768519555435093E-3</v>
      </c>
      <c r="J21">
        <f t="shared" si="1"/>
        <v>2.1541504936423297</v>
      </c>
      <c r="K21">
        <f t="shared" si="2"/>
        <v>149.22813333333301</v>
      </c>
      <c r="L21">
        <f t="shared" si="3"/>
        <v>87.459069114024416</v>
      </c>
      <c r="M21">
        <f t="shared" si="4"/>
        <v>8.9316491207517199</v>
      </c>
      <c r="N21">
        <f t="shared" si="5"/>
        <v>15.239738307074614</v>
      </c>
      <c r="O21">
        <f t="shared" si="6"/>
        <v>5.9665318359459131E-2</v>
      </c>
      <c r="P21">
        <f t="shared" si="7"/>
        <v>2.9641358357985492</v>
      </c>
      <c r="Q21">
        <f t="shared" si="8"/>
        <v>5.9006049386792728E-2</v>
      </c>
      <c r="R21">
        <f t="shared" si="9"/>
        <v>3.6937406465239922E-2</v>
      </c>
      <c r="S21">
        <f t="shared" si="10"/>
        <v>231.29281601189095</v>
      </c>
      <c r="T21">
        <f t="shared" si="11"/>
        <v>29.059588908501489</v>
      </c>
      <c r="U21">
        <f t="shared" si="12"/>
        <v>28.024000000000001</v>
      </c>
      <c r="V21">
        <f t="shared" si="13"/>
        <v>3.8001523480448727</v>
      </c>
      <c r="W21">
        <f t="shared" si="14"/>
        <v>52.455646964125833</v>
      </c>
      <c r="X21">
        <f t="shared" si="15"/>
        <v>1.9892360718884696</v>
      </c>
      <c r="Y21">
        <f t="shared" si="16"/>
        <v>3.7922248356766977</v>
      </c>
      <c r="Z21">
        <f t="shared" si="17"/>
        <v>1.810916276156403</v>
      </c>
      <c r="AA21">
        <f t="shared" si="18"/>
        <v>-47.48917123946876</v>
      </c>
      <c r="AB21">
        <f t="shared" si="19"/>
        <v>-5.7246579090176981</v>
      </c>
      <c r="AC21">
        <f t="shared" si="20"/>
        <v>-0.42100619540529377</v>
      </c>
      <c r="AD21">
        <f t="shared" si="21"/>
        <v>177.6579806679992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53750.567877552639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15347.6</v>
      </c>
      <c r="AS21">
        <v>741.29911538461499</v>
      </c>
      <c r="AT21">
        <v>812.24</v>
      </c>
      <c r="AU21">
        <f t="shared" si="27"/>
        <v>8.7339806726318581E-2</v>
      </c>
      <c r="AV21">
        <v>0.5</v>
      </c>
      <c r="AW21">
        <f t="shared" si="28"/>
        <v>1180.1917706277991</v>
      </c>
      <c r="AX21">
        <f t="shared" si="29"/>
        <v>2.1541504936423297</v>
      </c>
      <c r="AY21">
        <f t="shared" si="30"/>
        <v>51.538860573311844</v>
      </c>
      <c r="AZ21">
        <f t="shared" si="31"/>
        <v>0.25695607209691723</v>
      </c>
      <c r="BA21">
        <f t="shared" si="32"/>
        <v>2.314791580020363E-3</v>
      </c>
      <c r="BB21">
        <f t="shared" si="33"/>
        <v>3.0161528612232837</v>
      </c>
      <c r="BC21" t="s">
        <v>314</v>
      </c>
      <c r="BD21">
        <v>603.53</v>
      </c>
      <c r="BE21">
        <f t="shared" si="34"/>
        <v>208.71000000000004</v>
      </c>
      <c r="BF21">
        <f t="shared" si="35"/>
        <v>0.3399017038732452</v>
      </c>
      <c r="BG21">
        <f t="shared" si="36"/>
        <v>0.92149479979688176</v>
      </c>
      <c r="BH21">
        <f t="shared" si="37"/>
        <v>0.73314002480285234</v>
      </c>
      <c r="BI21">
        <f t="shared" si="38"/>
        <v>0.96200307861090373</v>
      </c>
      <c r="BJ21">
        <f t="shared" si="39"/>
        <v>0.27673157984572061</v>
      </c>
      <c r="BK21">
        <f t="shared" si="40"/>
        <v>0.72326842015427939</v>
      </c>
      <c r="BL21">
        <f t="shared" si="41"/>
        <v>1400.00766666667</v>
      </c>
      <c r="BM21">
        <f t="shared" si="42"/>
        <v>1180.1917706277991</v>
      </c>
      <c r="BN21">
        <f t="shared" si="43"/>
        <v>0.84298950550589569</v>
      </c>
      <c r="BO21">
        <f t="shared" si="44"/>
        <v>0.19597901101179133</v>
      </c>
      <c r="BP21">
        <v>6</v>
      </c>
      <c r="BQ21">
        <v>0.5</v>
      </c>
      <c r="BR21" t="s">
        <v>295</v>
      </c>
      <c r="BS21">
        <v>2</v>
      </c>
      <c r="BT21">
        <v>1608159310.75</v>
      </c>
      <c r="BU21">
        <v>149.22813333333301</v>
      </c>
      <c r="BV21">
        <v>152.00473333333301</v>
      </c>
      <c r="BW21">
        <v>19.478680000000001</v>
      </c>
      <c r="BX21">
        <v>18.2121833333333</v>
      </c>
      <c r="BY21">
        <v>150.13749999999999</v>
      </c>
      <c r="BZ21">
        <v>19.492543333333298</v>
      </c>
      <c r="CA21">
        <v>500.219066666667</v>
      </c>
      <c r="CB21">
        <v>102.02370000000001</v>
      </c>
      <c r="CC21">
        <v>0.10006156333333301</v>
      </c>
      <c r="CD21">
        <v>27.9881766666667</v>
      </c>
      <c r="CE21">
        <v>28.024000000000001</v>
      </c>
      <c r="CF21">
        <v>999.9</v>
      </c>
      <c r="CG21">
        <v>0</v>
      </c>
      <c r="CH21">
        <v>0</v>
      </c>
      <c r="CI21">
        <v>9996.2066666666706</v>
      </c>
      <c r="CJ21">
        <v>0</v>
      </c>
      <c r="CK21">
        <v>254.58746666666701</v>
      </c>
      <c r="CL21">
        <v>1400.00766666667</v>
      </c>
      <c r="CM21">
        <v>0.89999366666666702</v>
      </c>
      <c r="CN21">
        <v>0.10000628</v>
      </c>
      <c r="CO21">
        <v>0</v>
      </c>
      <c r="CP21">
        <v>741.35596666666697</v>
      </c>
      <c r="CQ21">
        <v>4.99979</v>
      </c>
      <c r="CR21">
        <v>10325.5333333333</v>
      </c>
      <c r="CS21">
        <v>11904.7066666667</v>
      </c>
      <c r="CT21">
        <v>47.118699999999997</v>
      </c>
      <c r="CU21">
        <v>49.078800000000001</v>
      </c>
      <c r="CV21">
        <v>48.1415333333333</v>
      </c>
      <c r="CW21">
        <v>48.057866666666598</v>
      </c>
      <c r="CX21">
        <v>48.289266666666698</v>
      </c>
      <c r="CY21">
        <v>1255.4966666666701</v>
      </c>
      <c r="CZ21">
        <v>139.511</v>
      </c>
      <c r="DA21">
        <v>0</v>
      </c>
      <c r="DB21">
        <v>76.5</v>
      </c>
      <c r="DC21">
        <v>0</v>
      </c>
      <c r="DD21">
        <v>741.29911538461499</v>
      </c>
      <c r="DE21">
        <v>-10.400307676687399</v>
      </c>
      <c r="DF21">
        <v>-151.55897416398599</v>
      </c>
      <c r="DG21">
        <v>10324.526923076901</v>
      </c>
      <c r="DH21">
        <v>15</v>
      </c>
      <c r="DI21">
        <v>1608158979</v>
      </c>
      <c r="DJ21" t="s">
        <v>296</v>
      </c>
      <c r="DK21">
        <v>1608158979</v>
      </c>
      <c r="DL21">
        <v>1608158973.5</v>
      </c>
      <c r="DM21">
        <v>21</v>
      </c>
      <c r="DN21">
        <v>-0.375</v>
      </c>
      <c r="DO21">
        <v>-6.0000000000000001E-3</v>
      </c>
      <c r="DP21">
        <v>-0.79500000000000004</v>
      </c>
      <c r="DQ21">
        <v>-3.5000000000000003E-2</v>
      </c>
      <c r="DR21">
        <v>409</v>
      </c>
      <c r="DS21">
        <v>18</v>
      </c>
      <c r="DT21">
        <v>0.26</v>
      </c>
      <c r="DU21">
        <v>0.08</v>
      </c>
      <c r="DV21">
        <v>2.1573707197551499</v>
      </c>
      <c r="DW21">
        <v>-0.14967132790177401</v>
      </c>
      <c r="DX21">
        <v>2.1439787448721499E-2</v>
      </c>
      <c r="DY21">
        <v>1</v>
      </c>
      <c r="DZ21">
        <v>-2.7784089999999999</v>
      </c>
      <c r="EA21">
        <v>9.8008364849835397E-2</v>
      </c>
      <c r="EB21">
        <v>2.21506182532226E-2</v>
      </c>
      <c r="EC21">
        <v>1</v>
      </c>
      <c r="ED21">
        <v>1.2657816666666699</v>
      </c>
      <c r="EE21">
        <v>9.2545761957733993E-2</v>
      </c>
      <c r="EF21">
        <v>6.7550519777587296E-3</v>
      </c>
      <c r="EG21">
        <v>1</v>
      </c>
      <c r="EH21">
        <v>3</v>
      </c>
      <c r="EI21">
        <v>3</v>
      </c>
      <c r="EJ21" t="s">
        <v>297</v>
      </c>
      <c r="EK21">
        <v>100</v>
      </c>
      <c r="EL21">
        <v>100</v>
      </c>
      <c r="EM21">
        <v>-0.91</v>
      </c>
      <c r="EN21">
        <v>-1.3599999999999999E-2</v>
      </c>
      <c r="EO21">
        <v>-1.0156000186493599</v>
      </c>
      <c r="EP21">
        <v>8.1547674161403102E-4</v>
      </c>
      <c r="EQ21">
        <v>-7.5071724955183801E-7</v>
      </c>
      <c r="ER21">
        <v>1.8443278439785599E-10</v>
      </c>
      <c r="ES21">
        <v>-0.15378451399701801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513.41</v>
      </c>
      <c r="FE21">
        <v>472.74599999999998</v>
      </c>
      <c r="FF21">
        <v>22.908000000000001</v>
      </c>
      <c r="FG21">
        <v>33.314399999999999</v>
      </c>
      <c r="FH21">
        <v>29.9998</v>
      </c>
      <c r="FI21">
        <v>33.249699999999997</v>
      </c>
      <c r="FJ21">
        <v>33.201700000000002</v>
      </c>
      <c r="FK21">
        <v>9.4944000000000006</v>
      </c>
      <c r="FL21">
        <v>48.722799999999999</v>
      </c>
      <c r="FM21">
        <v>0</v>
      </c>
      <c r="FN21">
        <v>22.915099999999999</v>
      </c>
      <c r="FO21">
        <v>152.32400000000001</v>
      </c>
      <c r="FP21">
        <v>18.261900000000001</v>
      </c>
      <c r="FQ21">
        <v>100.962</v>
      </c>
      <c r="FR21">
        <v>100.64100000000001</v>
      </c>
    </row>
    <row r="22" spans="1:174" x14ac:dyDescent="0.25">
      <c r="A22">
        <v>6</v>
      </c>
      <c r="B22">
        <v>1608159393.5</v>
      </c>
      <c r="C22">
        <v>441</v>
      </c>
      <c r="D22" t="s">
        <v>315</v>
      </c>
      <c r="E22" t="s">
        <v>316</v>
      </c>
      <c r="F22" t="s">
        <v>290</v>
      </c>
      <c r="G22" t="s">
        <v>291</v>
      </c>
      <c r="H22">
        <v>1608159385.75</v>
      </c>
      <c r="I22">
        <f t="shared" si="0"/>
        <v>1.073680321945711E-3</v>
      </c>
      <c r="J22">
        <f t="shared" si="1"/>
        <v>3.3695909400006525</v>
      </c>
      <c r="K22">
        <f t="shared" si="2"/>
        <v>199.09893333333301</v>
      </c>
      <c r="L22">
        <f t="shared" si="3"/>
        <v>103.07273962189481</v>
      </c>
      <c r="M22">
        <f t="shared" si="4"/>
        <v>10.525773242850137</v>
      </c>
      <c r="N22">
        <f t="shared" si="5"/>
        <v>20.331954237828711</v>
      </c>
      <c r="O22">
        <f t="shared" si="6"/>
        <v>5.9407928067514264E-2</v>
      </c>
      <c r="P22">
        <f t="shared" si="7"/>
        <v>2.9647788790950722</v>
      </c>
      <c r="Q22">
        <f t="shared" si="8"/>
        <v>5.8754441345318736E-2</v>
      </c>
      <c r="R22">
        <f t="shared" si="9"/>
        <v>3.6779639940374739E-2</v>
      </c>
      <c r="S22">
        <f t="shared" si="10"/>
        <v>231.29067845610646</v>
      </c>
      <c r="T22">
        <f t="shared" si="11"/>
        <v>29.056557777751095</v>
      </c>
      <c r="U22">
        <f t="shared" si="12"/>
        <v>28.023233333333302</v>
      </c>
      <c r="V22">
        <f t="shared" si="13"/>
        <v>3.7999825375238179</v>
      </c>
      <c r="W22">
        <f t="shared" si="14"/>
        <v>52.400213247469949</v>
      </c>
      <c r="X22">
        <f t="shared" si="15"/>
        <v>1.9867145505006598</v>
      </c>
      <c r="Y22">
        <f t="shared" si="16"/>
        <v>3.7914245522590213</v>
      </c>
      <c r="Z22">
        <f t="shared" si="17"/>
        <v>1.8132679870231581</v>
      </c>
      <c r="AA22">
        <f t="shared" si="18"/>
        <v>-47.349302197805855</v>
      </c>
      <c r="AB22">
        <f t="shared" si="19"/>
        <v>-6.1819685168637646</v>
      </c>
      <c r="AC22">
        <f t="shared" si="20"/>
        <v>-0.45452945976822162</v>
      </c>
      <c r="AD22">
        <f t="shared" si="21"/>
        <v>177.30487828166861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53769.918434791129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15347.7</v>
      </c>
      <c r="AS22">
        <v>734.18623076923097</v>
      </c>
      <c r="AT22">
        <v>813.36</v>
      </c>
      <c r="AU22">
        <f t="shared" si="27"/>
        <v>9.7341606706463413E-2</v>
      </c>
      <c r="AV22">
        <v>0.5</v>
      </c>
      <c r="AW22">
        <f t="shared" si="28"/>
        <v>1180.1813206277855</v>
      </c>
      <c r="AX22">
        <f t="shared" si="29"/>
        <v>3.3695909400006525</v>
      </c>
      <c r="AY22">
        <f t="shared" si="30"/>
        <v>57.440372977432247</v>
      </c>
      <c r="AZ22">
        <f t="shared" si="31"/>
        <v>0.28010966853545788</v>
      </c>
      <c r="BA22">
        <f t="shared" si="32"/>
        <v>3.3446881007378844E-3</v>
      </c>
      <c r="BB22">
        <f t="shared" si="33"/>
        <v>3.0106226025376213</v>
      </c>
      <c r="BC22" t="s">
        <v>318</v>
      </c>
      <c r="BD22">
        <v>585.53</v>
      </c>
      <c r="BE22">
        <f t="shared" si="34"/>
        <v>227.83000000000004</v>
      </c>
      <c r="BF22">
        <f t="shared" si="35"/>
        <v>0.34751248400460444</v>
      </c>
      <c r="BG22">
        <f t="shared" si="36"/>
        <v>0.91487922885804474</v>
      </c>
      <c r="BH22">
        <f t="shared" si="37"/>
        <v>0.8088606500691532</v>
      </c>
      <c r="BI22">
        <f t="shared" si="38"/>
        <v>0.96156327705323286</v>
      </c>
      <c r="BJ22">
        <f t="shared" si="39"/>
        <v>0.27714900692978733</v>
      </c>
      <c r="BK22">
        <f t="shared" si="40"/>
        <v>0.72285099307021272</v>
      </c>
      <c r="BL22">
        <f t="shared" si="41"/>
        <v>1399.9953333333301</v>
      </c>
      <c r="BM22">
        <f t="shared" si="42"/>
        <v>1180.1813206277855</v>
      </c>
      <c r="BN22">
        <f t="shared" si="43"/>
        <v>0.8429894675561691</v>
      </c>
      <c r="BO22">
        <f t="shared" si="44"/>
        <v>0.19597893511233827</v>
      </c>
      <c r="BP22">
        <v>6</v>
      </c>
      <c r="BQ22">
        <v>0.5</v>
      </c>
      <c r="BR22" t="s">
        <v>295</v>
      </c>
      <c r="BS22">
        <v>2</v>
      </c>
      <c r="BT22">
        <v>1608159385.75</v>
      </c>
      <c r="BU22">
        <v>199.09893333333301</v>
      </c>
      <c r="BV22">
        <v>203.39699999999999</v>
      </c>
      <c r="BW22">
        <v>19.454733333333301</v>
      </c>
      <c r="BX22">
        <v>18.191960000000002</v>
      </c>
      <c r="BY22">
        <v>199.98</v>
      </c>
      <c r="BZ22">
        <v>19.469103333333301</v>
      </c>
      <c r="CA22">
        <v>500.22856666666701</v>
      </c>
      <c r="CB22">
        <v>102.019833333333</v>
      </c>
      <c r="CC22">
        <v>0.100021843333333</v>
      </c>
      <c r="CD22">
        <v>27.984556666666698</v>
      </c>
      <c r="CE22">
        <v>28.023233333333302</v>
      </c>
      <c r="CF22">
        <v>999.9</v>
      </c>
      <c r="CG22">
        <v>0</v>
      </c>
      <c r="CH22">
        <v>0</v>
      </c>
      <c r="CI22">
        <v>10000.2283333333</v>
      </c>
      <c r="CJ22">
        <v>0</v>
      </c>
      <c r="CK22">
        <v>253.489</v>
      </c>
      <c r="CL22">
        <v>1399.9953333333301</v>
      </c>
      <c r="CM22">
        <v>0.89999606666666698</v>
      </c>
      <c r="CN22">
        <v>0.10000384</v>
      </c>
      <c r="CO22">
        <v>0</v>
      </c>
      <c r="CP22">
        <v>734.22853333333296</v>
      </c>
      <c r="CQ22">
        <v>4.99979</v>
      </c>
      <c r="CR22">
        <v>10231.32</v>
      </c>
      <c r="CS22">
        <v>11904.61</v>
      </c>
      <c r="CT22">
        <v>47.078800000000001</v>
      </c>
      <c r="CU22">
        <v>49.061999999999998</v>
      </c>
      <c r="CV22">
        <v>48.125</v>
      </c>
      <c r="CW22">
        <v>48</v>
      </c>
      <c r="CX22">
        <v>48.2624</v>
      </c>
      <c r="CY22">
        <v>1255.4873333333301</v>
      </c>
      <c r="CZ22">
        <v>139.50800000000001</v>
      </c>
      <c r="DA22">
        <v>0</v>
      </c>
      <c r="DB22">
        <v>74.5</v>
      </c>
      <c r="DC22">
        <v>0</v>
      </c>
      <c r="DD22">
        <v>734.18623076923097</v>
      </c>
      <c r="DE22">
        <v>-6.0891623806758002</v>
      </c>
      <c r="DF22">
        <v>-87.965811770242993</v>
      </c>
      <c r="DG22">
        <v>10230.876923076899</v>
      </c>
      <c r="DH22">
        <v>15</v>
      </c>
      <c r="DI22">
        <v>1608158979</v>
      </c>
      <c r="DJ22" t="s">
        <v>296</v>
      </c>
      <c r="DK22">
        <v>1608158979</v>
      </c>
      <c r="DL22">
        <v>1608158973.5</v>
      </c>
      <c r="DM22">
        <v>21</v>
      </c>
      <c r="DN22">
        <v>-0.375</v>
      </c>
      <c r="DO22">
        <v>-6.0000000000000001E-3</v>
      </c>
      <c r="DP22">
        <v>-0.79500000000000004</v>
      </c>
      <c r="DQ22">
        <v>-3.5000000000000003E-2</v>
      </c>
      <c r="DR22">
        <v>409</v>
      </c>
      <c r="DS22">
        <v>18</v>
      </c>
      <c r="DT22">
        <v>0.26</v>
      </c>
      <c r="DU22">
        <v>0.08</v>
      </c>
      <c r="DV22">
        <v>3.3706839227715402</v>
      </c>
      <c r="DW22">
        <v>1.0587322975352399E-2</v>
      </c>
      <c r="DX22">
        <v>2.00062170950011E-2</v>
      </c>
      <c r="DY22">
        <v>1</v>
      </c>
      <c r="DZ22">
        <v>-4.29829066666667</v>
      </c>
      <c r="EA22">
        <v>1.9673058954389502E-2</v>
      </c>
      <c r="EB22">
        <v>2.1123978781364901E-2</v>
      </c>
      <c r="EC22">
        <v>1</v>
      </c>
      <c r="ED22">
        <v>1.26430966666667</v>
      </c>
      <c r="EE22">
        <v>-7.4399733036703594E-2</v>
      </c>
      <c r="EF22">
        <v>2.7351410747690701E-2</v>
      </c>
      <c r="EG22">
        <v>1</v>
      </c>
      <c r="EH22">
        <v>3</v>
      </c>
      <c r="EI22">
        <v>3</v>
      </c>
      <c r="EJ22" t="s">
        <v>297</v>
      </c>
      <c r="EK22">
        <v>100</v>
      </c>
      <c r="EL22">
        <v>100</v>
      </c>
      <c r="EM22">
        <v>-0.88100000000000001</v>
      </c>
      <c r="EN22">
        <v>-1.3299999999999999E-2</v>
      </c>
      <c r="EO22">
        <v>-1.0156000186493599</v>
      </c>
      <c r="EP22">
        <v>8.1547674161403102E-4</v>
      </c>
      <c r="EQ22">
        <v>-7.5071724955183801E-7</v>
      </c>
      <c r="ER22">
        <v>1.8443278439785599E-10</v>
      </c>
      <c r="ES22">
        <v>-0.15378451399701801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7</v>
      </c>
      <c r="FC22">
        <v>2</v>
      </c>
      <c r="FD22">
        <v>513.62900000000002</v>
      </c>
      <c r="FE22">
        <v>473.26299999999998</v>
      </c>
      <c r="FF22">
        <v>22.860499999999998</v>
      </c>
      <c r="FG22">
        <v>33.276400000000002</v>
      </c>
      <c r="FH22">
        <v>30</v>
      </c>
      <c r="FI22">
        <v>33.2209</v>
      </c>
      <c r="FJ22">
        <v>33.176099999999998</v>
      </c>
      <c r="FK22">
        <v>11.7376</v>
      </c>
      <c r="FL22">
        <v>48.491900000000001</v>
      </c>
      <c r="FM22">
        <v>0</v>
      </c>
      <c r="FN22">
        <v>22.869199999999999</v>
      </c>
      <c r="FO22">
        <v>203.79400000000001</v>
      </c>
      <c r="FP22">
        <v>18.290299999999998</v>
      </c>
      <c r="FQ22">
        <v>100.96599999999999</v>
      </c>
      <c r="FR22">
        <v>100.643</v>
      </c>
    </row>
    <row r="23" spans="1:174" x14ac:dyDescent="0.25">
      <c r="A23">
        <v>7</v>
      </c>
      <c r="B23">
        <v>1608159477.5</v>
      </c>
      <c r="C23">
        <v>525</v>
      </c>
      <c r="D23" t="s">
        <v>319</v>
      </c>
      <c r="E23" t="s">
        <v>320</v>
      </c>
      <c r="F23" t="s">
        <v>290</v>
      </c>
      <c r="G23" t="s">
        <v>291</v>
      </c>
      <c r="H23">
        <v>1608159469.75</v>
      </c>
      <c r="I23">
        <f t="shared" si="0"/>
        <v>1.1999537003341608E-3</v>
      </c>
      <c r="J23">
        <f t="shared" si="1"/>
        <v>4.7266703466181275</v>
      </c>
      <c r="K23">
        <f t="shared" si="2"/>
        <v>249.39959999999999</v>
      </c>
      <c r="L23">
        <f t="shared" si="3"/>
        <v>129.39992989927032</v>
      </c>
      <c r="M23">
        <f t="shared" si="4"/>
        <v>13.214070905780259</v>
      </c>
      <c r="N23">
        <f t="shared" si="5"/>
        <v>25.468205437504015</v>
      </c>
      <c r="O23">
        <f t="shared" si="6"/>
        <v>6.6759706477197311E-2</v>
      </c>
      <c r="P23">
        <f t="shared" si="7"/>
        <v>2.9645616862857369</v>
      </c>
      <c r="Q23">
        <f t="shared" si="8"/>
        <v>6.5935623455169234E-2</v>
      </c>
      <c r="R23">
        <f t="shared" si="9"/>
        <v>4.1282957621912149E-2</v>
      </c>
      <c r="S23">
        <f t="shared" si="10"/>
        <v>231.29195837781242</v>
      </c>
      <c r="T23">
        <f t="shared" si="11"/>
        <v>29.005109211732059</v>
      </c>
      <c r="U23">
        <f t="shared" si="12"/>
        <v>27.999833333333299</v>
      </c>
      <c r="V23">
        <f t="shared" si="13"/>
        <v>3.7948028086680434</v>
      </c>
      <c r="W23">
        <f t="shared" si="14"/>
        <v>52.518878907126862</v>
      </c>
      <c r="X23">
        <f t="shared" si="15"/>
        <v>1.9889988925831297</v>
      </c>
      <c r="Y23">
        <f t="shared" si="16"/>
        <v>3.7872074461079563</v>
      </c>
      <c r="Z23">
        <f t="shared" si="17"/>
        <v>1.8058039160849138</v>
      </c>
      <c r="AA23">
        <f t="shared" si="18"/>
        <v>-52.917958184736491</v>
      </c>
      <c r="AB23">
        <f t="shared" si="19"/>
        <v>-5.4921352008157909</v>
      </c>
      <c r="AC23">
        <f t="shared" si="20"/>
        <v>-0.40375352738859965</v>
      </c>
      <c r="AD23">
        <f t="shared" si="21"/>
        <v>172.47811146487155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53766.944155389428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15348.1</v>
      </c>
      <c r="AS23">
        <v>733.49284</v>
      </c>
      <c r="AT23">
        <v>825.31</v>
      </c>
      <c r="AU23">
        <f t="shared" si="27"/>
        <v>0.11125172359477042</v>
      </c>
      <c r="AV23">
        <v>0.5</v>
      </c>
      <c r="AW23">
        <f t="shared" si="28"/>
        <v>1180.1877906277891</v>
      </c>
      <c r="AX23">
        <f t="shared" si="29"/>
        <v>4.7266703466181275</v>
      </c>
      <c r="AY23">
        <f t="shared" si="30"/>
        <v>65.648962936422791</v>
      </c>
      <c r="AZ23">
        <f t="shared" si="31"/>
        <v>0.30834474318740829</v>
      </c>
      <c r="BA23">
        <f t="shared" si="32"/>
        <v>4.494554060428568E-3</v>
      </c>
      <c r="BB23">
        <f t="shared" si="33"/>
        <v>2.95255116259345</v>
      </c>
      <c r="BC23" t="s">
        <v>322</v>
      </c>
      <c r="BD23">
        <v>570.83000000000004</v>
      </c>
      <c r="BE23">
        <f t="shared" si="34"/>
        <v>254.4799999999999</v>
      </c>
      <c r="BF23">
        <f t="shared" si="35"/>
        <v>0.36080304935554847</v>
      </c>
      <c r="BG23">
        <f t="shared" si="36"/>
        <v>0.90544170924291689</v>
      </c>
      <c r="BH23">
        <f t="shared" si="37"/>
        <v>0.83597002444268476</v>
      </c>
      <c r="BI23">
        <f t="shared" si="38"/>
        <v>0.95687075150487044</v>
      </c>
      <c r="BJ23">
        <f t="shared" si="39"/>
        <v>0.28078965932868238</v>
      </c>
      <c r="BK23">
        <f t="shared" si="40"/>
        <v>0.71921034067131762</v>
      </c>
      <c r="BL23">
        <f t="shared" si="41"/>
        <v>1400.0029999999999</v>
      </c>
      <c r="BM23">
        <f t="shared" si="42"/>
        <v>1180.1877906277891</v>
      </c>
      <c r="BN23">
        <f t="shared" si="43"/>
        <v>0.84298947261383661</v>
      </c>
      <c r="BO23">
        <f t="shared" si="44"/>
        <v>0.19597894522767345</v>
      </c>
      <c r="BP23">
        <v>6</v>
      </c>
      <c r="BQ23">
        <v>0.5</v>
      </c>
      <c r="BR23" t="s">
        <v>295</v>
      </c>
      <c r="BS23">
        <v>2</v>
      </c>
      <c r="BT23">
        <v>1608159469.75</v>
      </c>
      <c r="BU23">
        <v>249.39959999999999</v>
      </c>
      <c r="BV23">
        <v>255.4282</v>
      </c>
      <c r="BW23">
        <v>19.477443333333301</v>
      </c>
      <c r="BX23">
        <v>18.066136666666701</v>
      </c>
      <c r="BY23">
        <v>250.255233333333</v>
      </c>
      <c r="BZ23">
        <v>19.4913566666667</v>
      </c>
      <c r="CA23">
        <v>500.20949999999999</v>
      </c>
      <c r="CB23">
        <v>102.018066666667</v>
      </c>
      <c r="CC23">
        <v>0.100001836666667</v>
      </c>
      <c r="CD23">
        <v>27.96547</v>
      </c>
      <c r="CE23">
        <v>27.999833333333299</v>
      </c>
      <c r="CF23">
        <v>999.9</v>
      </c>
      <c r="CG23">
        <v>0</v>
      </c>
      <c r="CH23">
        <v>0</v>
      </c>
      <c r="CI23">
        <v>9999.1710000000003</v>
      </c>
      <c r="CJ23">
        <v>0</v>
      </c>
      <c r="CK23">
        <v>253.86883333333299</v>
      </c>
      <c r="CL23">
        <v>1400.0029999999999</v>
      </c>
      <c r="CM23">
        <v>0.89999226666666698</v>
      </c>
      <c r="CN23">
        <v>0.10000771</v>
      </c>
      <c r="CO23">
        <v>0</v>
      </c>
      <c r="CP23">
        <v>733.50473333333298</v>
      </c>
      <c r="CQ23">
        <v>4.99979</v>
      </c>
      <c r="CR23">
        <v>10224.5133333333</v>
      </c>
      <c r="CS23">
        <v>11904.663333333299</v>
      </c>
      <c r="CT23">
        <v>47.045466666666698</v>
      </c>
      <c r="CU23">
        <v>49</v>
      </c>
      <c r="CV23">
        <v>48.087200000000003</v>
      </c>
      <c r="CW23">
        <v>47.936999999999998</v>
      </c>
      <c r="CX23">
        <v>48.245800000000003</v>
      </c>
      <c r="CY23">
        <v>1255.4939999999999</v>
      </c>
      <c r="CZ23">
        <v>139.50899999999999</v>
      </c>
      <c r="DA23">
        <v>0</v>
      </c>
      <c r="DB23">
        <v>83.5</v>
      </c>
      <c r="DC23">
        <v>0</v>
      </c>
      <c r="DD23">
        <v>733.49284</v>
      </c>
      <c r="DE23">
        <v>0.20684614150885</v>
      </c>
      <c r="DF23">
        <v>9.7615384860772494</v>
      </c>
      <c r="DG23">
        <v>10224.732</v>
      </c>
      <c r="DH23">
        <v>15</v>
      </c>
      <c r="DI23">
        <v>1608158979</v>
      </c>
      <c r="DJ23" t="s">
        <v>296</v>
      </c>
      <c r="DK23">
        <v>1608158979</v>
      </c>
      <c r="DL23">
        <v>1608158973.5</v>
      </c>
      <c r="DM23">
        <v>21</v>
      </c>
      <c r="DN23">
        <v>-0.375</v>
      </c>
      <c r="DO23">
        <v>-6.0000000000000001E-3</v>
      </c>
      <c r="DP23">
        <v>-0.79500000000000004</v>
      </c>
      <c r="DQ23">
        <v>-3.5000000000000003E-2</v>
      </c>
      <c r="DR23">
        <v>409</v>
      </c>
      <c r="DS23">
        <v>18</v>
      </c>
      <c r="DT23">
        <v>0.26</v>
      </c>
      <c r="DU23">
        <v>0.08</v>
      </c>
      <c r="DV23">
        <v>4.7313465187355996</v>
      </c>
      <c r="DW23">
        <v>-0.134696521065792</v>
      </c>
      <c r="DX23">
        <v>2.87252321785385E-2</v>
      </c>
      <c r="DY23">
        <v>1</v>
      </c>
      <c r="DZ23">
        <v>-6.0311969999999997</v>
      </c>
      <c r="EA23">
        <v>7.7697263626243407E-2</v>
      </c>
      <c r="EB23">
        <v>3.07222926824589E-2</v>
      </c>
      <c r="EC23">
        <v>1</v>
      </c>
      <c r="ED23">
        <v>1.4108876666666701</v>
      </c>
      <c r="EE23">
        <v>5.8882224694100503E-2</v>
      </c>
      <c r="EF23">
        <v>4.3111326302441204E-3</v>
      </c>
      <c r="EG23">
        <v>1</v>
      </c>
      <c r="EH23">
        <v>3</v>
      </c>
      <c r="EI23">
        <v>3</v>
      </c>
      <c r="EJ23" t="s">
        <v>297</v>
      </c>
      <c r="EK23">
        <v>100</v>
      </c>
      <c r="EL23">
        <v>100</v>
      </c>
      <c r="EM23">
        <v>-0.85599999999999998</v>
      </c>
      <c r="EN23">
        <v>-1.38E-2</v>
      </c>
      <c r="EO23">
        <v>-1.0156000186493599</v>
      </c>
      <c r="EP23">
        <v>8.1547674161403102E-4</v>
      </c>
      <c r="EQ23">
        <v>-7.5071724955183801E-7</v>
      </c>
      <c r="ER23">
        <v>1.8443278439785599E-10</v>
      </c>
      <c r="ES23">
        <v>-0.15378451399701801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8.3000000000000007</v>
      </c>
      <c r="FB23">
        <v>8.4</v>
      </c>
      <c r="FC23">
        <v>2</v>
      </c>
      <c r="FD23">
        <v>513.75800000000004</v>
      </c>
      <c r="FE23">
        <v>473.33499999999998</v>
      </c>
      <c r="FF23">
        <v>23.003900000000002</v>
      </c>
      <c r="FG23">
        <v>33.229599999999998</v>
      </c>
      <c r="FH23">
        <v>29.9998</v>
      </c>
      <c r="FI23">
        <v>33.182400000000001</v>
      </c>
      <c r="FJ23">
        <v>33.137099999999997</v>
      </c>
      <c r="FK23">
        <v>13.952400000000001</v>
      </c>
      <c r="FL23">
        <v>49.270200000000003</v>
      </c>
      <c r="FM23">
        <v>0</v>
      </c>
      <c r="FN23">
        <v>23.025500000000001</v>
      </c>
      <c r="FO23">
        <v>255.55699999999999</v>
      </c>
      <c r="FP23">
        <v>18.059699999999999</v>
      </c>
      <c r="FQ23">
        <v>100.97799999999999</v>
      </c>
      <c r="FR23">
        <v>100.648</v>
      </c>
    </row>
    <row r="24" spans="1:174" x14ac:dyDescent="0.25">
      <c r="A24">
        <v>8</v>
      </c>
      <c r="B24">
        <v>1608159583.5</v>
      </c>
      <c r="C24">
        <v>631</v>
      </c>
      <c r="D24" t="s">
        <v>323</v>
      </c>
      <c r="E24" t="s">
        <v>324</v>
      </c>
      <c r="F24" t="s">
        <v>290</v>
      </c>
      <c r="G24" t="s">
        <v>291</v>
      </c>
      <c r="H24">
        <v>1608159575.75</v>
      </c>
      <c r="I24">
        <f t="shared" si="0"/>
        <v>1.2137976842843908E-3</v>
      </c>
      <c r="J24">
        <f t="shared" si="1"/>
        <v>8.5347185379748876</v>
      </c>
      <c r="K24">
        <f t="shared" si="2"/>
        <v>399.48649999999998</v>
      </c>
      <c r="L24">
        <f t="shared" si="3"/>
        <v>185.93714858912278</v>
      </c>
      <c r="M24">
        <f t="shared" si="4"/>
        <v>18.986983451943011</v>
      </c>
      <c r="N24">
        <f t="shared" si="5"/>
        <v>40.793588706341772</v>
      </c>
      <c r="O24">
        <f t="shared" si="6"/>
        <v>6.732664234071041E-2</v>
      </c>
      <c r="P24">
        <f t="shared" si="7"/>
        <v>2.9643984014347877</v>
      </c>
      <c r="Q24">
        <f t="shared" si="8"/>
        <v>6.6488552566506681E-2</v>
      </c>
      <c r="R24">
        <f t="shared" si="9"/>
        <v>4.1629775102250535E-2</v>
      </c>
      <c r="S24">
        <f t="shared" si="10"/>
        <v>231.29088566211811</v>
      </c>
      <c r="T24">
        <f t="shared" si="11"/>
        <v>29.032022886764615</v>
      </c>
      <c r="U24">
        <f t="shared" si="12"/>
        <v>28.029396666666699</v>
      </c>
      <c r="V24">
        <f t="shared" si="13"/>
        <v>3.8013478537813485</v>
      </c>
      <c r="W24">
        <f t="shared" si="14"/>
        <v>52.452771153535437</v>
      </c>
      <c r="X24">
        <f t="shared" si="15"/>
        <v>1.9900247950885417</v>
      </c>
      <c r="Y24">
        <f t="shared" si="16"/>
        <v>3.7939364333363907</v>
      </c>
      <c r="Z24">
        <f t="shared" si="17"/>
        <v>1.8113230586928069</v>
      </c>
      <c r="AA24">
        <f t="shared" si="18"/>
        <v>-53.528477876941636</v>
      </c>
      <c r="AB24">
        <f t="shared" si="19"/>
        <v>-5.3506613287753053</v>
      </c>
      <c r="AC24">
        <f t="shared" si="20"/>
        <v>-0.39349242114892047</v>
      </c>
      <c r="AD24">
        <f t="shared" si="21"/>
        <v>172.01825403525223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53756.670554048149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15349.2</v>
      </c>
      <c r="AS24">
        <v>754.83076000000005</v>
      </c>
      <c r="AT24">
        <v>873.88</v>
      </c>
      <c r="AU24">
        <f t="shared" si="27"/>
        <v>0.13623064951709607</v>
      </c>
      <c r="AV24">
        <v>0.5</v>
      </c>
      <c r="AW24">
        <f t="shared" si="28"/>
        <v>1180.1872206277037</v>
      </c>
      <c r="AX24">
        <f t="shared" si="29"/>
        <v>8.5347185379748876</v>
      </c>
      <c r="AY24">
        <f t="shared" si="30"/>
        <v>80.388835808944222</v>
      </c>
      <c r="AZ24">
        <f t="shared" si="31"/>
        <v>0.35081475717489824</v>
      </c>
      <c r="BA24">
        <f t="shared" si="32"/>
        <v>7.7212037704869254E-3</v>
      </c>
      <c r="BB24">
        <f t="shared" si="33"/>
        <v>2.7328695015333913</v>
      </c>
      <c r="BC24" t="s">
        <v>326</v>
      </c>
      <c r="BD24">
        <v>567.30999999999995</v>
      </c>
      <c r="BE24">
        <f t="shared" si="34"/>
        <v>306.57000000000005</v>
      </c>
      <c r="BF24">
        <f t="shared" si="35"/>
        <v>0.38832645072903388</v>
      </c>
      <c r="BG24">
        <f t="shared" si="36"/>
        <v>0.88623518890294894</v>
      </c>
      <c r="BH24">
        <f t="shared" si="37"/>
        <v>0.75155888580252816</v>
      </c>
      <c r="BI24">
        <f t="shared" si="38"/>
        <v>0.93779828574052182</v>
      </c>
      <c r="BJ24">
        <f t="shared" si="39"/>
        <v>0.29185546010749241</v>
      </c>
      <c r="BK24">
        <f t="shared" si="40"/>
        <v>0.70814453989250759</v>
      </c>
      <c r="BL24">
        <f t="shared" si="41"/>
        <v>1400.0029999999999</v>
      </c>
      <c r="BM24">
        <f t="shared" si="42"/>
        <v>1180.1872206277037</v>
      </c>
      <c r="BN24">
        <f t="shared" si="43"/>
        <v>0.84298906547179098</v>
      </c>
      <c r="BO24">
        <f t="shared" si="44"/>
        <v>0.19597813094358191</v>
      </c>
      <c r="BP24">
        <v>6</v>
      </c>
      <c r="BQ24">
        <v>0.5</v>
      </c>
      <c r="BR24" t="s">
        <v>295</v>
      </c>
      <c r="BS24">
        <v>2</v>
      </c>
      <c r="BT24">
        <v>1608159575.75</v>
      </c>
      <c r="BU24">
        <v>399.48649999999998</v>
      </c>
      <c r="BV24">
        <v>410.30529999999999</v>
      </c>
      <c r="BW24">
        <v>19.488063333333301</v>
      </c>
      <c r="BX24">
        <v>18.0605166666667</v>
      </c>
      <c r="BY24">
        <v>400.20249999999999</v>
      </c>
      <c r="BZ24">
        <v>19.5280633333333</v>
      </c>
      <c r="CA24">
        <v>500.21893333333298</v>
      </c>
      <c r="CB24">
        <v>102.015066666667</v>
      </c>
      <c r="CC24">
        <v>9.9995310000000004E-2</v>
      </c>
      <c r="CD24">
        <v>27.995916666666702</v>
      </c>
      <c r="CE24">
        <v>28.029396666666699</v>
      </c>
      <c r="CF24">
        <v>999.9</v>
      </c>
      <c r="CG24">
        <v>0</v>
      </c>
      <c r="CH24">
        <v>0</v>
      </c>
      <c r="CI24">
        <v>9998.5400000000009</v>
      </c>
      <c r="CJ24">
        <v>0</v>
      </c>
      <c r="CK24">
        <v>253.31553333333301</v>
      </c>
      <c r="CL24">
        <v>1400.0029999999999</v>
      </c>
      <c r="CM24">
        <v>0.90000633333333302</v>
      </c>
      <c r="CN24">
        <v>9.9993406666666701E-2</v>
      </c>
      <c r="CO24">
        <v>0</v>
      </c>
      <c r="CP24">
        <v>754.80510000000004</v>
      </c>
      <c r="CQ24">
        <v>4.99979</v>
      </c>
      <c r="CR24">
        <v>10526.3533333333</v>
      </c>
      <c r="CS24">
        <v>11904.7266666667</v>
      </c>
      <c r="CT24">
        <v>46.9559</v>
      </c>
      <c r="CU24">
        <v>48.936999999999998</v>
      </c>
      <c r="CV24">
        <v>48.022733333333299</v>
      </c>
      <c r="CW24">
        <v>47.875</v>
      </c>
      <c r="CX24">
        <v>48.151866666666699</v>
      </c>
      <c r="CY24">
        <v>1255.5129999999999</v>
      </c>
      <c r="CZ24">
        <v>139.49</v>
      </c>
      <c r="DA24">
        <v>0</v>
      </c>
      <c r="DB24">
        <v>105.09999990463299</v>
      </c>
      <c r="DC24">
        <v>0</v>
      </c>
      <c r="DD24">
        <v>754.83076000000005</v>
      </c>
      <c r="DE24">
        <v>4.8623076985980704</v>
      </c>
      <c r="DF24">
        <v>70.253846190689998</v>
      </c>
      <c r="DG24">
        <v>10526.7</v>
      </c>
      <c r="DH24">
        <v>15</v>
      </c>
      <c r="DI24">
        <v>1608159603.5</v>
      </c>
      <c r="DJ24" t="s">
        <v>327</v>
      </c>
      <c r="DK24">
        <v>1608159600.5</v>
      </c>
      <c r="DL24">
        <v>1608159603.5</v>
      </c>
      <c r="DM24">
        <v>22</v>
      </c>
      <c r="DN24">
        <v>7.8E-2</v>
      </c>
      <c r="DO24">
        <v>3.0000000000000001E-3</v>
      </c>
      <c r="DP24">
        <v>-0.71599999999999997</v>
      </c>
      <c r="DQ24">
        <v>-0.04</v>
      </c>
      <c r="DR24">
        <v>410</v>
      </c>
      <c r="DS24">
        <v>18</v>
      </c>
      <c r="DT24">
        <v>0.13</v>
      </c>
      <c r="DU24">
        <v>0.04</v>
      </c>
      <c r="DV24">
        <v>8.6002755208387498</v>
      </c>
      <c r="DW24">
        <v>-0.19314691382382901</v>
      </c>
      <c r="DX24">
        <v>5.9513190683025498E-2</v>
      </c>
      <c r="DY24">
        <v>1</v>
      </c>
      <c r="DZ24">
        <v>-10.903176666666701</v>
      </c>
      <c r="EA24">
        <v>3.8765739710773503E-2</v>
      </c>
      <c r="EB24">
        <v>6.3519874492599396E-2</v>
      </c>
      <c r="EC24">
        <v>1</v>
      </c>
      <c r="ED24">
        <v>1.45409433333333</v>
      </c>
      <c r="EE24">
        <v>3.8088453837598103E-2</v>
      </c>
      <c r="EF24">
        <v>2.8736187213260602E-3</v>
      </c>
      <c r="EG24">
        <v>1</v>
      </c>
      <c r="EH24">
        <v>3</v>
      </c>
      <c r="EI24">
        <v>3</v>
      </c>
      <c r="EJ24" t="s">
        <v>297</v>
      </c>
      <c r="EK24">
        <v>100</v>
      </c>
      <c r="EL24">
        <v>100</v>
      </c>
      <c r="EM24">
        <v>-0.71599999999999997</v>
      </c>
      <c r="EN24">
        <v>-0.04</v>
      </c>
      <c r="EO24">
        <v>-1.0156000186493599</v>
      </c>
      <c r="EP24">
        <v>8.1547674161403102E-4</v>
      </c>
      <c r="EQ24">
        <v>-7.5071724955183801E-7</v>
      </c>
      <c r="ER24">
        <v>1.8443278439785599E-10</v>
      </c>
      <c r="ES24">
        <v>-0.15378451399701801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10.1</v>
      </c>
      <c r="FB24">
        <v>10.199999999999999</v>
      </c>
      <c r="FC24">
        <v>2</v>
      </c>
      <c r="FD24">
        <v>513.72199999999998</v>
      </c>
      <c r="FE24">
        <v>474.04399999999998</v>
      </c>
      <c r="FF24">
        <v>23.091999999999999</v>
      </c>
      <c r="FG24">
        <v>33.159999999999997</v>
      </c>
      <c r="FH24">
        <v>29.9999</v>
      </c>
      <c r="FI24">
        <v>33.1248</v>
      </c>
      <c r="FJ24">
        <v>33.081499999999998</v>
      </c>
      <c r="FK24">
        <v>20.278600000000001</v>
      </c>
      <c r="FL24">
        <v>49.096899999999998</v>
      </c>
      <c r="FM24">
        <v>0</v>
      </c>
      <c r="FN24">
        <v>23.089200000000002</v>
      </c>
      <c r="FO24">
        <v>410.40199999999999</v>
      </c>
      <c r="FP24">
        <v>18.1008</v>
      </c>
      <c r="FQ24">
        <v>100.986</v>
      </c>
      <c r="FR24">
        <v>100.655</v>
      </c>
    </row>
    <row r="25" spans="1:174" x14ac:dyDescent="0.25">
      <c r="A25">
        <v>9</v>
      </c>
      <c r="B25">
        <v>1608159697.5999999</v>
      </c>
      <c r="C25">
        <v>745.09999990463302</v>
      </c>
      <c r="D25" t="s">
        <v>328</v>
      </c>
      <c r="E25" t="s">
        <v>329</v>
      </c>
      <c r="F25" t="s">
        <v>290</v>
      </c>
      <c r="G25" t="s">
        <v>291</v>
      </c>
      <c r="H25">
        <v>1608159689.9096799</v>
      </c>
      <c r="I25">
        <f t="shared" si="0"/>
        <v>1.2631955625428996E-3</v>
      </c>
      <c r="J25">
        <f t="shared" si="1"/>
        <v>11.119246831286985</v>
      </c>
      <c r="K25">
        <f t="shared" si="2"/>
        <v>499.25458064516101</v>
      </c>
      <c r="L25">
        <f t="shared" si="3"/>
        <v>231.57080493276743</v>
      </c>
      <c r="M25">
        <f t="shared" si="4"/>
        <v>23.646955218778807</v>
      </c>
      <c r="N25">
        <f t="shared" si="5"/>
        <v>50.981602429174686</v>
      </c>
      <c r="O25">
        <f t="shared" si="6"/>
        <v>6.9997953575839988E-2</v>
      </c>
      <c r="P25">
        <f t="shared" si="7"/>
        <v>2.963889579654976</v>
      </c>
      <c r="Q25">
        <f t="shared" si="8"/>
        <v>6.9092367903681853E-2</v>
      </c>
      <c r="R25">
        <f t="shared" si="9"/>
        <v>4.3263117058531059E-2</v>
      </c>
      <c r="S25">
        <f t="shared" si="10"/>
        <v>231.29447201401703</v>
      </c>
      <c r="T25">
        <f t="shared" si="11"/>
        <v>29.01293357097849</v>
      </c>
      <c r="U25">
        <f t="shared" si="12"/>
        <v>28.031412903225799</v>
      </c>
      <c r="V25">
        <f t="shared" si="13"/>
        <v>3.8017945881919259</v>
      </c>
      <c r="W25">
        <f t="shared" si="14"/>
        <v>52.413506102933106</v>
      </c>
      <c r="X25">
        <f t="shared" si="15"/>
        <v>1.9877722864584593</v>
      </c>
      <c r="Y25">
        <f t="shared" si="16"/>
        <v>3.7924810497407688</v>
      </c>
      <c r="Z25">
        <f t="shared" si="17"/>
        <v>1.8140223017334667</v>
      </c>
      <c r="AA25">
        <f t="shared" si="18"/>
        <v>-55.706924308141872</v>
      </c>
      <c r="AB25">
        <f t="shared" si="19"/>
        <v>-6.7235178087018941</v>
      </c>
      <c r="AC25">
        <f t="shared" si="20"/>
        <v>-0.49452715081020077</v>
      </c>
      <c r="AD25">
        <f t="shared" si="21"/>
        <v>168.36950274636305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53742.989297893269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15350.1</v>
      </c>
      <c r="AS25">
        <v>780.03242307692301</v>
      </c>
      <c r="AT25">
        <v>922.25</v>
      </c>
      <c r="AU25">
        <f t="shared" si="27"/>
        <v>0.15420718560377011</v>
      </c>
      <c r="AV25">
        <v>0.5</v>
      </c>
      <c r="AW25">
        <f t="shared" si="28"/>
        <v>1180.203426434191</v>
      </c>
      <c r="AX25">
        <f t="shared" si="29"/>
        <v>11.119246831286985</v>
      </c>
      <c r="AY25">
        <f t="shared" si="30"/>
        <v>90.997924415171369</v>
      </c>
      <c r="AZ25">
        <f t="shared" si="31"/>
        <v>0.3784006505828138</v>
      </c>
      <c r="BA25">
        <f t="shared" si="32"/>
        <v>9.9109984339258647E-3</v>
      </c>
      <c r="BB25">
        <f t="shared" si="33"/>
        <v>2.537088641908376</v>
      </c>
      <c r="BC25" t="s">
        <v>331</v>
      </c>
      <c r="BD25">
        <v>573.27</v>
      </c>
      <c r="BE25">
        <f t="shared" si="34"/>
        <v>348.98</v>
      </c>
      <c r="BF25">
        <f t="shared" si="35"/>
        <v>0.40752357419644958</v>
      </c>
      <c r="BG25">
        <f t="shared" si="36"/>
        <v>0.87021024170543848</v>
      </c>
      <c r="BH25">
        <f t="shared" si="37"/>
        <v>0.6877954279124272</v>
      </c>
      <c r="BI25">
        <f t="shared" si="38"/>
        <v>0.91880435596861454</v>
      </c>
      <c r="BJ25">
        <f t="shared" si="39"/>
        <v>0.2995017033497851</v>
      </c>
      <c r="BK25">
        <f t="shared" si="40"/>
        <v>0.7004982966502149</v>
      </c>
      <c r="BL25">
        <f t="shared" si="41"/>
        <v>1400.02193548387</v>
      </c>
      <c r="BM25">
        <f t="shared" si="42"/>
        <v>1180.203426434191</v>
      </c>
      <c r="BN25">
        <f t="shared" si="43"/>
        <v>0.8429892393266637</v>
      </c>
      <c r="BO25">
        <f t="shared" si="44"/>
        <v>0.19597847865332746</v>
      </c>
      <c r="BP25">
        <v>6</v>
      </c>
      <c r="BQ25">
        <v>0.5</v>
      </c>
      <c r="BR25" t="s">
        <v>295</v>
      </c>
      <c r="BS25">
        <v>2</v>
      </c>
      <c r="BT25">
        <v>1608159689.9096799</v>
      </c>
      <c r="BU25">
        <v>499.25458064516101</v>
      </c>
      <c r="BV25">
        <v>513.34841935483905</v>
      </c>
      <c r="BW25">
        <v>19.465932258064498</v>
      </c>
      <c r="BX25">
        <v>17.9802419354839</v>
      </c>
      <c r="BY25">
        <v>499.94919354838697</v>
      </c>
      <c r="BZ25">
        <v>19.477367741935499</v>
      </c>
      <c r="CA25">
        <v>500.21445161290302</v>
      </c>
      <c r="CB25">
        <v>102.015419354839</v>
      </c>
      <c r="CC25">
        <v>0.100023158064516</v>
      </c>
      <c r="CD25">
        <v>27.989335483870999</v>
      </c>
      <c r="CE25">
        <v>28.031412903225799</v>
      </c>
      <c r="CF25">
        <v>999.9</v>
      </c>
      <c r="CG25">
        <v>0</v>
      </c>
      <c r="CH25">
        <v>0</v>
      </c>
      <c r="CI25">
        <v>9995.6232258064501</v>
      </c>
      <c r="CJ25">
        <v>0</v>
      </c>
      <c r="CK25">
        <v>251.856258064516</v>
      </c>
      <c r="CL25">
        <v>1400.02193548387</v>
      </c>
      <c r="CM25">
        <v>0.90000383870967804</v>
      </c>
      <c r="CN25">
        <v>9.9995938709677407E-2</v>
      </c>
      <c r="CO25">
        <v>0</v>
      </c>
      <c r="CP25">
        <v>779.986290322581</v>
      </c>
      <c r="CQ25">
        <v>4.99979</v>
      </c>
      <c r="CR25">
        <v>10873.4</v>
      </c>
      <c r="CS25">
        <v>11904.8806451613</v>
      </c>
      <c r="CT25">
        <v>46.883000000000003</v>
      </c>
      <c r="CU25">
        <v>48.875</v>
      </c>
      <c r="CV25">
        <v>47.957387096774198</v>
      </c>
      <c r="CW25">
        <v>47.868903225806399</v>
      </c>
      <c r="CX25">
        <v>48.1148387096774</v>
      </c>
      <c r="CY25">
        <v>1255.52193548387</v>
      </c>
      <c r="CZ25">
        <v>139.5</v>
      </c>
      <c r="DA25">
        <v>0</v>
      </c>
      <c r="DB25">
        <v>113.59999990463299</v>
      </c>
      <c r="DC25">
        <v>0</v>
      </c>
      <c r="DD25">
        <v>780.03242307692301</v>
      </c>
      <c r="DE25">
        <v>9.0260854765022103</v>
      </c>
      <c r="DF25">
        <v>120.28034192309499</v>
      </c>
      <c r="DG25">
        <v>10873.938461538501</v>
      </c>
      <c r="DH25">
        <v>15</v>
      </c>
      <c r="DI25">
        <v>1608159603.5</v>
      </c>
      <c r="DJ25" t="s">
        <v>327</v>
      </c>
      <c r="DK25">
        <v>1608159600.5</v>
      </c>
      <c r="DL25">
        <v>1608159603.5</v>
      </c>
      <c r="DM25">
        <v>22</v>
      </c>
      <c r="DN25">
        <v>7.8E-2</v>
      </c>
      <c r="DO25">
        <v>3.0000000000000001E-3</v>
      </c>
      <c r="DP25">
        <v>-0.71599999999999997</v>
      </c>
      <c r="DQ25">
        <v>-0.04</v>
      </c>
      <c r="DR25">
        <v>410</v>
      </c>
      <c r="DS25">
        <v>18</v>
      </c>
      <c r="DT25">
        <v>0.13</v>
      </c>
      <c r="DU25">
        <v>0.04</v>
      </c>
      <c r="DV25">
        <v>11.1279366496473</v>
      </c>
      <c r="DW25">
        <v>-0.34261462245501401</v>
      </c>
      <c r="DX25">
        <v>9.2805026574958302E-2</v>
      </c>
      <c r="DY25">
        <v>1</v>
      </c>
      <c r="DZ25">
        <v>-14.0990870967742</v>
      </c>
      <c r="EA25">
        <v>0.179153828698183</v>
      </c>
      <c r="EB25">
        <v>0.102840401694098</v>
      </c>
      <c r="EC25">
        <v>1</v>
      </c>
      <c r="ED25">
        <v>1.4861961290322601</v>
      </c>
      <c r="EE25">
        <v>-6.0471865597612903E-2</v>
      </c>
      <c r="EF25">
        <v>4.5194523486521898E-3</v>
      </c>
      <c r="EG25">
        <v>1</v>
      </c>
      <c r="EH25">
        <v>3</v>
      </c>
      <c r="EI25">
        <v>3</v>
      </c>
      <c r="EJ25" t="s">
        <v>297</v>
      </c>
      <c r="EK25">
        <v>100</v>
      </c>
      <c r="EL25">
        <v>100</v>
      </c>
      <c r="EM25">
        <v>-0.69399999999999995</v>
      </c>
      <c r="EN25">
        <v>-1.17E-2</v>
      </c>
      <c r="EO25">
        <v>-0.93765038930058098</v>
      </c>
      <c r="EP25">
        <v>8.1547674161403102E-4</v>
      </c>
      <c r="EQ25">
        <v>-7.5071724955183801E-7</v>
      </c>
      <c r="ER25">
        <v>1.8443278439785599E-10</v>
      </c>
      <c r="ES25">
        <v>-0.151033156417026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1.6</v>
      </c>
      <c r="FB25">
        <v>1.6</v>
      </c>
      <c r="FC25">
        <v>2</v>
      </c>
      <c r="FD25">
        <v>513.79100000000005</v>
      </c>
      <c r="FE25">
        <v>474.29399999999998</v>
      </c>
      <c r="FF25">
        <v>22.9818</v>
      </c>
      <c r="FG25">
        <v>33.124299999999998</v>
      </c>
      <c r="FH25">
        <v>30</v>
      </c>
      <c r="FI25">
        <v>33.087200000000003</v>
      </c>
      <c r="FJ25">
        <v>33.045699999999997</v>
      </c>
      <c r="FK25">
        <v>24.282699999999998</v>
      </c>
      <c r="FL25">
        <v>49.487000000000002</v>
      </c>
      <c r="FM25">
        <v>0</v>
      </c>
      <c r="FN25">
        <v>22.986999999999998</v>
      </c>
      <c r="FO25">
        <v>513.64599999999996</v>
      </c>
      <c r="FP25">
        <v>18.009699999999999</v>
      </c>
      <c r="FQ25">
        <v>100.994</v>
      </c>
      <c r="FR25">
        <v>100.655</v>
      </c>
    </row>
    <row r="26" spans="1:174" x14ac:dyDescent="0.25">
      <c r="A26">
        <v>10</v>
      </c>
      <c r="B26">
        <v>1608159792.5999999</v>
      </c>
      <c r="C26">
        <v>840.09999990463302</v>
      </c>
      <c r="D26" t="s">
        <v>332</v>
      </c>
      <c r="E26" t="s">
        <v>333</v>
      </c>
      <c r="F26" t="s">
        <v>290</v>
      </c>
      <c r="G26" t="s">
        <v>291</v>
      </c>
      <c r="H26">
        <v>1608159784.8499999</v>
      </c>
      <c r="I26">
        <f t="shared" si="0"/>
        <v>1.1868504395921079E-3</v>
      </c>
      <c r="J26">
        <f t="shared" si="1"/>
        <v>13.305209454510138</v>
      </c>
      <c r="K26">
        <f t="shared" si="2"/>
        <v>599.34416666666596</v>
      </c>
      <c r="L26">
        <f t="shared" si="3"/>
        <v>261.45690483991211</v>
      </c>
      <c r="M26">
        <f t="shared" si="4"/>
        <v>26.699651562069345</v>
      </c>
      <c r="N26">
        <f t="shared" si="5"/>
        <v>61.204275425645619</v>
      </c>
      <c r="O26">
        <f t="shared" si="6"/>
        <v>6.6116627512542006E-2</v>
      </c>
      <c r="P26">
        <f t="shared" si="7"/>
        <v>2.9646392828257997</v>
      </c>
      <c r="Q26">
        <f t="shared" si="8"/>
        <v>6.530826158410126E-2</v>
      </c>
      <c r="R26">
        <f t="shared" si="9"/>
        <v>4.0889468412850516E-2</v>
      </c>
      <c r="S26">
        <f t="shared" si="10"/>
        <v>231.29374738708006</v>
      </c>
      <c r="T26">
        <f t="shared" si="11"/>
        <v>29.030519804773178</v>
      </c>
      <c r="U26">
        <f t="shared" si="12"/>
        <v>28.027909999999999</v>
      </c>
      <c r="V26">
        <f t="shared" si="13"/>
        <v>3.8010184846860708</v>
      </c>
      <c r="W26">
        <f t="shared" si="14"/>
        <v>52.686089757563217</v>
      </c>
      <c r="X26">
        <f t="shared" si="15"/>
        <v>1.997901207885215</v>
      </c>
      <c r="Y26">
        <f t="shared" si="16"/>
        <v>3.792084812288449</v>
      </c>
      <c r="Z26">
        <f t="shared" si="17"/>
        <v>1.8031172768008559</v>
      </c>
      <c r="AA26">
        <f t="shared" si="18"/>
        <v>-52.340104386011959</v>
      </c>
      <c r="AB26">
        <f t="shared" si="19"/>
        <v>-6.4517895194058221</v>
      </c>
      <c r="AC26">
        <f t="shared" si="20"/>
        <v>-0.47440851224029673</v>
      </c>
      <c r="AD26">
        <f t="shared" si="21"/>
        <v>172.02744496942196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53765.283262911522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15350.6</v>
      </c>
      <c r="AS26">
        <v>806.61235999999997</v>
      </c>
      <c r="AT26">
        <v>970.44</v>
      </c>
      <c r="AU26">
        <f t="shared" si="27"/>
        <v>0.16881789703639594</v>
      </c>
      <c r="AV26">
        <v>0.5</v>
      </c>
      <c r="AW26">
        <f t="shared" si="28"/>
        <v>1180.1988106277536</v>
      </c>
      <c r="AX26">
        <f t="shared" si="29"/>
        <v>13.305209454510138</v>
      </c>
      <c r="AY26">
        <f t="shared" si="30"/>
        <v>99.619340647516523</v>
      </c>
      <c r="AZ26">
        <f t="shared" si="31"/>
        <v>0.4005914842751741</v>
      </c>
      <c r="BA26">
        <f t="shared" si="32"/>
        <v>1.1763235828836285E-2</v>
      </c>
      <c r="BB26">
        <f t="shared" si="33"/>
        <v>2.3614442933102509</v>
      </c>
      <c r="BC26" t="s">
        <v>335</v>
      </c>
      <c r="BD26">
        <v>581.69000000000005</v>
      </c>
      <c r="BE26">
        <f t="shared" si="34"/>
        <v>388.75</v>
      </c>
      <c r="BF26">
        <f t="shared" si="35"/>
        <v>0.42142158199356938</v>
      </c>
      <c r="BG26">
        <f t="shared" si="36"/>
        <v>0.85496513567055543</v>
      </c>
      <c r="BH26">
        <f t="shared" si="37"/>
        <v>0.64255437288053763</v>
      </c>
      <c r="BI26">
        <f t="shared" si="38"/>
        <v>0.89988110858990433</v>
      </c>
      <c r="BJ26">
        <f t="shared" si="39"/>
        <v>0.30390895575892168</v>
      </c>
      <c r="BK26">
        <f t="shared" si="40"/>
        <v>0.69609104424107837</v>
      </c>
      <c r="BL26">
        <f t="shared" si="41"/>
        <v>1400.0163333333301</v>
      </c>
      <c r="BM26">
        <f t="shared" si="42"/>
        <v>1180.1988106277536</v>
      </c>
      <c r="BN26">
        <f t="shared" si="43"/>
        <v>0.84298931557304901</v>
      </c>
      <c r="BO26">
        <f t="shared" si="44"/>
        <v>0.19597863114609798</v>
      </c>
      <c r="BP26">
        <v>6</v>
      </c>
      <c r="BQ26">
        <v>0.5</v>
      </c>
      <c r="BR26" t="s">
        <v>295</v>
      </c>
      <c r="BS26">
        <v>2</v>
      </c>
      <c r="BT26">
        <v>1608159784.8499999</v>
      </c>
      <c r="BU26">
        <v>599.34416666666596</v>
      </c>
      <c r="BV26">
        <v>616.15703333333295</v>
      </c>
      <c r="BW26">
        <v>19.564489999999999</v>
      </c>
      <c r="BX26">
        <v>18.168713333333301</v>
      </c>
      <c r="BY26">
        <v>600.02293333333296</v>
      </c>
      <c r="BZ26">
        <v>19.573893333333299</v>
      </c>
      <c r="CA26">
        <v>500.20766666666702</v>
      </c>
      <c r="CB26">
        <v>102.01876666666701</v>
      </c>
      <c r="CC26">
        <v>9.9980506666666705E-2</v>
      </c>
      <c r="CD26">
        <v>27.987543333333299</v>
      </c>
      <c r="CE26">
        <v>28.027909999999999</v>
      </c>
      <c r="CF26">
        <v>999.9</v>
      </c>
      <c r="CG26">
        <v>0</v>
      </c>
      <c r="CH26">
        <v>0</v>
      </c>
      <c r="CI26">
        <v>9999.5419999999995</v>
      </c>
      <c r="CJ26">
        <v>0</v>
      </c>
      <c r="CK26">
        <v>248.27680000000001</v>
      </c>
      <c r="CL26">
        <v>1400.0163333333301</v>
      </c>
      <c r="CM26">
        <v>0.89999833333333401</v>
      </c>
      <c r="CN26">
        <v>0.10000152666666701</v>
      </c>
      <c r="CO26">
        <v>0</v>
      </c>
      <c r="CP26">
        <v>806.52576666666698</v>
      </c>
      <c r="CQ26">
        <v>4.99979</v>
      </c>
      <c r="CR26">
        <v>11235.0466666667</v>
      </c>
      <c r="CS26">
        <v>11904.8</v>
      </c>
      <c r="CT26">
        <v>46.875</v>
      </c>
      <c r="CU26">
        <v>48.866599999999998</v>
      </c>
      <c r="CV26">
        <v>47.928800000000003</v>
      </c>
      <c r="CW26">
        <v>47.824599999999997</v>
      </c>
      <c r="CX26">
        <v>48.072499999999998</v>
      </c>
      <c r="CY26">
        <v>1255.5133333333299</v>
      </c>
      <c r="CZ26">
        <v>139.50299999999999</v>
      </c>
      <c r="DA26">
        <v>0</v>
      </c>
      <c r="DB26">
        <v>94.300000190734906</v>
      </c>
      <c r="DC26">
        <v>0</v>
      </c>
      <c r="DD26">
        <v>806.61235999999997</v>
      </c>
      <c r="DE26">
        <v>9.3569230670552805</v>
      </c>
      <c r="DF26">
        <v>107.776923006102</v>
      </c>
      <c r="DG26">
        <v>11235.72</v>
      </c>
      <c r="DH26">
        <v>15</v>
      </c>
      <c r="DI26">
        <v>1608159603.5</v>
      </c>
      <c r="DJ26" t="s">
        <v>327</v>
      </c>
      <c r="DK26">
        <v>1608159600.5</v>
      </c>
      <c r="DL26">
        <v>1608159603.5</v>
      </c>
      <c r="DM26">
        <v>22</v>
      </c>
      <c r="DN26">
        <v>7.8E-2</v>
      </c>
      <c r="DO26">
        <v>3.0000000000000001E-3</v>
      </c>
      <c r="DP26">
        <v>-0.71599999999999997</v>
      </c>
      <c r="DQ26">
        <v>-0.04</v>
      </c>
      <c r="DR26">
        <v>410</v>
      </c>
      <c r="DS26">
        <v>18</v>
      </c>
      <c r="DT26">
        <v>0.13</v>
      </c>
      <c r="DU26">
        <v>0.04</v>
      </c>
      <c r="DV26">
        <v>13.3039315367363</v>
      </c>
      <c r="DW26">
        <v>-2.7000053706262499E-2</v>
      </c>
      <c r="DX26">
        <v>6.5243907795660805E-2</v>
      </c>
      <c r="DY26">
        <v>1</v>
      </c>
      <c r="DZ26">
        <v>-16.815303225806399</v>
      </c>
      <c r="EA26">
        <v>-0.12457258064517999</v>
      </c>
      <c r="EB26">
        <v>8.1009125268027601E-2</v>
      </c>
      <c r="EC26">
        <v>1</v>
      </c>
      <c r="ED26">
        <v>1.39469741935484</v>
      </c>
      <c r="EE26">
        <v>7.5101129032255201E-2</v>
      </c>
      <c r="EF26">
        <v>5.7359758669926399E-3</v>
      </c>
      <c r="EG26">
        <v>1</v>
      </c>
      <c r="EH26">
        <v>3</v>
      </c>
      <c r="EI26">
        <v>3</v>
      </c>
      <c r="EJ26" t="s">
        <v>297</v>
      </c>
      <c r="EK26">
        <v>100</v>
      </c>
      <c r="EL26">
        <v>100</v>
      </c>
      <c r="EM26">
        <v>-0.67900000000000005</v>
      </c>
      <c r="EN26">
        <v>-9.1999999999999998E-3</v>
      </c>
      <c r="EO26">
        <v>-0.93765038930058098</v>
      </c>
      <c r="EP26">
        <v>8.1547674161403102E-4</v>
      </c>
      <c r="EQ26">
        <v>-7.5071724955183801E-7</v>
      </c>
      <c r="ER26">
        <v>1.8443278439785599E-10</v>
      </c>
      <c r="ES26">
        <v>-0.151033156417026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3.2</v>
      </c>
      <c r="FB26">
        <v>3.2</v>
      </c>
      <c r="FC26">
        <v>2</v>
      </c>
      <c r="FD26">
        <v>513.86099999999999</v>
      </c>
      <c r="FE26">
        <v>474.721</v>
      </c>
      <c r="FF26">
        <v>22.949300000000001</v>
      </c>
      <c r="FG26">
        <v>33.1126</v>
      </c>
      <c r="FH26">
        <v>30</v>
      </c>
      <c r="FI26">
        <v>33.068800000000003</v>
      </c>
      <c r="FJ26">
        <v>33.026000000000003</v>
      </c>
      <c r="FK26">
        <v>28.146999999999998</v>
      </c>
      <c r="FL26">
        <v>48.884300000000003</v>
      </c>
      <c r="FM26">
        <v>0</v>
      </c>
      <c r="FN26">
        <v>22.957799999999999</v>
      </c>
      <c r="FO26">
        <v>616.29499999999996</v>
      </c>
      <c r="FP26">
        <v>18.191700000000001</v>
      </c>
      <c r="FQ26">
        <v>100.994</v>
      </c>
      <c r="FR26">
        <v>100.65</v>
      </c>
    </row>
    <row r="27" spans="1:174" x14ac:dyDescent="0.25">
      <c r="A27">
        <v>11</v>
      </c>
      <c r="B27">
        <v>1608159898.5999999</v>
      </c>
      <c r="C27">
        <v>946.09999990463302</v>
      </c>
      <c r="D27" t="s">
        <v>336</v>
      </c>
      <c r="E27" t="s">
        <v>337</v>
      </c>
      <c r="F27" t="s">
        <v>290</v>
      </c>
      <c r="G27" t="s">
        <v>291</v>
      </c>
      <c r="H27">
        <v>1608159890.8499999</v>
      </c>
      <c r="I27">
        <f t="shared" si="0"/>
        <v>1.1877729280935106E-3</v>
      </c>
      <c r="J27">
        <f t="shared" si="1"/>
        <v>15.051816127206479</v>
      </c>
      <c r="K27">
        <f t="shared" si="2"/>
        <v>699.62686666666696</v>
      </c>
      <c r="L27">
        <f t="shared" si="3"/>
        <v>314.63329429963522</v>
      </c>
      <c r="M27">
        <f t="shared" si="4"/>
        <v>32.129614416949472</v>
      </c>
      <c r="N27">
        <f t="shared" si="5"/>
        <v>71.444255484072556</v>
      </c>
      <c r="O27">
        <f t="shared" si="6"/>
        <v>6.5743097942775566E-2</v>
      </c>
      <c r="P27">
        <f t="shared" si="7"/>
        <v>2.964611779292297</v>
      </c>
      <c r="Q27">
        <f t="shared" si="8"/>
        <v>6.4943773160701157E-2</v>
      </c>
      <c r="R27">
        <f t="shared" si="9"/>
        <v>4.0660864573869873E-2</v>
      </c>
      <c r="S27">
        <f t="shared" si="10"/>
        <v>231.29001881198806</v>
      </c>
      <c r="T27">
        <f t="shared" si="11"/>
        <v>29.025849798861188</v>
      </c>
      <c r="U27">
        <f t="shared" si="12"/>
        <v>28.006913333333301</v>
      </c>
      <c r="V27">
        <f t="shared" si="13"/>
        <v>3.7963693583579148</v>
      </c>
      <c r="W27">
        <f t="shared" si="14"/>
        <v>52.268398328488288</v>
      </c>
      <c r="X27">
        <f t="shared" si="15"/>
        <v>1.9815509000981231</v>
      </c>
      <c r="Y27">
        <f t="shared" si="16"/>
        <v>3.7911069852280166</v>
      </c>
      <c r="Z27">
        <f t="shared" si="17"/>
        <v>1.8148184582597917</v>
      </c>
      <c r="AA27">
        <f t="shared" si="18"/>
        <v>-52.380786128923816</v>
      </c>
      <c r="AB27">
        <f t="shared" si="19"/>
        <v>-3.8028444548292364</v>
      </c>
      <c r="AC27">
        <f t="shared" si="20"/>
        <v>-0.2795952937386384</v>
      </c>
      <c r="AD27">
        <f t="shared" si="21"/>
        <v>174.82679293449635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53765.246148702499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15352.5</v>
      </c>
      <c r="AS27">
        <v>836.19169230769205</v>
      </c>
      <c r="AT27">
        <v>1021.08</v>
      </c>
      <c r="AU27">
        <f t="shared" si="27"/>
        <v>0.18107132417862259</v>
      </c>
      <c r="AV27">
        <v>0.5</v>
      </c>
      <c r="AW27">
        <f t="shared" si="28"/>
        <v>1180.1766906278131</v>
      </c>
      <c r="AX27">
        <f t="shared" si="29"/>
        <v>15.051816127206479</v>
      </c>
      <c r="AY27">
        <f t="shared" si="30"/>
        <v>106.84807806836136</v>
      </c>
      <c r="AZ27">
        <f t="shared" si="31"/>
        <v>0.42343401104712658</v>
      </c>
      <c r="BA27">
        <f t="shared" si="32"/>
        <v>1.3243409847984979E-2</v>
      </c>
      <c r="BB27">
        <f t="shared" si="33"/>
        <v>2.1947349864848982</v>
      </c>
      <c r="BC27" t="s">
        <v>339</v>
      </c>
      <c r="BD27">
        <v>588.72</v>
      </c>
      <c r="BE27">
        <f t="shared" si="34"/>
        <v>432.36</v>
      </c>
      <c r="BF27">
        <f t="shared" si="35"/>
        <v>0.42762583886647237</v>
      </c>
      <c r="BG27">
        <f t="shared" si="36"/>
        <v>0.83827093994074886</v>
      </c>
      <c r="BH27">
        <f t="shared" si="37"/>
        <v>0.60499491547608331</v>
      </c>
      <c r="BI27">
        <f t="shared" si="38"/>
        <v>0.87999579530378924</v>
      </c>
      <c r="BJ27">
        <f t="shared" si="39"/>
        <v>0.30106958269663475</v>
      </c>
      <c r="BK27">
        <f t="shared" si="40"/>
        <v>0.69893041730336525</v>
      </c>
      <c r="BL27">
        <f t="shared" si="41"/>
        <v>1399.98966666667</v>
      </c>
      <c r="BM27">
        <f t="shared" si="42"/>
        <v>1180.1766906278131</v>
      </c>
      <c r="BN27">
        <f t="shared" si="43"/>
        <v>0.84298957251432827</v>
      </c>
      <c r="BO27">
        <f t="shared" si="44"/>
        <v>0.19597914502865652</v>
      </c>
      <c r="BP27">
        <v>6</v>
      </c>
      <c r="BQ27">
        <v>0.5</v>
      </c>
      <c r="BR27" t="s">
        <v>295</v>
      </c>
      <c r="BS27">
        <v>2</v>
      </c>
      <c r="BT27">
        <v>1608159890.8499999</v>
      </c>
      <c r="BU27">
        <v>699.62686666666696</v>
      </c>
      <c r="BV27">
        <v>718.67806666666695</v>
      </c>
      <c r="BW27">
        <v>19.404586666666699</v>
      </c>
      <c r="BX27">
        <v>18.007516666666699</v>
      </c>
      <c r="BY27">
        <v>700.29830000000004</v>
      </c>
      <c r="BZ27">
        <v>19.417283333333302</v>
      </c>
      <c r="CA27">
        <v>500.21460000000002</v>
      </c>
      <c r="CB27">
        <v>102.017666666667</v>
      </c>
      <c r="CC27">
        <v>9.9989026666666703E-2</v>
      </c>
      <c r="CD27">
        <v>27.98312</v>
      </c>
      <c r="CE27">
        <v>28.006913333333301</v>
      </c>
      <c r="CF27">
        <v>999.9</v>
      </c>
      <c r="CG27">
        <v>0</v>
      </c>
      <c r="CH27">
        <v>0</v>
      </c>
      <c r="CI27">
        <v>9999.4940000000006</v>
      </c>
      <c r="CJ27">
        <v>0</v>
      </c>
      <c r="CK27">
        <v>244.81853333333299</v>
      </c>
      <c r="CL27">
        <v>1399.98966666667</v>
      </c>
      <c r="CM27">
        <v>0.89999153333333404</v>
      </c>
      <c r="CN27">
        <v>0.100008453333333</v>
      </c>
      <c r="CO27">
        <v>0</v>
      </c>
      <c r="CP27">
        <v>836.12723333333304</v>
      </c>
      <c r="CQ27">
        <v>4.99979</v>
      </c>
      <c r="CR27">
        <v>11633.8066666667</v>
      </c>
      <c r="CS27">
        <v>11904.5566666667</v>
      </c>
      <c r="CT27">
        <v>46.811999999999998</v>
      </c>
      <c r="CU27">
        <v>48.801666666666598</v>
      </c>
      <c r="CV27">
        <v>47.875</v>
      </c>
      <c r="CW27">
        <v>47.75</v>
      </c>
      <c r="CX27">
        <v>48.0082666666667</v>
      </c>
      <c r="CY27">
        <v>1255.4773333333301</v>
      </c>
      <c r="CZ27">
        <v>139.512333333333</v>
      </c>
      <c r="DA27">
        <v>0</v>
      </c>
      <c r="DB27">
        <v>105.5</v>
      </c>
      <c r="DC27">
        <v>0</v>
      </c>
      <c r="DD27">
        <v>836.19169230769205</v>
      </c>
      <c r="DE27">
        <v>7.1448205178897499</v>
      </c>
      <c r="DF27">
        <v>81.716239369318401</v>
      </c>
      <c r="DG27">
        <v>11634.561538461499</v>
      </c>
      <c r="DH27">
        <v>15</v>
      </c>
      <c r="DI27">
        <v>1608159603.5</v>
      </c>
      <c r="DJ27" t="s">
        <v>327</v>
      </c>
      <c r="DK27">
        <v>1608159600.5</v>
      </c>
      <c r="DL27">
        <v>1608159603.5</v>
      </c>
      <c r="DM27">
        <v>22</v>
      </c>
      <c r="DN27">
        <v>7.8E-2</v>
      </c>
      <c r="DO27">
        <v>3.0000000000000001E-3</v>
      </c>
      <c r="DP27">
        <v>-0.71599999999999997</v>
      </c>
      <c r="DQ27">
        <v>-0.04</v>
      </c>
      <c r="DR27">
        <v>410</v>
      </c>
      <c r="DS27">
        <v>18</v>
      </c>
      <c r="DT27">
        <v>0.13</v>
      </c>
      <c r="DU27">
        <v>0.04</v>
      </c>
      <c r="DV27">
        <v>15.0491666162911</v>
      </c>
      <c r="DW27">
        <v>-0.23150521182594</v>
      </c>
      <c r="DX27">
        <v>0.104862607272248</v>
      </c>
      <c r="DY27">
        <v>1</v>
      </c>
      <c r="DZ27">
        <v>-19.051687096774199</v>
      </c>
      <c r="EA27">
        <v>0.198072580645134</v>
      </c>
      <c r="EB27">
        <v>0.125490428222404</v>
      </c>
      <c r="EC27">
        <v>1</v>
      </c>
      <c r="ED27">
        <v>1.3973067741935501</v>
      </c>
      <c r="EE27">
        <v>-2.3013387096775501E-2</v>
      </c>
      <c r="EF27">
        <v>1.7929366559466899E-3</v>
      </c>
      <c r="EG27">
        <v>1</v>
      </c>
      <c r="EH27">
        <v>3</v>
      </c>
      <c r="EI27">
        <v>3</v>
      </c>
      <c r="EJ27" t="s">
        <v>297</v>
      </c>
      <c r="EK27">
        <v>100</v>
      </c>
      <c r="EL27">
        <v>100</v>
      </c>
      <c r="EM27">
        <v>-0.67100000000000004</v>
      </c>
      <c r="EN27">
        <v>-1.2800000000000001E-2</v>
      </c>
      <c r="EO27">
        <v>-0.93765038930058098</v>
      </c>
      <c r="EP27">
        <v>8.1547674161403102E-4</v>
      </c>
      <c r="EQ27">
        <v>-7.5071724955183801E-7</v>
      </c>
      <c r="ER27">
        <v>1.8443278439785599E-10</v>
      </c>
      <c r="ES27">
        <v>-0.151033156417026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</v>
      </c>
      <c r="FB27">
        <v>4.9000000000000004</v>
      </c>
      <c r="FC27">
        <v>2</v>
      </c>
      <c r="FD27">
        <v>513.84799999999996</v>
      </c>
      <c r="FE27">
        <v>474.97</v>
      </c>
      <c r="FF27">
        <v>23.2028</v>
      </c>
      <c r="FG27">
        <v>33.068399999999997</v>
      </c>
      <c r="FH27">
        <v>29.9999</v>
      </c>
      <c r="FI27">
        <v>33.026899999999998</v>
      </c>
      <c r="FJ27">
        <v>32.983699999999999</v>
      </c>
      <c r="FK27">
        <v>31.898299999999999</v>
      </c>
      <c r="FL27">
        <v>49.235500000000002</v>
      </c>
      <c r="FM27">
        <v>0</v>
      </c>
      <c r="FN27">
        <v>23.207899999999999</v>
      </c>
      <c r="FO27">
        <v>718.774</v>
      </c>
      <c r="FP27">
        <v>18.027100000000001</v>
      </c>
      <c r="FQ27">
        <v>101.005</v>
      </c>
      <c r="FR27">
        <v>100.657</v>
      </c>
    </row>
    <row r="28" spans="1:174" x14ac:dyDescent="0.25">
      <c r="A28">
        <v>12</v>
      </c>
      <c r="B28">
        <v>1608159992.5999999</v>
      </c>
      <c r="C28">
        <v>1040.0999999046301</v>
      </c>
      <c r="D28" t="s">
        <v>340</v>
      </c>
      <c r="E28" t="s">
        <v>341</v>
      </c>
      <c r="F28" t="s">
        <v>290</v>
      </c>
      <c r="G28" t="s">
        <v>291</v>
      </c>
      <c r="H28">
        <v>1608159984.8499999</v>
      </c>
      <c r="I28">
        <f t="shared" si="0"/>
        <v>1.0662490325468283E-3</v>
      </c>
      <c r="J28">
        <f t="shared" si="1"/>
        <v>16.613227479286916</v>
      </c>
      <c r="K28">
        <f t="shared" si="2"/>
        <v>799.29013333333296</v>
      </c>
      <c r="L28">
        <f t="shared" si="3"/>
        <v>327.83924964526858</v>
      </c>
      <c r="M28">
        <f t="shared" si="4"/>
        <v>33.478323624343929</v>
      </c>
      <c r="N28">
        <f t="shared" si="5"/>
        <v>81.621995482335379</v>
      </c>
      <c r="O28">
        <f t="shared" si="6"/>
        <v>5.8973264030500731E-2</v>
      </c>
      <c r="P28">
        <f t="shared" si="7"/>
        <v>2.9650539587854099</v>
      </c>
      <c r="Q28">
        <f t="shared" si="8"/>
        <v>5.8329308058071197E-2</v>
      </c>
      <c r="R28">
        <f t="shared" si="9"/>
        <v>3.6513088387282927E-2</v>
      </c>
      <c r="S28">
        <f t="shared" si="10"/>
        <v>231.29190287825136</v>
      </c>
      <c r="T28">
        <f t="shared" si="11"/>
        <v>29.064687414427823</v>
      </c>
      <c r="U28">
        <f t="shared" si="12"/>
        <v>28.0217833333333</v>
      </c>
      <c r="V28">
        <f t="shared" si="13"/>
        <v>3.7996613922473732</v>
      </c>
      <c r="W28">
        <f t="shared" si="14"/>
        <v>52.357884417211451</v>
      </c>
      <c r="X28">
        <f t="shared" si="15"/>
        <v>1.9858401111509836</v>
      </c>
      <c r="Y28">
        <f t="shared" si="16"/>
        <v>3.7928196168640156</v>
      </c>
      <c r="Z28">
        <f t="shared" si="17"/>
        <v>1.8138212810963896</v>
      </c>
      <c r="AA28">
        <f t="shared" si="18"/>
        <v>-47.021582335315131</v>
      </c>
      <c r="AB28">
        <f t="shared" si="19"/>
        <v>-4.9420906607108517</v>
      </c>
      <c r="AC28">
        <f t="shared" si="20"/>
        <v>-0.36334248342851128</v>
      </c>
      <c r="AD28">
        <f t="shared" si="21"/>
        <v>178.96488739879686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53776.78908680602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15352.9</v>
      </c>
      <c r="AS28">
        <v>861.73688000000004</v>
      </c>
      <c r="AT28">
        <v>1063.21</v>
      </c>
      <c r="AU28">
        <f t="shared" si="27"/>
        <v>0.18949513266429019</v>
      </c>
      <c r="AV28">
        <v>0.5</v>
      </c>
      <c r="AW28">
        <f t="shared" si="28"/>
        <v>1180.1920406277129</v>
      </c>
      <c r="AX28">
        <f t="shared" si="29"/>
        <v>16.613227479286916</v>
      </c>
      <c r="AY28">
        <f t="shared" si="30"/>
        <v>111.8203236540439</v>
      </c>
      <c r="AZ28">
        <f t="shared" si="31"/>
        <v>0.44465345510294296</v>
      </c>
      <c r="BA28">
        <f t="shared" si="32"/>
        <v>1.4566252243117752E-2</v>
      </c>
      <c r="BB28">
        <f t="shared" si="33"/>
        <v>2.068142699936983</v>
      </c>
      <c r="BC28" t="s">
        <v>343</v>
      </c>
      <c r="BD28">
        <v>590.45000000000005</v>
      </c>
      <c r="BE28">
        <f t="shared" si="34"/>
        <v>472.76</v>
      </c>
      <c r="BF28">
        <f t="shared" si="35"/>
        <v>0.4261636348252813</v>
      </c>
      <c r="BG28">
        <f t="shared" si="36"/>
        <v>0.82304435868739301</v>
      </c>
      <c r="BH28">
        <f t="shared" si="37"/>
        <v>0.57939015115484216</v>
      </c>
      <c r="BI28">
        <f t="shared" si="38"/>
        <v>0.86345218849604777</v>
      </c>
      <c r="BJ28">
        <f t="shared" si="39"/>
        <v>0.29200133361193426</v>
      </c>
      <c r="BK28">
        <f t="shared" si="40"/>
        <v>0.70799866638806574</v>
      </c>
      <c r="BL28">
        <f t="shared" si="41"/>
        <v>1400.00866666667</v>
      </c>
      <c r="BM28">
        <f t="shared" si="42"/>
        <v>1180.1920406277129</v>
      </c>
      <c r="BN28">
        <f t="shared" si="43"/>
        <v>0.84298909623014961</v>
      </c>
      <c r="BO28">
        <f t="shared" si="44"/>
        <v>0.19597819246029935</v>
      </c>
      <c r="BP28">
        <v>6</v>
      </c>
      <c r="BQ28">
        <v>0.5</v>
      </c>
      <c r="BR28" t="s">
        <v>295</v>
      </c>
      <c r="BS28">
        <v>2</v>
      </c>
      <c r="BT28">
        <v>1608159984.8499999</v>
      </c>
      <c r="BU28">
        <v>799.29013333333296</v>
      </c>
      <c r="BV28">
        <v>820.238333333333</v>
      </c>
      <c r="BW28">
        <v>19.4465033333333</v>
      </c>
      <c r="BX28">
        <v>18.192506666666699</v>
      </c>
      <c r="BY28">
        <v>799.9615</v>
      </c>
      <c r="BZ28">
        <v>19.458346666666699</v>
      </c>
      <c r="CA28">
        <v>500.24736666666701</v>
      </c>
      <c r="CB28">
        <v>102.018</v>
      </c>
      <c r="CC28">
        <v>0.100107153333333</v>
      </c>
      <c r="CD28">
        <v>27.990866666666701</v>
      </c>
      <c r="CE28">
        <v>28.0217833333333</v>
      </c>
      <c r="CF28">
        <v>999.9</v>
      </c>
      <c r="CG28">
        <v>0</v>
      </c>
      <c r="CH28">
        <v>0</v>
      </c>
      <c r="CI28">
        <v>10001.9666666667</v>
      </c>
      <c r="CJ28">
        <v>0</v>
      </c>
      <c r="CK28">
        <v>243.966366666667</v>
      </c>
      <c r="CL28">
        <v>1400.00866666667</v>
      </c>
      <c r="CM28">
        <v>0.90000500000000005</v>
      </c>
      <c r="CN28">
        <v>9.9994819999999998E-2</v>
      </c>
      <c r="CO28">
        <v>0</v>
      </c>
      <c r="CP28">
        <v>861.70460000000003</v>
      </c>
      <c r="CQ28">
        <v>4.99979</v>
      </c>
      <c r="CR28">
        <v>11982.3966666667</v>
      </c>
      <c r="CS28">
        <v>11904.766666666699</v>
      </c>
      <c r="CT28">
        <v>46.778933333333299</v>
      </c>
      <c r="CU28">
        <v>48.75</v>
      </c>
      <c r="CV28">
        <v>47.816200000000002</v>
      </c>
      <c r="CW28">
        <v>47.720599999999997</v>
      </c>
      <c r="CX28">
        <v>48</v>
      </c>
      <c r="CY28">
        <v>1255.5166666666701</v>
      </c>
      <c r="CZ28">
        <v>139.49199999999999</v>
      </c>
      <c r="DA28">
        <v>0</v>
      </c>
      <c r="DB28">
        <v>93.100000143051105</v>
      </c>
      <c r="DC28">
        <v>0</v>
      </c>
      <c r="DD28">
        <v>861.73688000000004</v>
      </c>
      <c r="DE28">
        <v>6.4121538304965098</v>
      </c>
      <c r="DF28">
        <v>76.076923125820599</v>
      </c>
      <c r="DG28">
        <v>11982.788</v>
      </c>
      <c r="DH28">
        <v>15</v>
      </c>
      <c r="DI28">
        <v>1608159603.5</v>
      </c>
      <c r="DJ28" t="s">
        <v>327</v>
      </c>
      <c r="DK28">
        <v>1608159600.5</v>
      </c>
      <c r="DL28">
        <v>1608159603.5</v>
      </c>
      <c r="DM28">
        <v>22</v>
      </c>
      <c r="DN28">
        <v>7.8E-2</v>
      </c>
      <c r="DO28">
        <v>3.0000000000000001E-3</v>
      </c>
      <c r="DP28">
        <v>-0.71599999999999997</v>
      </c>
      <c r="DQ28">
        <v>-0.04</v>
      </c>
      <c r="DR28">
        <v>410</v>
      </c>
      <c r="DS28">
        <v>18</v>
      </c>
      <c r="DT28">
        <v>0.13</v>
      </c>
      <c r="DU28">
        <v>0.04</v>
      </c>
      <c r="DV28">
        <v>16.626722930606501</v>
      </c>
      <c r="DW28">
        <v>-0.18590681773699</v>
      </c>
      <c r="DX28">
        <v>0.115656773702524</v>
      </c>
      <c r="DY28">
        <v>1</v>
      </c>
      <c r="DZ28">
        <v>-20.964761290322599</v>
      </c>
      <c r="EA28">
        <v>0.13354838709685099</v>
      </c>
      <c r="EB28">
        <v>0.14205405531203</v>
      </c>
      <c r="EC28">
        <v>1</v>
      </c>
      <c r="ED28">
        <v>1.25536</v>
      </c>
      <c r="EE28">
        <v>7.7949193548383894E-2</v>
      </c>
      <c r="EF28">
        <v>1.5918051631463401E-2</v>
      </c>
      <c r="EG28">
        <v>1</v>
      </c>
      <c r="EH28">
        <v>3</v>
      </c>
      <c r="EI28">
        <v>3</v>
      </c>
      <c r="EJ28" t="s">
        <v>297</v>
      </c>
      <c r="EK28">
        <v>100</v>
      </c>
      <c r="EL28">
        <v>100</v>
      </c>
      <c r="EM28">
        <v>-0.67100000000000004</v>
      </c>
      <c r="EN28">
        <v>-1.11E-2</v>
      </c>
      <c r="EO28">
        <v>-0.93765038930058098</v>
      </c>
      <c r="EP28">
        <v>8.1547674161403102E-4</v>
      </c>
      <c r="EQ28">
        <v>-7.5071724955183801E-7</v>
      </c>
      <c r="ER28">
        <v>1.8443278439785599E-10</v>
      </c>
      <c r="ES28">
        <v>-0.151033156417026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6.5</v>
      </c>
      <c r="FB28">
        <v>6.5</v>
      </c>
      <c r="FC28">
        <v>2</v>
      </c>
      <c r="FD28">
        <v>513.84799999999996</v>
      </c>
      <c r="FE28">
        <v>475.44200000000001</v>
      </c>
      <c r="FF28">
        <v>23.064299999999999</v>
      </c>
      <c r="FG28">
        <v>33.027099999999997</v>
      </c>
      <c r="FH28">
        <v>30</v>
      </c>
      <c r="FI28">
        <v>32.991100000000003</v>
      </c>
      <c r="FJ28">
        <v>32.950200000000002</v>
      </c>
      <c r="FK28">
        <v>35.548299999999998</v>
      </c>
      <c r="FL28">
        <v>48.667900000000003</v>
      </c>
      <c r="FM28">
        <v>0</v>
      </c>
      <c r="FN28">
        <v>23.0702</v>
      </c>
      <c r="FO28">
        <v>820.44399999999996</v>
      </c>
      <c r="FP28">
        <v>18.278700000000001</v>
      </c>
      <c r="FQ28">
        <v>101.01</v>
      </c>
      <c r="FR28">
        <v>100.664</v>
      </c>
    </row>
    <row r="29" spans="1:174" x14ac:dyDescent="0.25">
      <c r="A29">
        <v>13</v>
      </c>
      <c r="B29">
        <v>1608160106.5999999</v>
      </c>
      <c r="C29">
        <v>1154.0999999046301</v>
      </c>
      <c r="D29" t="s">
        <v>344</v>
      </c>
      <c r="E29" t="s">
        <v>345</v>
      </c>
      <c r="F29" t="s">
        <v>290</v>
      </c>
      <c r="G29" t="s">
        <v>291</v>
      </c>
      <c r="H29">
        <v>1608160098.8499999</v>
      </c>
      <c r="I29">
        <f t="shared" si="0"/>
        <v>1.0645666971683331E-3</v>
      </c>
      <c r="J29">
        <f t="shared" si="1"/>
        <v>17.556314088970225</v>
      </c>
      <c r="K29">
        <f t="shared" si="2"/>
        <v>899.77380000000005</v>
      </c>
      <c r="L29">
        <f t="shared" si="3"/>
        <v>399.53828150658887</v>
      </c>
      <c r="M29">
        <f t="shared" si="4"/>
        <v>40.801293727201312</v>
      </c>
      <c r="N29">
        <f t="shared" si="5"/>
        <v>91.885901304390188</v>
      </c>
      <c r="O29">
        <f t="shared" si="6"/>
        <v>5.8917070623379322E-2</v>
      </c>
      <c r="P29">
        <f t="shared" si="7"/>
        <v>2.965297564604318</v>
      </c>
      <c r="Q29">
        <f t="shared" si="8"/>
        <v>5.8274386235974633E-2</v>
      </c>
      <c r="R29">
        <f t="shared" si="9"/>
        <v>3.6478649755876488E-2</v>
      </c>
      <c r="S29">
        <f t="shared" si="10"/>
        <v>231.28997136540573</v>
      </c>
      <c r="T29">
        <f t="shared" si="11"/>
        <v>29.068197299111333</v>
      </c>
      <c r="U29">
        <f t="shared" si="12"/>
        <v>28.028780000000001</v>
      </c>
      <c r="V29">
        <f t="shared" si="13"/>
        <v>3.8012112290494264</v>
      </c>
      <c r="W29">
        <f t="shared" si="14"/>
        <v>52.419075998673861</v>
      </c>
      <c r="X29">
        <f t="shared" si="15"/>
        <v>1.9885288508438732</v>
      </c>
      <c r="Y29">
        <f t="shared" si="16"/>
        <v>3.7935213716742746</v>
      </c>
      <c r="Z29">
        <f t="shared" si="17"/>
        <v>1.8126823782055532</v>
      </c>
      <c r="AA29">
        <f t="shared" si="18"/>
        <v>-46.947391345123492</v>
      </c>
      <c r="AB29">
        <f t="shared" si="19"/>
        <v>-5.5537143488048741</v>
      </c>
      <c r="AC29">
        <f t="shared" si="20"/>
        <v>-0.40829620279443091</v>
      </c>
      <c r="AD29">
        <f t="shared" si="21"/>
        <v>178.38056946868295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53783.409338672776</v>
      </c>
      <c r="AJ29" t="s">
        <v>292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15353.6</v>
      </c>
      <c r="AS29">
        <v>884.68327999999997</v>
      </c>
      <c r="AT29">
        <v>1098.53</v>
      </c>
      <c r="AU29">
        <f t="shared" si="27"/>
        <v>0.19466625399397375</v>
      </c>
      <c r="AV29">
        <v>0.5</v>
      </c>
      <c r="AW29">
        <f t="shared" si="28"/>
        <v>1180.1822035804535</v>
      </c>
      <c r="AX29">
        <f t="shared" si="29"/>
        <v>17.556314088970225</v>
      </c>
      <c r="AY29">
        <f t="shared" si="30"/>
        <v>114.8708243006801</v>
      </c>
      <c r="AZ29">
        <f t="shared" si="31"/>
        <v>0.45651916652253466</v>
      </c>
      <c r="BA29">
        <f t="shared" si="32"/>
        <v>1.5365476206784917E-2</v>
      </c>
      <c r="BB29">
        <f t="shared" si="33"/>
        <v>1.9694955986636689</v>
      </c>
      <c r="BC29" t="s">
        <v>347</v>
      </c>
      <c r="BD29">
        <v>597.03</v>
      </c>
      <c r="BE29">
        <f t="shared" si="34"/>
        <v>501.5</v>
      </c>
      <c r="BF29">
        <f t="shared" si="35"/>
        <v>0.4264141974077767</v>
      </c>
      <c r="BG29">
        <f t="shared" si="36"/>
        <v>0.81182341794713042</v>
      </c>
      <c r="BH29">
        <f t="shared" si="37"/>
        <v>0.55826916133333593</v>
      </c>
      <c r="BI29">
        <f t="shared" si="38"/>
        <v>0.84958273223092973</v>
      </c>
      <c r="BJ29">
        <f t="shared" si="39"/>
        <v>0.28776633856849304</v>
      </c>
      <c r="BK29">
        <f t="shared" si="40"/>
        <v>0.71223366143150701</v>
      </c>
      <c r="BL29">
        <f t="shared" si="41"/>
        <v>1399.9970000000001</v>
      </c>
      <c r="BM29">
        <f t="shared" si="42"/>
        <v>1180.1822035804535</v>
      </c>
      <c r="BN29">
        <f t="shared" si="43"/>
        <v>0.84298909467695538</v>
      </c>
      <c r="BO29">
        <f t="shared" si="44"/>
        <v>0.19597818935391073</v>
      </c>
      <c r="BP29">
        <v>6</v>
      </c>
      <c r="BQ29">
        <v>0.5</v>
      </c>
      <c r="BR29" t="s">
        <v>295</v>
      </c>
      <c r="BS29">
        <v>2</v>
      </c>
      <c r="BT29">
        <v>1608160098.8499999</v>
      </c>
      <c r="BU29">
        <v>899.77380000000005</v>
      </c>
      <c r="BV29">
        <v>921.98163333333298</v>
      </c>
      <c r="BW29">
        <v>19.472259999999999</v>
      </c>
      <c r="BX29">
        <v>18.2201733333333</v>
      </c>
      <c r="BY29">
        <v>900.4511</v>
      </c>
      <c r="BZ29">
        <v>19.483586666666699</v>
      </c>
      <c r="CA29">
        <v>500.20683333333301</v>
      </c>
      <c r="CB29">
        <v>102.02119999999999</v>
      </c>
      <c r="CC29">
        <v>9.9912333333333297E-2</v>
      </c>
      <c r="CD29">
        <v>27.994039999999998</v>
      </c>
      <c r="CE29">
        <v>28.028780000000001</v>
      </c>
      <c r="CF29">
        <v>999.9</v>
      </c>
      <c r="CG29">
        <v>0</v>
      </c>
      <c r="CH29">
        <v>0</v>
      </c>
      <c r="CI29">
        <v>10003.0333333333</v>
      </c>
      <c r="CJ29">
        <v>0</v>
      </c>
      <c r="CK29">
        <v>243.16603333333299</v>
      </c>
      <c r="CL29">
        <v>1399.9970000000001</v>
      </c>
      <c r="CM29">
        <v>0.90000366666666598</v>
      </c>
      <c r="CN29">
        <v>9.9996166666666594E-2</v>
      </c>
      <c r="CO29">
        <v>0</v>
      </c>
      <c r="CP29">
        <v>884.69230000000005</v>
      </c>
      <c r="CQ29">
        <v>4.99979</v>
      </c>
      <c r="CR29">
        <v>12293.666666666701</v>
      </c>
      <c r="CS29">
        <v>11904.653333333301</v>
      </c>
      <c r="CT29">
        <v>46.75</v>
      </c>
      <c r="CU29">
        <v>48.714300000000001</v>
      </c>
      <c r="CV29">
        <v>47.811999999999998</v>
      </c>
      <c r="CW29">
        <v>47.710099999999997</v>
      </c>
      <c r="CX29">
        <v>47.968499999999999</v>
      </c>
      <c r="CY29">
        <v>1255.5023333333299</v>
      </c>
      <c r="CZ29">
        <v>139.49033333333301</v>
      </c>
      <c r="DA29">
        <v>0</v>
      </c>
      <c r="DB29">
        <v>113</v>
      </c>
      <c r="DC29">
        <v>0</v>
      </c>
      <c r="DD29">
        <v>884.68327999999997</v>
      </c>
      <c r="DE29">
        <v>1.6401538529781601</v>
      </c>
      <c r="DF29">
        <v>26.207692311346001</v>
      </c>
      <c r="DG29">
        <v>12293.828</v>
      </c>
      <c r="DH29">
        <v>15</v>
      </c>
      <c r="DI29">
        <v>1608159603.5</v>
      </c>
      <c r="DJ29" t="s">
        <v>327</v>
      </c>
      <c r="DK29">
        <v>1608159600.5</v>
      </c>
      <c r="DL29">
        <v>1608159603.5</v>
      </c>
      <c r="DM29">
        <v>22</v>
      </c>
      <c r="DN29">
        <v>7.8E-2</v>
      </c>
      <c r="DO29">
        <v>3.0000000000000001E-3</v>
      </c>
      <c r="DP29">
        <v>-0.71599999999999997</v>
      </c>
      <c r="DQ29">
        <v>-0.04</v>
      </c>
      <c r="DR29">
        <v>410</v>
      </c>
      <c r="DS29">
        <v>18</v>
      </c>
      <c r="DT29">
        <v>0.13</v>
      </c>
      <c r="DU29">
        <v>0.04</v>
      </c>
      <c r="DV29">
        <v>17.557955814139699</v>
      </c>
      <c r="DW29">
        <v>-0.13096815308665999</v>
      </c>
      <c r="DX29">
        <v>6.5736325481727906E-2</v>
      </c>
      <c r="DY29">
        <v>1</v>
      </c>
      <c r="DZ29">
        <v>-22.210387096774198</v>
      </c>
      <c r="EA29">
        <v>0.155351612903291</v>
      </c>
      <c r="EB29">
        <v>7.7640265334739403E-2</v>
      </c>
      <c r="EC29">
        <v>1</v>
      </c>
      <c r="ED29">
        <v>1.25230806451613</v>
      </c>
      <c r="EE29">
        <v>-2.5450161290322602E-2</v>
      </c>
      <c r="EF29">
        <v>2.0746385916974E-3</v>
      </c>
      <c r="EG29">
        <v>1</v>
      </c>
      <c r="EH29">
        <v>3</v>
      </c>
      <c r="EI29">
        <v>3</v>
      </c>
      <c r="EJ29" t="s">
        <v>297</v>
      </c>
      <c r="EK29">
        <v>100</v>
      </c>
      <c r="EL29">
        <v>100</v>
      </c>
      <c r="EM29">
        <v>-0.67800000000000005</v>
      </c>
      <c r="EN29">
        <v>-1.15E-2</v>
      </c>
      <c r="EO29">
        <v>-0.93765038930058098</v>
      </c>
      <c r="EP29">
        <v>8.1547674161403102E-4</v>
      </c>
      <c r="EQ29">
        <v>-7.5071724955183801E-7</v>
      </c>
      <c r="ER29">
        <v>1.8443278439785599E-10</v>
      </c>
      <c r="ES29">
        <v>-0.151033156417026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8.4</v>
      </c>
      <c r="FB29">
        <v>8.4</v>
      </c>
      <c r="FC29">
        <v>2</v>
      </c>
      <c r="FD29">
        <v>513.58799999999997</v>
      </c>
      <c r="FE29">
        <v>475.84100000000001</v>
      </c>
      <c r="FF29">
        <v>23.070599999999999</v>
      </c>
      <c r="FG29">
        <v>33.018300000000004</v>
      </c>
      <c r="FH29">
        <v>30.0002</v>
      </c>
      <c r="FI29">
        <v>32.976500000000001</v>
      </c>
      <c r="FJ29">
        <v>32.935699999999997</v>
      </c>
      <c r="FK29">
        <v>39.124099999999999</v>
      </c>
      <c r="FL29">
        <v>48.238100000000003</v>
      </c>
      <c r="FM29">
        <v>0</v>
      </c>
      <c r="FN29">
        <v>23.0701</v>
      </c>
      <c r="FO29">
        <v>922.12400000000002</v>
      </c>
      <c r="FP29">
        <v>18.363600000000002</v>
      </c>
      <c r="FQ29">
        <v>101.008</v>
      </c>
      <c r="FR29">
        <v>100.65900000000001</v>
      </c>
    </row>
    <row r="30" spans="1:174" x14ac:dyDescent="0.25">
      <c r="A30">
        <v>14</v>
      </c>
      <c r="B30">
        <v>1608160227.0999999</v>
      </c>
      <c r="C30">
        <v>1274.5999999046301</v>
      </c>
      <c r="D30" t="s">
        <v>348</v>
      </c>
      <c r="E30" t="s">
        <v>349</v>
      </c>
      <c r="F30" t="s">
        <v>290</v>
      </c>
      <c r="G30" t="s">
        <v>291</v>
      </c>
      <c r="H30">
        <v>1608160219.0999999</v>
      </c>
      <c r="I30">
        <f t="shared" si="0"/>
        <v>9.774010367244873E-4</v>
      </c>
      <c r="J30">
        <f t="shared" si="1"/>
        <v>20.703193230077463</v>
      </c>
      <c r="K30">
        <f t="shared" si="2"/>
        <v>1199.25970967742</v>
      </c>
      <c r="L30">
        <f t="shared" si="3"/>
        <v>556.11209866697118</v>
      </c>
      <c r="M30">
        <f t="shared" si="4"/>
        <v>56.791834906776543</v>
      </c>
      <c r="N30">
        <f t="shared" si="5"/>
        <v>122.47199729264568</v>
      </c>
      <c r="O30">
        <f t="shared" si="6"/>
        <v>5.4104209006120757E-2</v>
      </c>
      <c r="P30">
        <f t="shared" si="7"/>
        <v>2.9642228075177615</v>
      </c>
      <c r="Q30">
        <f t="shared" si="8"/>
        <v>5.356152005108538E-2</v>
      </c>
      <c r="R30">
        <f t="shared" si="9"/>
        <v>3.3524254733465146E-2</v>
      </c>
      <c r="S30">
        <f t="shared" si="10"/>
        <v>231.28898785326584</v>
      </c>
      <c r="T30">
        <f t="shared" si="11"/>
        <v>29.086205004770171</v>
      </c>
      <c r="U30">
        <f t="shared" si="12"/>
        <v>28.021883870967699</v>
      </c>
      <c r="V30">
        <f t="shared" si="13"/>
        <v>3.7996836585084699</v>
      </c>
      <c r="W30">
        <f t="shared" si="14"/>
        <v>52.444444996595905</v>
      </c>
      <c r="X30">
        <f t="shared" si="15"/>
        <v>1.9889392791651304</v>
      </c>
      <c r="Y30">
        <f t="shared" si="16"/>
        <v>3.7924689245814869</v>
      </c>
      <c r="Z30">
        <f t="shared" si="17"/>
        <v>1.8107443793433395</v>
      </c>
      <c r="AA30">
        <f t="shared" si="18"/>
        <v>-43.103385719549891</v>
      </c>
      <c r="AB30">
        <f t="shared" si="19"/>
        <v>-5.2102295749876708</v>
      </c>
      <c r="AC30">
        <f t="shared" si="20"/>
        <v>-0.3831606256798934</v>
      </c>
      <c r="AD30">
        <f t="shared" si="21"/>
        <v>182.59221193304839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53752.895089797668</v>
      </c>
      <c r="AJ30" t="s">
        <v>292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15354.7</v>
      </c>
      <c r="AS30">
        <v>930.06753846153902</v>
      </c>
      <c r="AT30">
        <v>1160.82</v>
      </c>
      <c r="AU30">
        <f t="shared" si="27"/>
        <v>0.19878401607351781</v>
      </c>
      <c r="AV30">
        <v>0.5</v>
      </c>
      <c r="AW30">
        <f t="shared" si="28"/>
        <v>1180.1737147939168</v>
      </c>
      <c r="AX30">
        <f t="shared" si="29"/>
        <v>20.703193230077463</v>
      </c>
      <c r="AY30">
        <f t="shared" si="30"/>
        <v>117.2998353455686</v>
      </c>
      <c r="AZ30">
        <f t="shared" si="31"/>
        <v>0.48187488154924962</v>
      </c>
      <c r="BA30">
        <f t="shared" si="32"/>
        <v>1.8032040913239445E-2</v>
      </c>
      <c r="BB30">
        <f t="shared" si="33"/>
        <v>1.8101514446684244</v>
      </c>
      <c r="BC30" t="s">
        <v>351</v>
      </c>
      <c r="BD30">
        <v>601.45000000000005</v>
      </c>
      <c r="BE30">
        <f t="shared" si="34"/>
        <v>559.36999999999989</v>
      </c>
      <c r="BF30">
        <f t="shared" si="35"/>
        <v>0.41252205434410311</v>
      </c>
      <c r="BG30">
        <f t="shared" si="36"/>
        <v>0.78976031992422857</v>
      </c>
      <c r="BH30">
        <f t="shared" si="37"/>
        <v>0.51814538834364376</v>
      </c>
      <c r="BI30">
        <f t="shared" si="38"/>
        <v>0.82512269738511401</v>
      </c>
      <c r="BJ30">
        <f t="shared" si="39"/>
        <v>0.26676706725585925</v>
      </c>
      <c r="BK30">
        <f t="shared" si="40"/>
        <v>0.7332329327441407</v>
      </c>
      <c r="BL30">
        <f t="shared" si="41"/>
        <v>1399.9864516129001</v>
      </c>
      <c r="BM30">
        <f t="shared" si="42"/>
        <v>1180.1737147939168</v>
      </c>
      <c r="BN30">
        <f t="shared" si="43"/>
        <v>0.84298938281456881</v>
      </c>
      <c r="BO30">
        <f t="shared" si="44"/>
        <v>0.19597876562913771</v>
      </c>
      <c r="BP30">
        <v>6</v>
      </c>
      <c r="BQ30">
        <v>0.5</v>
      </c>
      <c r="BR30" t="s">
        <v>295</v>
      </c>
      <c r="BS30">
        <v>2</v>
      </c>
      <c r="BT30">
        <v>1608160219.0999999</v>
      </c>
      <c r="BU30">
        <v>1199.25970967742</v>
      </c>
      <c r="BV30">
        <v>1225.4980645161299</v>
      </c>
      <c r="BW30">
        <v>19.475919354838702</v>
      </c>
      <c r="BX30">
        <v>18.326409677419399</v>
      </c>
      <c r="BY30">
        <v>1200.30870967742</v>
      </c>
      <c r="BZ30">
        <v>19.510919354838698</v>
      </c>
      <c r="CA30">
        <v>500.22993548387097</v>
      </c>
      <c r="CB30">
        <v>102.022935483871</v>
      </c>
      <c r="CC30">
        <v>0.10006281612903201</v>
      </c>
      <c r="CD30">
        <v>27.989280645161301</v>
      </c>
      <c r="CE30">
        <v>28.021883870967699</v>
      </c>
      <c r="CF30">
        <v>999.9</v>
      </c>
      <c r="CG30">
        <v>0</v>
      </c>
      <c r="CH30">
        <v>0</v>
      </c>
      <c r="CI30">
        <v>9996.77419354839</v>
      </c>
      <c r="CJ30">
        <v>0</v>
      </c>
      <c r="CK30">
        <v>242.29835483871</v>
      </c>
      <c r="CL30">
        <v>1399.9864516129001</v>
      </c>
      <c r="CM30">
        <v>0.89999409677419295</v>
      </c>
      <c r="CN30">
        <v>0.100005832258065</v>
      </c>
      <c r="CO30">
        <v>0</v>
      </c>
      <c r="CP30">
        <v>930.13835483871003</v>
      </c>
      <c r="CQ30">
        <v>4.99979</v>
      </c>
      <c r="CR30">
        <v>12919.5193548387</v>
      </c>
      <c r="CS30">
        <v>11904.535483871001</v>
      </c>
      <c r="CT30">
        <v>46.691064516129003</v>
      </c>
      <c r="CU30">
        <v>48.725612903225802</v>
      </c>
      <c r="CV30">
        <v>47.756</v>
      </c>
      <c r="CW30">
        <v>47.686999999999998</v>
      </c>
      <c r="CX30">
        <v>47.936999999999998</v>
      </c>
      <c r="CY30">
        <v>1255.48096774194</v>
      </c>
      <c r="CZ30">
        <v>139.50290322580599</v>
      </c>
      <c r="DA30">
        <v>0</v>
      </c>
      <c r="DB30">
        <v>119.59999990463299</v>
      </c>
      <c r="DC30">
        <v>0</v>
      </c>
      <c r="DD30">
        <v>930.06753846153902</v>
      </c>
      <c r="DE30">
        <v>-9.9249914517918096</v>
      </c>
      <c r="DF30">
        <v>-151.47350431365399</v>
      </c>
      <c r="DG30">
        <v>12918.884615384601</v>
      </c>
      <c r="DH30">
        <v>15</v>
      </c>
      <c r="DI30">
        <v>1608160256.0999999</v>
      </c>
      <c r="DJ30" t="s">
        <v>352</v>
      </c>
      <c r="DK30">
        <v>1608160256.0999999</v>
      </c>
      <c r="DL30">
        <v>1608160251.0999999</v>
      </c>
      <c r="DM30">
        <v>23</v>
      </c>
      <c r="DN30">
        <v>-0.32300000000000001</v>
      </c>
      <c r="DO30">
        <v>0</v>
      </c>
      <c r="DP30">
        <v>-1.0489999999999999</v>
      </c>
      <c r="DQ30">
        <v>-3.5000000000000003E-2</v>
      </c>
      <c r="DR30">
        <v>1226</v>
      </c>
      <c r="DS30">
        <v>18</v>
      </c>
      <c r="DT30">
        <v>0.1</v>
      </c>
      <c r="DU30">
        <v>0.06</v>
      </c>
      <c r="DV30">
        <v>20.413945175874701</v>
      </c>
      <c r="DW30">
        <v>-1.3995450487948999</v>
      </c>
      <c r="DX30">
        <v>0.153232569439814</v>
      </c>
      <c r="DY30">
        <v>0</v>
      </c>
      <c r="DZ30">
        <v>-25.9118483870968</v>
      </c>
      <c r="EA30">
        <v>1.7646919354838999</v>
      </c>
      <c r="EB30">
        <v>0.18995543258450501</v>
      </c>
      <c r="EC30">
        <v>0</v>
      </c>
      <c r="ED30">
        <v>1.17375870967742</v>
      </c>
      <c r="EE30">
        <v>-9.4422580645178496E-3</v>
      </c>
      <c r="EF30">
        <v>1.36155210752995E-3</v>
      </c>
      <c r="EG30">
        <v>1</v>
      </c>
      <c r="EH30">
        <v>1</v>
      </c>
      <c r="EI30">
        <v>3</v>
      </c>
      <c r="EJ30" t="s">
        <v>353</v>
      </c>
      <c r="EK30">
        <v>100</v>
      </c>
      <c r="EL30">
        <v>100</v>
      </c>
      <c r="EM30">
        <v>-1.0489999999999999</v>
      </c>
      <c r="EN30">
        <v>-3.5000000000000003E-2</v>
      </c>
      <c r="EO30">
        <v>-0.93765038930058098</v>
      </c>
      <c r="EP30">
        <v>8.1547674161403102E-4</v>
      </c>
      <c r="EQ30">
        <v>-7.5071724955183801E-7</v>
      </c>
      <c r="ER30">
        <v>1.8443278439785599E-10</v>
      </c>
      <c r="ES30">
        <v>-0.151033156417026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10.4</v>
      </c>
      <c r="FB30">
        <v>10.4</v>
      </c>
      <c r="FC30">
        <v>2</v>
      </c>
      <c r="FD30">
        <v>513.56600000000003</v>
      </c>
      <c r="FE30">
        <v>476.55399999999997</v>
      </c>
      <c r="FF30">
        <v>23.121099999999998</v>
      </c>
      <c r="FG30">
        <v>33.0154</v>
      </c>
      <c r="FH30">
        <v>30.0001</v>
      </c>
      <c r="FI30">
        <v>32.967199999999998</v>
      </c>
      <c r="FJ30">
        <v>32.923999999999999</v>
      </c>
      <c r="FK30">
        <v>49.486600000000003</v>
      </c>
      <c r="FL30">
        <v>48.244199999999999</v>
      </c>
      <c r="FM30">
        <v>0</v>
      </c>
      <c r="FN30">
        <v>23.124300000000002</v>
      </c>
      <c r="FO30">
        <v>1225.47</v>
      </c>
      <c r="FP30">
        <v>18.295100000000001</v>
      </c>
      <c r="FQ30">
        <v>101.01</v>
      </c>
      <c r="FR30">
        <v>100.65600000000001</v>
      </c>
    </row>
    <row r="31" spans="1:174" x14ac:dyDescent="0.25">
      <c r="A31">
        <v>15</v>
      </c>
      <c r="B31">
        <v>1608160377.0999999</v>
      </c>
      <c r="C31">
        <v>1424.5999999046301</v>
      </c>
      <c r="D31" t="s">
        <v>354</v>
      </c>
      <c r="E31" t="s">
        <v>355</v>
      </c>
      <c r="F31" t="s">
        <v>290</v>
      </c>
      <c r="G31" t="s">
        <v>291</v>
      </c>
      <c r="H31">
        <v>1608160369.0999999</v>
      </c>
      <c r="I31">
        <f t="shared" si="0"/>
        <v>8.9205201785232363E-4</v>
      </c>
      <c r="J31">
        <f t="shared" si="1"/>
        <v>20.99305774888936</v>
      </c>
      <c r="K31">
        <f t="shared" si="2"/>
        <v>1399.7780645161299</v>
      </c>
      <c r="L31">
        <f t="shared" si="3"/>
        <v>682.66769426909548</v>
      </c>
      <c r="M31">
        <f t="shared" si="4"/>
        <v>69.714529908053564</v>
      </c>
      <c r="N31">
        <f t="shared" si="5"/>
        <v>142.9463713642217</v>
      </c>
      <c r="O31">
        <f t="shared" si="6"/>
        <v>4.9298252949219294E-2</v>
      </c>
      <c r="P31">
        <f t="shared" si="7"/>
        <v>2.9646392815306988</v>
      </c>
      <c r="Q31">
        <f t="shared" si="8"/>
        <v>4.8847322874176098E-2</v>
      </c>
      <c r="R31">
        <f t="shared" si="9"/>
        <v>3.0569747181223673E-2</v>
      </c>
      <c r="S31">
        <f t="shared" si="10"/>
        <v>231.29312390848017</v>
      </c>
      <c r="T31">
        <f t="shared" si="11"/>
        <v>29.125360592651926</v>
      </c>
      <c r="U31">
        <f t="shared" si="12"/>
        <v>28.0520064516129</v>
      </c>
      <c r="V31">
        <f t="shared" si="13"/>
        <v>3.8063600925210732</v>
      </c>
      <c r="W31">
        <f t="shared" si="14"/>
        <v>52.535088913785053</v>
      </c>
      <c r="X31">
        <f t="shared" si="15"/>
        <v>1.9943933397104268</v>
      </c>
      <c r="Y31">
        <f t="shared" si="16"/>
        <v>3.7963071557438703</v>
      </c>
      <c r="Z31">
        <f t="shared" si="17"/>
        <v>1.8119667528106465</v>
      </c>
      <c r="AA31">
        <f t="shared" si="18"/>
        <v>-39.339493987287469</v>
      </c>
      <c r="AB31">
        <f t="shared" si="19"/>
        <v>-7.2521407000564038</v>
      </c>
      <c r="AC31">
        <f t="shared" si="20"/>
        <v>-0.53337414880886547</v>
      </c>
      <c r="AD31">
        <f t="shared" si="21"/>
        <v>184.16811507232742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53761.916125645737</v>
      </c>
      <c r="AJ31" t="s">
        <v>292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15354.9</v>
      </c>
      <c r="AS31">
        <v>928.60928000000001</v>
      </c>
      <c r="AT31">
        <v>1157.1099999999999</v>
      </c>
      <c r="AU31">
        <f t="shared" si="27"/>
        <v>0.19747536534988019</v>
      </c>
      <c r="AV31">
        <v>0.5</v>
      </c>
      <c r="AW31">
        <f t="shared" si="28"/>
        <v>1180.1951580608545</v>
      </c>
      <c r="AX31">
        <f t="shared" si="29"/>
        <v>20.99305774888936</v>
      </c>
      <c r="AY31">
        <f t="shared" si="30"/>
        <v>116.52973501111343</v>
      </c>
      <c r="AZ31">
        <f t="shared" si="31"/>
        <v>0.48308285296989911</v>
      </c>
      <c r="BA31">
        <f t="shared" si="32"/>
        <v>1.8277320561243419E-2</v>
      </c>
      <c r="BB31">
        <f t="shared" si="33"/>
        <v>1.8191615317471981</v>
      </c>
      <c r="BC31" t="s">
        <v>357</v>
      </c>
      <c r="BD31">
        <v>598.13</v>
      </c>
      <c r="BE31">
        <f t="shared" si="34"/>
        <v>558.9799999999999</v>
      </c>
      <c r="BF31">
        <f t="shared" si="35"/>
        <v>0.40878156642455887</v>
      </c>
      <c r="BG31">
        <f t="shared" si="36"/>
        <v>0.79016873439816826</v>
      </c>
      <c r="BH31">
        <f t="shared" si="37"/>
        <v>0.51739947014838261</v>
      </c>
      <c r="BI31">
        <f t="shared" si="38"/>
        <v>0.82657954004489853</v>
      </c>
      <c r="BJ31">
        <f t="shared" si="39"/>
        <v>0.26330182520416057</v>
      </c>
      <c r="BK31">
        <f t="shared" si="40"/>
        <v>0.73669817479583943</v>
      </c>
      <c r="BL31">
        <f t="shared" si="41"/>
        <v>1400.01193548387</v>
      </c>
      <c r="BM31">
        <f t="shared" si="42"/>
        <v>1180.1951580608545</v>
      </c>
      <c r="BN31">
        <f t="shared" si="43"/>
        <v>0.84298935469643488</v>
      </c>
      <c r="BO31">
        <f t="shared" si="44"/>
        <v>0.19597870939286974</v>
      </c>
      <c r="BP31">
        <v>6</v>
      </c>
      <c r="BQ31">
        <v>0.5</v>
      </c>
      <c r="BR31" t="s">
        <v>295</v>
      </c>
      <c r="BS31">
        <v>2</v>
      </c>
      <c r="BT31">
        <v>1608160369.0999999</v>
      </c>
      <c r="BU31">
        <v>1399.7780645161299</v>
      </c>
      <c r="BV31">
        <v>1426.4564516129001</v>
      </c>
      <c r="BW31">
        <v>19.529758064516098</v>
      </c>
      <c r="BX31">
        <v>18.480661290322601</v>
      </c>
      <c r="BY31">
        <v>1400.86193548387</v>
      </c>
      <c r="BZ31">
        <v>19.5398741935484</v>
      </c>
      <c r="CA31">
        <v>500.21912903225802</v>
      </c>
      <c r="CB31">
        <v>102.020741935484</v>
      </c>
      <c r="CC31">
        <v>9.9997764516129004E-2</v>
      </c>
      <c r="CD31">
        <v>28.006632258064499</v>
      </c>
      <c r="CE31">
        <v>28.0520064516129</v>
      </c>
      <c r="CF31">
        <v>999.9</v>
      </c>
      <c r="CG31">
        <v>0</v>
      </c>
      <c r="CH31">
        <v>0</v>
      </c>
      <c r="CI31">
        <v>9999.3483870967702</v>
      </c>
      <c r="CJ31">
        <v>0</v>
      </c>
      <c r="CK31">
        <v>243.66812903225801</v>
      </c>
      <c r="CL31">
        <v>1400.01193548387</v>
      </c>
      <c r="CM31">
        <v>0.89999938709677396</v>
      </c>
      <c r="CN31">
        <v>0.100000567741935</v>
      </c>
      <c r="CO31">
        <v>0</v>
      </c>
      <c r="CP31">
        <v>928.723677419355</v>
      </c>
      <c r="CQ31">
        <v>4.99979</v>
      </c>
      <c r="CR31">
        <v>12905.296774193501</v>
      </c>
      <c r="CS31">
        <v>11904.774193548399</v>
      </c>
      <c r="CT31">
        <v>46.637</v>
      </c>
      <c r="CU31">
        <v>48.683</v>
      </c>
      <c r="CV31">
        <v>47.707322580645098</v>
      </c>
      <c r="CW31">
        <v>47.683</v>
      </c>
      <c r="CX31">
        <v>47.875</v>
      </c>
      <c r="CY31">
        <v>1255.50870967742</v>
      </c>
      <c r="CZ31">
        <v>139.504516129032</v>
      </c>
      <c r="DA31">
        <v>0</v>
      </c>
      <c r="DB31">
        <v>149.10000014305101</v>
      </c>
      <c r="DC31">
        <v>0</v>
      </c>
      <c r="DD31">
        <v>928.60928000000001</v>
      </c>
      <c r="DE31">
        <v>-9.7245384710880405</v>
      </c>
      <c r="DF31">
        <v>-133.59999992908001</v>
      </c>
      <c r="DG31">
        <v>12903.868</v>
      </c>
      <c r="DH31">
        <v>15</v>
      </c>
      <c r="DI31">
        <v>1608160256.0999999</v>
      </c>
      <c r="DJ31" t="s">
        <v>352</v>
      </c>
      <c r="DK31">
        <v>1608160256.0999999</v>
      </c>
      <c r="DL31">
        <v>1608160251.0999999</v>
      </c>
      <c r="DM31">
        <v>23</v>
      </c>
      <c r="DN31">
        <v>-0.32300000000000001</v>
      </c>
      <c r="DO31">
        <v>0</v>
      </c>
      <c r="DP31">
        <v>-1.0489999999999999</v>
      </c>
      <c r="DQ31">
        <v>-3.5000000000000003E-2</v>
      </c>
      <c r="DR31">
        <v>1226</v>
      </c>
      <c r="DS31">
        <v>18</v>
      </c>
      <c r="DT31">
        <v>0.1</v>
      </c>
      <c r="DU31">
        <v>0.06</v>
      </c>
      <c r="DV31">
        <v>20.993724000233101</v>
      </c>
      <c r="DW31">
        <v>-1.8311436583482901</v>
      </c>
      <c r="DX31">
        <v>0.19927295407582599</v>
      </c>
      <c r="DY31">
        <v>0</v>
      </c>
      <c r="DZ31">
        <v>-26.6785225806452</v>
      </c>
      <c r="EA31">
        <v>2.3709822580646001</v>
      </c>
      <c r="EB31">
        <v>0.246638243260249</v>
      </c>
      <c r="EC31">
        <v>0</v>
      </c>
      <c r="ED31">
        <v>1.0490945161290299</v>
      </c>
      <c r="EE31">
        <v>-0.114612580645166</v>
      </c>
      <c r="EF31">
        <v>9.9949761053498096E-3</v>
      </c>
      <c r="EG31">
        <v>1</v>
      </c>
      <c r="EH31">
        <v>1</v>
      </c>
      <c r="EI31">
        <v>3</v>
      </c>
      <c r="EJ31" t="s">
        <v>353</v>
      </c>
      <c r="EK31">
        <v>100</v>
      </c>
      <c r="EL31">
        <v>100</v>
      </c>
      <c r="EM31">
        <v>-1.08</v>
      </c>
      <c r="EN31">
        <v>-0.01</v>
      </c>
      <c r="EO31">
        <v>-1.26014681706541</v>
      </c>
      <c r="EP31">
        <v>8.1547674161403102E-4</v>
      </c>
      <c r="EQ31">
        <v>-7.5071724955183801E-7</v>
      </c>
      <c r="ER31">
        <v>1.8443278439785599E-10</v>
      </c>
      <c r="ES31">
        <v>-0.15100950888969999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513.40599999999995</v>
      </c>
      <c r="FE31">
        <v>477.21</v>
      </c>
      <c r="FF31">
        <v>22.983899999999998</v>
      </c>
      <c r="FG31">
        <v>33.0212</v>
      </c>
      <c r="FH31">
        <v>30.000399999999999</v>
      </c>
      <c r="FI31">
        <v>32.967700000000001</v>
      </c>
      <c r="FJ31">
        <v>32.926900000000003</v>
      </c>
      <c r="FK31">
        <v>56.122700000000002</v>
      </c>
      <c r="FL31">
        <v>47.4694</v>
      </c>
      <c r="FM31">
        <v>0</v>
      </c>
      <c r="FN31">
        <v>22.972999999999999</v>
      </c>
      <c r="FO31">
        <v>1426.45</v>
      </c>
      <c r="FP31">
        <v>18.547899999999998</v>
      </c>
      <c r="FQ31">
        <v>101.005</v>
      </c>
      <c r="FR31">
        <v>100.65300000000001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2020-12-16T15:16:07Z</dcterms:created>
  <dcterms:modified xsi:type="dcterms:W3CDTF">2021-05-04T23:32:23Z</dcterms:modified>
</cp:coreProperties>
</file>