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24832B13-59EF-431B-8630-D44BF723789B}" xr6:coauthVersionLast="46" xr6:coauthVersionMax="46" xr10:uidLastSave="{00000000-0000-0000-0000-000000000000}"/>
  <bookViews>
    <workbookView xWindow="1080" yWindow="108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S31" i="1" s="1"/>
  <c r="BG31" i="1"/>
  <c r="BF31" i="1"/>
  <c r="BE31" i="1"/>
  <c r="BD31" i="1"/>
  <c r="BC31" i="1"/>
  <c r="AZ31" i="1"/>
  <c r="AX31" i="1"/>
  <c r="AU31" i="1"/>
  <c r="AS31" i="1"/>
  <c r="AW31" i="1" s="1"/>
  <c r="AM31" i="1"/>
  <c r="AN31" i="1" s="1"/>
  <c r="AI31" i="1"/>
  <c r="AG31" i="1"/>
  <c r="K31" i="1" s="1"/>
  <c r="Y31" i="1"/>
  <c r="X31" i="1"/>
  <c r="W31" i="1"/>
  <c r="P31" i="1"/>
  <c r="N31" i="1"/>
  <c r="BK30" i="1"/>
  <c r="BJ30" i="1"/>
  <c r="BI30" i="1"/>
  <c r="BH30" i="1"/>
  <c r="BG30" i="1"/>
  <c r="BF30" i="1"/>
  <c r="BE30" i="1"/>
  <c r="BD30" i="1"/>
  <c r="BC30" i="1"/>
  <c r="AZ30" i="1"/>
  <c r="AX30" i="1"/>
  <c r="AS30" i="1"/>
  <c r="AM30" i="1"/>
  <c r="AN30" i="1" s="1"/>
  <c r="AI30" i="1"/>
  <c r="AG30" i="1" s="1"/>
  <c r="Y30" i="1"/>
  <c r="X30" i="1"/>
  <c r="W30" i="1" s="1"/>
  <c r="P30" i="1"/>
  <c r="BK29" i="1"/>
  <c r="BJ29" i="1"/>
  <c r="BH29" i="1"/>
  <c r="BG29" i="1"/>
  <c r="BF29" i="1"/>
  <c r="BE29" i="1"/>
  <c r="BD29" i="1"/>
  <c r="BC29" i="1"/>
  <c r="AX29" i="1" s="1"/>
  <c r="AZ29" i="1"/>
  <c r="AS29" i="1"/>
  <c r="AN29" i="1"/>
  <c r="AM29" i="1"/>
  <c r="AI29" i="1"/>
  <c r="AG29" i="1" s="1"/>
  <c r="Y29" i="1"/>
  <c r="X29" i="1"/>
  <c r="W29" i="1" s="1"/>
  <c r="P29" i="1"/>
  <c r="K29" i="1"/>
  <c r="J29" i="1"/>
  <c r="AV29" i="1" s="1"/>
  <c r="BK28" i="1"/>
  <c r="BJ28" i="1"/>
  <c r="BH28" i="1"/>
  <c r="BI28" i="1" s="1"/>
  <c r="S28" i="1" s="1"/>
  <c r="BG28" i="1"/>
  <c r="BF28" i="1"/>
  <c r="BE28" i="1"/>
  <c r="BD28" i="1"/>
  <c r="BC28" i="1"/>
  <c r="AZ28" i="1"/>
  <c r="AX28" i="1"/>
  <c r="AU28" i="1"/>
  <c r="AW28" i="1" s="1"/>
  <c r="AS28" i="1"/>
  <c r="AN28" i="1"/>
  <c r="AM28" i="1"/>
  <c r="AI28" i="1"/>
  <c r="AG28" i="1"/>
  <c r="Y28" i="1"/>
  <c r="X28" i="1"/>
  <c r="W28" i="1"/>
  <c r="P28" i="1"/>
  <c r="N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M27" i="1"/>
  <c r="AN27" i="1" s="1"/>
  <c r="AI27" i="1"/>
  <c r="AG27" i="1" s="1"/>
  <c r="AH27" i="1"/>
  <c r="Y27" i="1"/>
  <c r="X27" i="1"/>
  <c r="W27" i="1" s="1"/>
  <c r="P27" i="1"/>
  <c r="J27" i="1"/>
  <c r="AV27" i="1" s="1"/>
  <c r="I27" i="1"/>
  <c r="AA27" i="1" s="1"/>
  <c r="BK26" i="1"/>
  <c r="BJ26" i="1"/>
  <c r="BI26" i="1"/>
  <c r="BH26" i="1"/>
  <c r="BG26" i="1"/>
  <c r="BF26" i="1"/>
  <c r="BE26" i="1"/>
  <c r="BD26" i="1"/>
  <c r="BC26" i="1"/>
  <c r="AX26" i="1" s="1"/>
  <c r="AZ26" i="1"/>
  <c r="AU26" i="1"/>
  <c r="AS26" i="1"/>
  <c r="AW26" i="1" s="1"/>
  <c r="AN26" i="1"/>
  <c r="AM26" i="1"/>
  <c r="AI26" i="1"/>
  <c r="AG26" i="1"/>
  <c r="J26" i="1" s="1"/>
  <c r="AV26" i="1" s="1"/>
  <c r="AY26" i="1" s="1"/>
  <c r="Y26" i="1"/>
  <c r="X26" i="1"/>
  <c r="W26" i="1"/>
  <c r="S26" i="1"/>
  <c r="P26" i="1"/>
  <c r="N26" i="1"/>
  <c r="K26" i="1"/>
  <c r="BK25" i="1"/>
  <c r="BJ25" i="1"/>
  <c r="BI25" i="1"/>
  <c r="BH25" i="1"/>
  <c r="BG25" i="1"/>
  <c r="BF25" i="1"/>
  <c r="BE25" i="1"/>
  <c r="BD25" i="1"/>
  <c r="BC25" i="1"/>
  <c r="AZ25" i="1"/>
  <c r="AX25" i="1"/>
  <c r="AS25" i="1"/>
  <c r="AM25" i="1"/>
  <c r="AN25" i="1" s="1"/>
  <c r="AI25" i="1"/>
  <c r="AH25" i="1"/>
  <c r="AG25" i="1"/>
  <c r="N25" i="1" s="1"/>
  <c r="Y25" i="1"/>
  <c r="X25" i="1"/>
  <c r="W25" i="1" s="1"/>
  <c r="P25" i="1"/>
  <c r="I25" i="1"/>
  <c r="AA25" i="1" s="1"/>
  <c r="BK24" i="1"/>
  <c r="S24" i="1" s="1"/>
  <c r="BJ24" i="1"/>
  <c r="BI24" i="1"/>
  <c r="AU24" i="1" s="1"/>
  <c r="BH24" i="1"/>
  <c r="BG24" i="1"/>
  <c r="BF24" i="1"/>
  <c r="BE24" i="1"/>
  <c r="BD24" i="1"/>
  <c r="BC24" i="1"/>
  <c r="AX24" i="1" s="1"/>
  <c r="AZ24" i="1"/>
  <c r="AS24" i="1"/>
  <c r="AW24" i="1" s="1"/>
  <c r="AN24" i="1"/>
  <c r="AM24" i="1"/>
  <c r="AI24" i="1"/>
  <c r="AG24" i="1" s="1"/>
  <c r="AA24" i="1"/>
  <c r="Y24" i="1"/>
  <c r="W24" i="1" s="1"/>
  <c r="X24" i="1"/>
  <c r="P24" i="1"/>
  <c r="K24" i="1"/>
  <c r="I24" i="1"/>
  <c r="BK23" i="1"/>
  <c r="BJ23" i="1"/>
  <c r="BH23" i="1"/>
  <c r="BI23" i="1" s="1"/>
  <c r="S23" i="1" s="1"/>
  <c r="BG23" i="1"/>
  <c r="BF23" i="1"/>
  <c r="BE23" i="1"/>
  <c r="BD23" i="1"/>
  <c r="BC23" i="1"/>
  <c r="AZ23" i="1"/>
  <c r="AX23" i="1"/>
  <c r="AS23" i="1"/>
  <c r="AM23" i="1"/>
  <c r="AN23" i="1" s="1"/>
  <c r="AI23" i="1"/>
  <c r="AG23" i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M22" i="1"/>
  <c r="AN22" i="1" s="1"/>
  <c r="AI22" i="1"/>
  <c r="AH22" i="1"/>
  <c r="AG22" i="1"/>
  <c r="J22" i="1" s="1"/>
  <c r="AV22" i="1" s="1"/>
  <c r="Y22" i="1"/>
  <c r="X22" i="1"/>
  <c r="W22" i="1" s="1"/>
  <c r="P22" i="1"/>
  <c r="BK21" i="1"/>
  <c r="S21" i="1" s="1"/>
  <c r="BJ21" i="1"/>
  <c r="BH21" i="1"/>
  <c r="BI21" i="1" s="1"/>
  <c r="AU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H21" i="1"/>
  <c r="AG21" i="1"/>
  <c r="I21" i="1" s="1"/>
  <c r="Y21" i="1"/>
  <c r="X21" i="1"/>
  <c r="W21" i="1" s="1"/>
  <c r="P21" i="1"/>
  <c r="N21" i="1"/>
  <c r="K21" i="1"/>
  <c r="J21" i="1"/>
  <c r="AV21" i="1" s="1"/>
  <c r="BK20" i="1"/>
  <c r="BJ20" i="1"/>
  <c r="BH20" i="1"/>
  <c r="BI20" i="1" s="1"/>
  <c r="S20" i="1" s="1"/>
  <c r="BG20" i="1"/>
  <c r="BF20" i="1"/>
  <c r="BE20" i="1"/>
  <c r="BD20" i="1"/>
  <c r="BC20" i="1"/>
  <c r="AZ20" i="1"/>
  <c r="AX20" i="1"/>
  <c r="AU20" i="1"/>
  <c r="AW20" i="1" s="1"/>
  <c r="AS20" i="1"/>
  <c r="AN20" i="1"/>
  <c r="AM20" i="1"/>
  <c r="AI20" i="1"/>
  <c r="AG20" i="1"/>
  <c r="Y20" i="1"/>
  <c r="X20" i="1"/>
  <c r="W20" i="1"/>
  <c r="P20" i="1"/>
  <c r="N20" i="1"/>
  <c r="BK19" i="1"/>
  <c r="BJ19" i="1"/>
  <c r="BI19" i="1"/>
  <c r="AU19" i="1" s="1"/>
  <c r="BH19" i="1"/>
  <c r="BG19" i="1"/>
  <c r="BF19" i="1"/>
  <c r="BE19" i="1"/>
  <c r="BD19" i="1"/>
  <c r="BC19" i="1"/>
  <c r="AX19" i="1" s="1"/>
  <c r="AZ19" i="1"/>
  <c r="AS19" i="1"/>
  <c r="AM19" i="1"/>
  <c r="AN19" i="1" s="1"/>
  <c r="AI19" i="1"/>
  <c r="AG19" i="1" s="1"/>
  <c r="N19" i="1" s="1"/>
  <c r="Y19" i="1"/>
  <c r="X19" i="1"/>
  <c r="W19" i="1" s="1"/>
  <c r="P19" i="1"/>
  <c r="K19" i="1"/>
  <c r="J19" i="1"/>
  <c r="AV19" i="1" s="1"/>
  <c r="AY19" i="1" s="1"/>
  <c r="BK18" i="1"/>
  <c r="S18" i="1" s="1"/>
  <c r="BJ18" i="1"/>
  <c r="BI18" i="1"/>
  <c r="BH18" i="1"/>
  <c r="BG18" i="1"/>
  <c r="BF18" i="1"/>
  <c r="BE18" i="1"/>
  <c r="BD18" i="1"/>
  <c r="BC18" i="1"/>
  <c r="AX18" i="1" s="1"/>
  <c r="AZ18" i="1"/>
  <c r="AV18" i="1"/>
  <c r="AY18" i="1" s="1"/>
  <c r="AU18" i="1"/>
  <c r="AS18" i="1"/>
  <c r="AN18" i="1"/>
  <c r="AM18" i="1"/>
  <c r="AI18" i="1"/>
  <c r="AG18" i="1"/>
  <c r="J18" i="1" s="1"/>
  <c r="Y18" i="1"/>
  <c r="X18" i="1"/>
  <c r="W18" i="1"/>
  <c r="P18" i="1"/>
  <c r="N18" i="1"/>
  <c r="K18" i="1"/>
  <c r="BK17" i="1"/>
  <c r="BJ17" i="1"/>
  <c r="BI17" i="1"/>
  <c r="BH17" i="1"/>
  <c r="BG17" i="1"/>
  <c r="BF17" i="1"/>
  <c r="BE17" i="1"/>
  <c r="BD17" i="1"/>
  <c r="BC17" i="1"/>
  <c r="AZ17" i="1"/>
  <c r="AX17" i="1"/>
  <c r="AS17" i="1"/>
  <c r="AM17" i="1"/>
  <c r="AN17" i="1" s="1"/>
  <c r="AI17" i="1"/>
  <c r="AH17" i="1"/>
  <c r="AG17" i="1"/>
  <c r="N17" i="1" s="1"/>
  <c r="Y17" i="1"/>
  <c r="X17" i="1"/>
  <c r="W17" i="1" s="1"/>
  <c r="P17" i="1"/>
  <c r="I17" i="1"/>
  <c r="AA17" i="1" s="1"/>
  <c r="S27" i="1" l="1"/>
  <c r="AU27" i="1"/>
  <c r="AY27" i="1" s="1"/>
  <c r="T21" i="1"/>
  <c r="U21" i="1" s="1"/>
  <c r="Q21" i="1" s="1"/>
  <c r="O21" i="1" s="1"/>
  <c r="R21" i="1" s="1"/>
  <c r="L21" i="1" s="1"/>
  <c r="M21" i="1" s="1"/>
  <c r="S22" i="1"/>
  <c r="AU22" i="1"/>
  <c r="AW22" i="1" s="1"/>
  <c r="T24" i="1"/>
  <c r="U24" i="1" s="1"/>
  <c r="Q24" i="1" s="1"/>
  <c r="O24" i="1" s="1"/>
  <c r="R24" i="1" s="1"/>
  <c r="L24" i="1" s="1"/>
  <c r="M24" i="1" s="1"/>
  <c r="N30" i="1"/>
  <c r="J30" i="1"/>
  <c r="AV30" i="1" s="1"/>
  <c r="AY30" i="1" s="1"/>
  <c r="K30" i="1"/>
  <c r="AH30" i="1"/>
  <c r="I30" i="1"/>
  <c r="AY21" i="1"/>
  <c r="I22" i="1"/>
  <c r="AU30" i="1"/>
  <c r="AW30" i="1" s="1"/>
  <c r="S30" i="1"/>
  <c r="AW18" i="1"/>
  <c r="AH19" i="1"/>
  <c r="T23" i="1"/>
  <c r="U23" i="1" s="1"/>
  <c r="AH24" i="1"/>
  <c r="N24" i="1"/>
  <c r="J17" i="1"/>
  <c r="AV17" i="1" s="1"/>
  <c r="K17" i="1"/>
  <c r="AU17" i="1"/>
  <c r="AW17" i="1" s="1"/>
  <c r="S17" i="1"/>
  <c r="N22" i="1"/>
  <c r="K22" i="1"/>
  <c r="K23" i="1"/>
  <c r="J23" i="1"/>
  <c r="AV23" i="1" s="1"/>
  <c r="AH23" i="1"/>
  <c r="I23" i="1"/>
  <c r="K25" i="1"/>
  <c r="J25" i="1"/>
  <c r="AV25" i="1" s="1"/>
  <c r="AY25" i="1" s="1"/>
  <c r="AU25" i="1"/>
  <c r="AW25" i="1" s="1"/>
  <c r="S25" i="1"/>
  <c r="S19" i="1"/>
  <c r="J24" i="1"/>
  <c r="AV24" i="1" s="1"/>
  <c r="AY24" i="1" s="1"/>
  <c r="K27" i="1"/>
  <c r="N27" i="1"/>
  <c r="I29" i="1"/>
  <c r="AH29" i="1"/>
  <c r="N29" i="1"/>
  <c r="AW19" i="1"/>
  <c r="K20" i="1"/>
  <c r="J20" i="1"/>
  <c r="AV20" i="1" s="1"/>
  <c r="AY20" i="1" s="1"/>
  <c r="I20" i="1"/>
  <c r="T20" i="1" s="1"/>
  <c r="U20" i="1" s="1"/>
  <c r="AA21" i="1"/>
  <c r="AW21" i="1"/>
  <c r="T28" i="1"/>
  <c r="U28" i="1" s="1"/>
  <c r="I19" i="1"/>
  <c r="AH20" i="1"/>
  <c r="N23" i="1"/>
  <c r="AU23" i="1"/>
  <c r="AW23" i="1" s="1"/>
  <c r="AW27" i="1"/>
  <c r="K28" i="1"/>
  <c r="AH28" i="1"/>
  <c r="J28" i="1"/>
  <c r="AV28" i="1" s="1"/>
  <c r="AY28" i="1" s="1"/>
  <c r="I28" i="1"/>
  <c r="BI29" i="1"/>
  <c r="AH31" i="1"/>
  <c r="AH18" i="1"/>
  <c r="AH26" i="1"/>
  <c r="I31" i="1"/>
  <c r="T31" i="1" s="1"/>
  <c r="U31" i="1" s="1"/>
  <c r="I26" i="1"/>
  <c r="J31" i="1"/>
  <c r="AV31" i="1" s="1"/>
  <c r="AY31" i="1" s="1"/>
  <c r="I18" i="1"/>
  <c r="T18" i="1" s="1"/>
  <c r="U18" i="1" s="1"/>
  <c r="AC20" i="1" l="1"/>
  <c r="V20" i="1"/>
  <c r="Z20" i="1" s="1"/>
  <c r="AB20" i="1"/>
  <c r="AC31" i="1"/>
  <c r="AB31" i="1"/>
  <c r="V31" i="1"/>
  <c r="Z31" i="1" s="1"/>
  <c r="V18" i="1"/>
  <c r="Z18" i="1" s="1"/>
  <c r="AC18" i="1"/>
  <c r="AD18" i="1" s="1"/>
  <c r="AB18" i="1"/>
  <c r="AC28" i="1"/>
  <c r="V28" i="1"/>
  <c r="Z28" i="1" s="1"/>
  <c r="T25" i="1"/>
  <c r="U25" i="1" s="1"/>
  <c r="V23" i="1"/>
  <c r="Z23" i="1" s="1"/>
  <c r="AB23" i="1"/>
  <c r="AC23" i="1"/>
  <c r="AD23" i="1" s="1"/>
  <c r="AA22" i="1"/>
  <c r="AB28" i="1"/>
  <c r="T19" i="1"/>
  <c r="U19" i="1" s="1"/>
  <c r="T17" i="1"/>
  <c r="U17" i="1" s="1"/>
  <c r="V24" i="1"/>
  <c r="Z24" i="1" s="1"/>
  <c r="AC24" i="1"/>
  <c r="AB24" i="1"/>
  <c r="AA19" i="1"/>
  <c r="Q18" i="1"/>
  <c r="O18" i="1" s="1"/>
  <c r="R18" i="1" s="1"/>
  <c r="L18" i="1" s="1"/>
  <c r="M18" i="1" s="1"/>
  <c r="AA18" i="1"/>
  <c r="AU29" i="1"/>
  <c r="S29" i="1"/>
  <c r="AA29" i="1"/>
  <c r="AA23" i="1"/>
  <c r="Q23" i="1"/>
  <c r="O23" i="1" s="1"/>
  <c r="R23" i="1" s="1"/>
  <c r="L23" i="1" s="1"/>
  <c r="M23" i="1" s="1"/>
  <c r="T30" i="1"/>
  <c r="U30" i="1" s="1"/>
  <c r="V21" i="1"/>
  <c r="Z21" i="1" s="1"/>
  <c r="AB21" i="1"/>
  <c r="AC21" i="1"/>
  <c r="AA28" i="1"/>
  <c r="Q28" i="1"/>
  <c r="O28" i="1" s="1"/>
  <c r="R28" i="1" s="1"/>
  <c r="L28" i="1" s="1"/>
  <c r="M28" i="1" s="1"/>
  <c r="AA20" i="1"/>
  <c r="Q20" i="1"/>
  <c r="O20" i="1" s="1"/>
  <c r="R20" i="1" s="1"/>
  <c r="L20" i="1" s="1"/>
  <c r="M20" i="1" s="1"/>
  <c r="AY17" i="1"/>
  <c r="AA30" i="1"/>
  <c r="Q30" i="1"/>
  <c r="O30" i="1" s="1"/>
  <c r="R30" i="1" s="1"/>
  <c r="L30" i="1" s="1"/>
  <c r="M30" i="1" s="1"/>
  <c r="T27" i="1"/>
  <c r="U27" i="1" s="1"/>
  <c r="AA31" i="1"/>
  <c r="Q31" i="1"/>
  <c r="O31" i="1" s="1"/>
  <c r="R31" i="1" s="1"/>
  <c r="L31" i="1" s="1"/>
  <c r="M31" i="1" s="1"/>
  <c r="Q26" i="1"/>
  <c r="O26" i="1" s="1"/>
  <c r="R26" i="1" s="1"/>
  <c r="L26" i="1" s="1"/>
  <c r="M26" i="1" s="1"/>
  <c r="T26" i="1"/>
  <c r="U26" i="1" s="1"/>
  <c r="AA26" i="1"/>
  <c r="AY23" i="1"/>
  <c r="T22" i="1"/>
  <c r="U22" i="1" s="1"/>
  <c r="Q22" i="1" s="1"/>
  <c r="O22" i="1" s="1"/>
  <c r="R22" i="1" s="1"/>
  <c r="L22" i="1" s="1"/>
  <c r="M22" i="1" s="1"/>
  <c r="AY22" i="1"/>
  <c r="AY29" i="1" l="1"/>
  <c r="AW29" i="1"/>
  <c r="T29" i="1"/>
  <c r="U29" i="1" s="1"/>
  <c r="V26" i="1"/>
  <c r="Z26" i="1" s="1"/>
  <c r="AC26" i="1"/>
  <c r="AB26" i="1"/>
  <c r="V30" i="1"/>
  <c r="Z30" i="1" s="1"/>
  <c r="AC30" i="1"/>
  <c r="AD30" i="1" s="1"/>
  <c r="AB30" i="1"/>
  <c r="AC17" i="1"/>
  <c r="V17" i="1"/>
  <c r="Z17" i="1" s="1"/>
  <c r="AB17" i="1"/>
  <c r="Q17" i="1"/>
  <c r="O17" i="1" s="1"/>
  <c r="R17" i="1" s="1"/>
  <c r="L17" i="1" s="1"/>
  <c r="M17" i="1" s="1"/>
  <c r="V19" i="1"/>
  <c r="Z19" i="1" s="1"/>
  <c r="AC19" i="1"/>
  <c r="AD19" i="1" s="1"/>
  <c r="AB19" i="1"/>
  <c r="AC25" i="1"/>
  <c r="V25" i="1"/>
  <c r="Z25" i="1" s="1"/>
  <c r="AB25" i="1"/>
  <c r="Q25" i="1"/>
  <c r="O25" i="1" s="1"/>
  <c r="R25" i="1" s="1"/>
  <c r="L25" i="1" s="1"/>
  <c r="M25" i="1" s="1"/>
  <c r="AD31" i="1"/>
  <c r="Q19" i="1"/>
  <c r="O19" i="1" s="1"/>
  <c r="R19" i="1" s="1"/>
  <c r="L19" i="1" s="1"/>
  <c r="M19" i="1" s="1"/>
  <c r="V27" i="1"/>
  <c r="Z27" i="1" s="1"/>
  <c r="AC27" i="1"/>
  <c r="Q27" i="1"/>
  <c r="O27" i="1" s="1"/>
  <c r="R27" i="1" s="1"/>
  <c r="L27" i="1" s="1"/>
  <c r="M27" i="1" s="1"/>
  <c r="AB27" i="1"/>
  <c r="AD28" i="1"/>
  <c r="V22" i="1"/>
  <c r="Z22" i="1" s="1"/>
  <c r="AC22" i="1"/>
  <c r="AB22" i="1"/>
  <c r="AD21" i="1"/>
  <c r="AD24" i="1"/>
  <c r="AD20" i="1"/>
  <c r="AD26" i="1" l="1"/>
  <c r="AD22" i="1"/>
  <c r="V29" i="1"/>
  <c r="Z29" i="1" s="1"/>
  <c r="AC29" i="1"/>
  <c r="AD29" i="1" s="1"/>
  <c r="AB29" i="1"/>
  <c r="Q29" i="1"/>
  <c r="O29" i="1" s="1"/>
  <c r="R29" i="1" s="1"/>
  <c r="L29" i="1" s="1"/>
  <c r="M29" i="1" s="1"/>
  <c r="AD17" i="1"/>
  <c r="AD25" i="1"/>
  <c r="AD27" i="1"/>
</calcChain>
</file>

<file path=xl/sharedStrings.xml><?xml version="1.0" encoding="utf-8"?>
<sst xmlns="http://schemas.openxmlformats.org/spreadsheetml/2006/main" count="693" uniqueCount="351">
  <si>
    <t>File opened</t>
  </si>
  <si>
    <t>2020-12-16 14:59:27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</si>
  <si>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</si>
  <si>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</si>
  <si>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</si>
  <si>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</si>
  <si>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</si>
  <si>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</si>
  <si>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</si>
  <si>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</si>
  <si>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</si>
  <si>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</si>
  <si>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</si>
  <si>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{"co2aspan2a": "0.308883", "h2oaspan1": "1.00771", "h2obspanconc1": "12.28", "flowbzero": "0.29097", "flowmeterzero": "1.00299", "h2oaspanconc1": "12.28", "co2aspanconc1": "2500", "flowazero": "0.29042", "h2obspan1": "0.99587", "h2obzero": "1.1444", "tbzero": "0.134552", "co2bspan1": "1.00108", "ssa_ref": "35809.5", "h2oaspanconc2": "0", "h2oazero": "1.13424", "co2bspanconc1": "2500", "h2obspan2a": "0.0708892", "chamberpressurezero": "2.68126", "co2azero": "0.965182", "co2aspan2b": "0.306383", "co2aspan1": "1.00054", "co2bzero": "0.964262", "co2bspan2b": "0.308367", "tazero": "0.0863571", "h2obspan2": "0", "h2oaspan2b": "0.070146", "h2oaspan2": "0", "co2bspanconc2": "299.2", "co2aspanconc2": "299.2", "h2obspanconc2": "0", "ssb_ref": "37377.7", "oxygen": "21", "h2obspan2b": "0.0705964", "co2bspan2a": "0.310949", "co2aspan2": "-0.0279682", "h2oaspan2a": "0.0696095", "co2bspan2": "-0.0301809"}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</si>
  <si>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</si>
  <si>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</si>
  <si>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</si>
  <si>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</si>
  <si>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</si>
  <si>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</si>
  <si>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</si>
  <si>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</si>
  <si>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</si>
  <si>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14:59:27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</si>
  <si>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</si>
  <si>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</si>
  <si>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</si>
  <si>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</si>
  <si>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</si>
  <si>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</si>
  <si>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</si>
  <si>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</si>
  <si>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</si>
  <si>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</si>
  <si>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</si>
  <si>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</si>
  <si>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</si>
  <si>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</si>
  <si>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</si>
  <si>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</si>
  <si>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</si>
  <si>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</si>
  <si>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</si>
  <si>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</si>
  <si>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</si>
  <si>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</si>
  <si>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</si>
  <si>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</si>
  <si>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</si>
  <si>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</si>
  <si>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</si>
  <si>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</si>
  <si>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</si>
  <si>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</si>
  <si>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</si>
  <si>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</si>
  <si>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</si>
  <si>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</si>
  <si>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</si>
  <si>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</si>
  <si>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</si>
  <si>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</si>
  <si>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</si>
  <si>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</si>
  <si>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</si>
  <si>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</si>
  <si>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</si>
  <si>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</si>
  <si>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</si>
  <si>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</si>
  <si>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</si>
  <si>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</si>
  <si>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</si>
  <si>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</si>
  <si>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</si>
  <si>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</si>
  <si>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</si>
  <si>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3.02308 70.0048 377.589 635.329 894.513 1112.2 1310.86 1501.81</t>
  </si>
  <si>
    <t>Fs_true</t>
  </si>
  <si>
    <t>-0.184547 101.051 403.292 601.246 800.825 1000.87 1200.89 1401.23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</si>
  <si>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</si>
  <si>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</si>
  <si>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</si>
  <si>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</si>
  <si>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</si>
  <si>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</si>
  <si>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</si>
  <si>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</si>
  <si>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</si>
  <si>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</si>
  <si>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</si>
  <si>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</si>
  <si>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</si>
  <si>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</si>
  <si>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</si>
  <si>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</si>
  <si>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</si>
  <si>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</si>
  <si>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</si>
  <si>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</si>
  <si>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</si>
  <si>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</si>
  <si>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</si>
  <si>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</si>
  <si>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</si>
  <si>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</si>
  <si>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</si>
  <si>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</si>
  <si>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</si>
  <si>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</si>
  <si>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</si>
  <si>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</si>
  <si>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</si>
  <si>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</si>
  <si>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</si>
  <si>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</si>
  <si>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</si>
  <si>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</si>
  <si>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</si>
  <si>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</si>
  <si>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</si>
  <si>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</si>
  <si>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</si>
  <si>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</si>
  <si>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</si>
  <si>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</si>
  <si>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</si>
  <si>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</si>
  <si>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</si>
  <si>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</si>
  <si>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</si>
  <si>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</si>
  <si>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</si>
  <si>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</si>
  <si>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</si>
  <si>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</si>
  <si>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</si>
  <si>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</si>
  <si>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</si>
  <si>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</si>
  <si>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</si>
  <si>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</si>
  <si>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</si>
  <si>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</si>
  <si>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</si>
  <si>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</si>
  <si>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</si>
  <si>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</si>
  <si>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</si>
  <si>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</si>
  <si>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</si>
  <si>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</si>
  <si>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</si>
  <si>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</si>
  <si>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</si>
  <si>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</si>
  <si>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</si>
  <si>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</si>
  <si>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</si>
  <si>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</si>
  <si>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</si>
  <si>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</si>
  <si>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</si>
  <si>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</si>
  <si>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</si>
  <si>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</si>
  <si>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</si>
  <si>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</si>
  <si>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</si>
  <si>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</si>
  <si>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</si>
  <si>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</si>
  <si>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</si>
  <si>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</si>
  <si>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</si>
  <si>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</si>
  <si>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</si>
  <si>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</si>
  <si>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</si>
  <si>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</si>
  <si>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</si>
  <si>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</si>
  <si>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</si>
  <si>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</si>
  <si>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</si>
  <si>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</si>
  <si>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</si>
  <si>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</si>
  <si>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</si>
  <si>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</si>
  <si>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</si>
  <si>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</si>
  <si>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</si>
  <si>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</si>
  <si>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</si>
  <si>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</si>
  <si>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</si>
  <si>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</si>
  <si>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</si>
  <si>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</si>
  <si>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</si>
  <si>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</si>
  <si>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</si>
  <si>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</si>
  <si>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</si>
  <si>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</si>
  <si>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</si>
  <si>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</si>
  <si>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</si>
  <si>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</si>
  <si>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</si>
  <si>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</si>
  <si>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</si>
  <si>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</si>
  <si>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</si>
  <si>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</si>
  <si>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</si>
  <si>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</si>
  <si>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</si>
  <si>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</si>
  <si>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</si>
  <si>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</si>
  <si>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</si>
  <si>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</si>
  <si>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</si>
  <si>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</si>
  <si>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</si>
  <si>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</si>
  <si>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</si>
  <si>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</si>
  <si>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</si>
  <si>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</si>
  <si>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</si>
  <si>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</si>
  <si>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</si>
  <si>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</si>
  <si>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</si>
  <si>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</si>
  <si>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</si>
  <si>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</si>
  <si>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</si>
  <si>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</si>
  <si>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</si>
  <si>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</si>
  <si>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</si>
  <si>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</si>
  <si>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</si>
  <si>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</si>
  <si>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</si>
  <si>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</si>
  <si>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</si>
  <si>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</si>
  <si>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</si>
  <si>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</si>
  <si>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</si>
  <si>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</si>
  <si>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</si>
  <si>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</si>
  <si>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</si>
  <si>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</si>
  <si>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</si>
  <si>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</si>
  <si>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</si>
  <si>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</si>
  <si>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</si>
  <si>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</si>
  <si>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</si>
  <si>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</si>
  <si>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</si>
  <si>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</si>
  <si>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</si>
  <si>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</si>
  <si>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</si>
  <si>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</si>
  <si>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</si>
  <si>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</si>
  <si>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</si>
  <si>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</si>
  <si>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</si>
  <si>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</si>
  <si>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</si>
  <si>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</si>
  <si>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</si>
  <si>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15:02:43</t>
  </si>
  <si>
    <t>15:02:43</t>
  </si>
  <si>
    <t>1149</t>
  </si>
  <si>
    <t>_1</t>
  </si>
  <si>
    <t>RECT-4143-20200907-06_33_50</t>
  </si>
  <si>
    <t>RECT-8109-20201216-15_02_47</t>
  </si>
  <si>
    <t>DARK-8110-20201216-15_02_49</t>
  </si>
  <si>
    <t>0: Broadleaf</t>
  </si>
  <si>
    <t>15:03:04</t>
  </si>
  <si>
    <t>1/3</t>
  </si>
  <si>
    <t>20201216 15:04:47</t>
  </si>
  <si>
    <t>15:04:47</t>
  </si>
  <si>
    <t>RECT-8111-20201216-15_04_51</t>
  </si>
  <si>
    <t>DARK-8112-20201216-15_04_53</t>
  </si>
  <si>
    <t>3/3</t>
  </si>
  <si>
    <t>20201216 15:05:57</t>
  </si>
  <si>
    <t>15:05:57</t>
  </si>
  <si>
    <t>RECT-8113-20201216-15_06_01</t>
  </si>
  <si>
    <t>DARK-8114-20201216-15_06_03</t>
  </si>
  <si>
    <t>20201216 15:07:08</t>
  </si>
  <si>
    <t>15:07:08</t>
  </si>
  <si>
    <t>RECT-8115-20201216-15_07_11</t>
  </si>
  <si>
    <t>DARK-8116-20201216-15_07_13</t>
  </si>
  <si>
    <t>20201216 15:08:20</t>
  </si>
  <si>
    <t>15:08:20</t>
  </si>
  <si>
    <t>RECT-8117-20201216-15_08_24</t>
  </si>
  <si>
    <t>DARK-8118-20201216-15_08_26</t>
  </si>
  <si>
    <t>20201216 15:09:30</t>
  </si>
  <si>
    <t>15:09:30</t>
  </si>
  <si>
    <t>RECT-8119-20201216-15_09_34</t>
  </si>
  <si>
    <t>DARK-8120-20201216-15_09_36</t>
  </si>
  <si>
    <t>20201216 15:10:41</t>
  </si>
  <si>
    <t>15:10:41</t>
  </si>
  <si>
    <t>RECT-8121-20201216-15_10_45</t>
  </si>
  <si>
    <t>DARK-8122-20201216-15_10_47</t>
  </si>
  <si>
    <t>20201216 15:11:50</t>
  </si>
  <si>
    <t>15:11:50</t>
  </si>
  <si>
    <t>RECT-8123-20201216-15_11_54</t>
  </si>
  <si>
    <t>DARK-8124-20201216-15_11_56</t>
  </si>
  <si>
    <t>20201216 15:13:30</t>
  </si>
  <si>
    <t>15:13:30</t>
  </si>
  <si>
    <t>RECT-8125-20201216-15_13_34</t>
  </si>
  <si>
    <t>DARK-8126-20201216-15_13_36</t>
  </si>
  <si>
    <t>15:13:53</t>
  </si>
  <si>
    <t>20201216 15:15:34</t>
  </si>
  <si>
    <t>15:15:34</t>
  </si>
  <si>
    <t>RECT-8127-20201216-15_15_38</t>
  </si>
  <si>
    <t>DARK-8128-20201216-15_15_40</t>
  </si>
  <si>
    <t>20201216 15:17:19</t>
  </si>
  <si>
    <t>15:17:19</t>
  </si>
  <si>
    <t>RECT-8129-20201216-15_17_23</t>
  </si>
  <si>
    <t>DARK-8130-20201216-15_17_25</t>
  </si>
  <si>
    <t>20201216 15:18:22</t>
  </si>
  <si>
    <t>15:18:22</t>
  </si>
  <si>
    <t>RECT-8131-20201216-15_18_26</t>
  </si>
  <si>
    <t>DARK-8132-20201216-15_18_28</t>
  </si>
  <si>
    <t>20201216 15:20:23</t>
  </si>
  <si>
    <t>15:20:23</t>
  </si>
  <si>
    <t>RECT-8133-20201216-15_20_26</t>
  </si>
  <si>
    <t>DARK-8134-20201216-15_20_29</t>
  </si>
  <si>
    <t>20201216 15:21:25</t>
  </si>
  <si>
    <t>15:21:25</t>
  </si>
  <si>
    <t>RECT-8135-20201216-15_21_29</t>
  </si>
  <si>
    <t>DARK-8136-20201216-15_21_31</t>
  </si>
  <si>
    <t>20201216 15:23:26</t>
  </si>
  <si>
    <t>15:23:26</t>
  </si>
  <si>
    <t>RECT-8137-20201216-15_23_29</t>
  </si>
  <si>
    <t>DARK-8138-20201216-15_23_32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</si>
</sst>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1608159763.0999999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1608159755.3499999</v>
      </c>
      <c r="I17">
        <f t="shared" ref="I17:I31" si="0">BW17*AG17*(BS17-BT17)/(100*BL17*(1000-AG17*BS17))</f>
        <v>8.3646795312557957E-4</v>
      </c>
      <c r="J17">
        <f t="shared" ref="J17:J31" si="1">BW17*AG17*(BR17-BQ17*(1000-AG17*BT17)/(1000-AG17*BS17))/(100*BL17)</f>
        <v>4.9480516679745969</v>
      </c>
      <c r="K17">
        <f t="shared" ref="K17:K31" si="2">BQ17 - IF(AG17&gt;1, J17*BL17*100/(AI17*CE17), 0)</f>
        <v>401.56433333333302</v>
      </c>
      <c r="L17">
        <f t="shared" ref="L17:L31" si="3">((R17-I17/2)*K17-J17)/(R17+I17/2)</f>
        <v>185.59053279636464</v>
      </c>
      <c r="M17">
        <f t="shared" ref="M17:M31" si="4">L17*(BX17+BY17)/1000</f>
        <v>18.955038599741293</v>
      </c>
      <c r="N17">
        <f t="shared" ref="N17:N31" si="5">(BQ17 - IF(AG17&gt;1, J17*BL17*100/(AI17*CE17), 0))*(BX17+BY17)/1000</f>
        <v>41.013231245822496</v>
      </c>
      <c r="O17">
        <f t="shared" ref="O17:O31" si="6">2/((1/Q17-1/P17)+SIGN(Q17)*SQRT((1/Q17-1/P17)*(1/Q17-1/P17) + 4*BM17/((BM17+1)*(BM17+1))*(2*1/Q17*1/P17-1/P17*1/P17)))</f>
        <v>3.8714685008201931E-2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2.9663046882611561</v>
      </c>
      <c r="Q17">
        <f t="shared" ref="Q17:Q31" si="8">I17*(1000-(1000*0.61365*EXP(17.502*U17/(240.97+U17))/(BX17+BY17)+BS17)/2)/(1000*0.61365*EXP(17.502*U17/(240.97+U17))/(BX17+BY17)-BS17)</f>
        <v>3.8436151897807372E-2</v>
      </c>
      <c r="R17">
        <f t="shared" ref="R17:R31" si="9">1/((BM17+1)/(O17/1.6)+1/(P17/1.37)) + BM17/((BM17+1)/(O17/1.6) + BM17/(P17/1.37))</f>
        <v>2.4047452837249197E-2</v>
      </c>
      <c r="S17">
        <f t="shared" ref="S17:S31" si="10">(BI17*BK17)</f>
        <v>231.28789300277853</v>
      </c>
      <c r="T17">
        <f t="shared" ref="T17:T31" si="11">(BZ17+(S17+2*0.95*0.0000000567*(((BZ17+$B$7)+273)^4-(BZ17+273)^4)-44100*I17)/(1.84*29.3*P17+8*0.95*0.0000000567*(BZ17+273)^3))</f>
        <v>29.157853612454154</v>
      </c>
      <c r="U17">
        <f t="shared" ref="U17:U31" si="12">($C$7*CA17+$D$7*CB17+$E$7*T17)</f>
        <v>28.76042</v>
      </c>
      <c r="V17">
        <f t="shared" ref="V17:V31" si="13">0.61365*EXP(17.502*U17/(240.97+U17))</f>
        <v>3.9663531288331262</v>
      </c>
      <c r="W17">
        <f t="shared" ref="W17:W31" si="14">(X17/Y17*100)</f>
        <v>47.533006380893561</v>
      </c>
      <c r="X17">
        <f t="shared" ref="X17:X31" si="15">BS17*(BX17+BY17)/1000</f>
        <v>1.8064821330705867</v>
      </c>
      <c r="Y17">
        <f t="shared" ref="Y17:Y31" si="16">0.61365*EXP(17.502*BZ17/(240.97+BZ17))</f>
        <v>3.8004794365304928</v>
      </c>
      <c r="Z17">
        <f t="shared" ref="Z17:Z31" si="17">(V17-BS17*(BX17+BY17)/1000)</f>
        <v>2.1598709957625397</v>
      </c>
      <c r="AA17">
        <f t="shared" ref="AA17:AA31" si="18">(-I17*44100)</f>
        <v>-36.88823673283806</v>
      </c>
      <c r="AB17">
        <f t="shared" ref="AB17:AB31" si="19">2*29.3*P17*0.92*(BZ17-U17)</f>
        <v>-117.53171038946958</v>
      </c>
      <c r="AC17">
        <f t="shared" ref="AC17:AC31" si="20">2*0.95*0.0000000567*(((BZ17+$B$7)+273)^4-(U17+273)^4)</f>
        <v>-8.6706251749214864</v>
      </c>
      <c r="AD17">
        <f t="shared" ref="AD17:AD31" si="21">S17+AC17+AA17+AB17</f>
        <v>68.197320705549387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53808.682151416935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1173.8599999999999</v>
      </c>
      <c r="AR17">
        <v>1333.53</v>
      </c>
      <c r="AS17">
        <f t="shared" ref="AS17:AS31" si="27">1-AQ17/AR17</f>
        <v>0.11973483911123117</v>
      </c>
      <c r="AT17">
        <v>0.5</v>
      </c>
      <c r="AU17">
        <f t="shared" ref="AU17:AU31" si="28">BI17</f>
        <v>1180.1682607473431</v>
      </c>
      <c r="AV17">
        <f t="shared" ref="AV17:AV31" si="29">J17</f>
        <v>4.9480516679745969</v>
      </c>
      <c r="AW17">
        <f t="shared" ref="AW17:AW31" si="30">AS17*AT17*AU17</f>
        <v>70.653628412382318</v>
      </c>
      <c r="AX17">
        <f t="shared" ref="AX17:AX31" si="31">BC17/AR17</f>
        <v>0.39177971249240734</v>
      </c>
      <c r="AY17">
        <f t="shared" ref="AY17:AY31" si="32">(AV17-AO17)/AU17</f>
        <v>4.6822129789286151E-3</v>
      </c>
      <c r="AZ17">
        <f t="shared" ref="AZ17:AZ31" si="33">(AL17-AR17)/AR17</f>
        <v>1.4461991856201211</v>
      </c>
      <c r="BA17" t="s">
        <v>289</v>
      </c>
      <c r="BB17">
        <v>811.08</v>
      </c>
      <c r="BC17">
        <f t="shared" ref="BC17:BC31" si="34">AR17-BB17</f>
        <v>522.44999999999993</v>
      </c>
      <c r="BD17">
        <f t="shared" ref="BD17:BD31" si="35">(AR17-AQ17)/(AR17-BB17)</f>
        <v>0.30561776246530786</v>
      </c>
      <c r="BE17">
        <f t="shared" ref="BE17:BE31" si="36">(AL17-AR17)/(AL17-BB17)</f>
        <v>0.7868421052631579</v>
      </c>
      <c r="BF17">
        <f t="shared" ref="BF17:BF31" si="37">(AR17-AQ17)/(AR17-AK17)</f>
        <v>0.25834350796359296</v>
      </c>
      <c r="BG17">
        <f t="shared" ref="BG17:BG31" si="38">(AL17-AR17)/(AL17-AK17)</f>
        <v>0.75730294111250462</v>
      </c>
      <c r="BH17">
        <f t="shared" ref="BH17:BH31" si="39">$B$11*CF17+$C$11*CG17+$F$11*CH17*(1-CK17)</f>
        <v>1399.98</v>
      </c>
      <c r="BI17">
        <f t="shared" ref="BI17:BI31" si="40">BH17*BJ17</f>
        <v>1180.1682607473431</v>
      </c>
      <c r="BJ17">
        <f t="shared" ref="BJ17:BJ31" si="41">($B$11*$D$9+$C$11*$D$9+$F$11*((CU17+CM17)/MAX(CU17+CM17+CV17, 0.1)*$I$9+CV17/MAX(CU17+CM17+CV17, 0.1)*$J$9))/($B$11+$C$11+$F$11)</f>
        <v>0.84298937181055655</v>
      </c>
      <c r="BK17">
        <f t="shared" ref="BK17:BK31" si="42">($B$11*$K$9+$C$11*$K$9+$F$11*((CU17+CM17)/MAX(CU17+CM17+CV17, 0.1)*$P$9+CV17/MAX(CU17+CM17+CV17, 0.1)*$Q$9))/($B$11+$C$11+$F$11)</f>
        <v>0.19597874362111312</v>
      </c>
      <c r="BL17">
        <v>6</v>
      </c>
      <c r="BM17">
        <v>0.5</v>
      </c>
      <c r="BN17" t="s">
        <v>290</v>
      </c>
      <c r="BO17">
        <v>2</v>
      </c>
      <c r="BP17">
        <v>1608159755.3499999</v>
      </c>
      <c r="BQ17">
        <v>401.56433333333302</v>
      </c>
      <c r="BR17">
        <v>407.90499999999997</v>
      </c>
      <c r="BS17">
        <v>17.687433333333299</v>
      </c>
      <c r="BT17">
        <v>16.701436666666702</v>
      </c>
      <c r="BU17">
        <v>398.47533333333303</v>
      </c>
      <c r="BV17">
        <v>17.565433333333299</v>
      </c>
      <c r="BW17">
        <v>500.00553333333301</v>
      </c>
      <c r="BX17">
        <v>102.088733333333</v>
      </c>
      <c r="BY17">
        <v>4.4917096666666698E-2</v>
      </c>
      <c r="BZ17">
        <v>28.025476666666702</v>
      </c>
      <c r="CA17">
        <v>28.76042</v>
      </c>
      <c r="CB17">
        <v>999.9</v>
      </c>
      <c r="CC17">
        <v>0</v>
      </c>
      <c r="CD17">
        <v>0</v>
      </c>
      <c r="CE17">
        <v>10002.1206666667</v>
      </c>
      <c r="CF17">
        <v>0</v>
      </c>
      <c r="CG17">
        <v>296.24086666666699</v>
      </c>
      <c r="CH17">
        <v>1399.98</v>
      </c>
      <c r="CI17">
        <v>0.89999703333333303</v>
      </c>
      <c r="CJ17">
        <v>0.10000290000000001</v>
      </c>
      <c r="CK17">
        <v>0</v>
      </c>
      <c r="CL17">
        <v>1177.06766666667</v>
      </c>
      <c r="CM17">
        <v>4.9997499999999997</v>
      </c>
      <c r="CN17">
        <v>16369.99</v>
      </c>
      <c r="CO17">
        <v>12177.856666666699</v>
      </c>
      <c r="CP17">
        <v>48.9664</v>
      </c>
      <c r="CQ17">
        <v>50.686999999999998</v>
      </c>
      <c r="CR17">
        <v>50.045466666666698</v>
      </c>
      <c r="CS17">
        <v>50.145666666666699</v>
      </c>
      <c r="CT17">
        <v>50.008333333333297</v>
      </c>
      <c r="CU17">
        <v>1255.4780000000001</v>
      </c>
      <c r="CV17">
        <v>139.50200000000001</v>
      </c>
      <c r="CW17">
        <v>0</v>
      </c>
      <c r="CX17">
        <v>311.09999990463302</v>
      </c>
      <c r="CY17">
        <v>0</v>
      </c>
      <c r="CZ17">
        <v>1173.8599999999999</v>
      </c>
      <c r="DA17">
        <v>-239.52538425456501</v>
      </c>
      <c r="DB17">
        <v>-3330.26922572378</v>
      </c>
      <c r="DC17">
        <v>16325.312</v>
      </c>
      <c r="DD17">
        <v>15</v>
      </c>
      <c r="DE17">
        <v>1608159784.0999999</v>
      </c>
      <c r="DF17" t="s">
        <v>291</v>
      </c>
      <c r="DG17">
        <v>1608159784.0999999</v>
      </c>
      <c r="DH17">
        <v>1608159782.5999999</v>
      </c>
      <c r="DI17">
        <v>25</v>
      </c>
      <c r="DJ17">
        <v>-0.46500000000000002</v>
      </c>
      <c r="DK17">
        <v>3.4000000000000002E-2</v>
      </c>
      <c r="DL17">
        <v>3.089</v>
      </c>
      <c r="DM17">
        <v>0.122</v>
      </c>
      <c r="DN17">
        <v>407</v>
      </c>
      <c r="DO17">
        <v>17</v>
      </c>
      <c r="DP17">
        <v>0.19</v>
      </c>
      <c r="DQ17">
        <v>0.1</v>
      </c>
      <c r="DR17">
        <v>4.5201182146529204</v>
      </c>
      <c r="DS17">
        <v>2.12509369842352</v>
      </c>
      <c r="DT17">
        <v>0.17429602145225201</v>
      </c>
      <c r="DU17">
        <v>0</v>
      </c>
      <c r="DV17">
        <v>-5.85348966666667</v>
      </c>
      <c r="DW17">
        <v>-2.1546220244716201</v>
      </c>
      <c r="DX17">
        <v>0.172671809945599</v>
      </c>
      <c r="DY17">
        <v>0</v>
      </c>
      <c r="DZ17">
        <v>0.95253469999999996</v>
      </c>
      <c r="EA17">
        <v>-7.2183270300333904E-2</v>
      </c>
      <c r="EB17">
        <v>5.2407208483184796E-3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3.089</v>
      </c>
      <c r="EJ17">
        <v>0.122</v>
      </c>
      <c r="EK17">
        <v>3.55435000000011</v>
      </c>
      <c r="EL17">
        <v>0</v>
      </c>
      <c r="EM17">
        <v>0</v>
      </c>
      <c r="EN17">
        <v>0</v>
      </c>
      <c r="EO17">
        <v>8.7957142857142401E-2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14.3</v>
      </c>
      <c r="EX17">
        <v>14.4</v>
      </c>
      <c r="EY17">
        <v>2</v>
      </c>
      <c r="EZ17">
        <v>512.28899999999999</v>
      </c>
      <c r="FA17">
        <v>460.74700000000001</v>
      </c>
      <c r="FB17">
        <v>23.925999999999998</v>
      </c>
      <c r="FC17">
        <v>33.243000000000002</v>
      </c>
      <c r="FD17">
        <v>30.000299999999999</v>
      </c>
      <c r="FE17">
        <v>33.232999999999997</v>
      </c>
      <c r="FF17">
        <v>33.211799999999997</v>
      </c>
      <c r="FG17">
        <v>22.552199999999999</v>
      </c>
      <c r="FH17">
        <v>0</v>
      </c>
      <c r="FI17">
        <v>100</v>
      </c>
      <c r="FJ17">
        <v>23.918700000000001</v>
      </c>
      <c r="FK17">
        <v>407.14499999999998</v>
      </c>
      <c r="FL17">
        <v>17.1617</v>
      </c>
      <c r="FM17">
        <v>101.453</v>
      </c>
      <c r="FN17">
        <v>100.851</v>
      </c>
    </row>
    <row r="18" spans="1:170" x14ac:dyDescent="0.25">
      <c r="A18">
        <v>2</v>
      </c>
      <c r="B18">
        <v>1608159887.0999999</v>
      </c>
      <c r="C18">
        <v>124</v>
      </c>
      <c r="D18" t="s">
        <v>293</v>
      </c>
      <c r="E18" t="s">
        <v>294</v>
      </c>
      <c r="F18" t="s">
        <v>285</v>
      </c>
      <c r="G18" t="s">
        <v>286</v>
      </c>
      <c r="H18">
        <v>1608159879.0999999</v>
      </c>
      <c r="I18">
        <f t="shared" si="0"/>
        <v>8.0568369114942932E-4</v>
      </c>
      <c r="J18">
        <f t="shared" si="1"/>
        <v>-1.6679635215308082</v>
      </c>
      <c r="K18">
        <f t="shared" si="2"/>
        <v>49.078335483871001</v>
      </c>
      <c r="L18">
        <f t="shared" si="3"/>
        <v>119.04497399572455</v>
      </c>
      <c r="M18">
        <f t="shared" si="4"/>
        <v>12.158616431507014</v>
      </c>
      <c r="N18">
        <f t="shared" si="5"/>
        <v>5.0125984845579348</v>
      </c>
      <c r="O18">
        <f t="shared" si="6"/>
        <v>3.6810228282898566E-2</v>
      </c>
      <c r="P18">
        <f t="shared" si="7"/>
        <v>2.9657980901010714</v>
      </c>
      <c r="Q18">
        <f t="shared" si="8"/>
        <v>3.6558285498035546E-2</v>
      </c>
      <c r="R18">
        <f t="shared" si="9"/>
        <v>2.2871420598330035E-2</v>
      </c>
      <c r="S18">
        <f t="shared" si="10"/>
        <v>231.2976345190751</v>
      </c>
      <c r="T18">
        <f t="shared" si="11"/>
        <v>29.135785311918944</v>
      </c>
      <c r="U18">
        <f t="shared" si="12"/>
        <v>28.906141935483902</v>
      </c>
      <c r="V18">
        <f t="shared" si="13"/>
        <v>3.9999816014055494</v>
      </c>
      <c r="W18">
        <f t="shared" si="14"/>
        <v>47.792888692387962</v>
      </c>
      <c r="X18">
        <f t="shared" si="15"/>
        <v>1.8131601521331744</v>
      </c>
      <c r="Y18">
        <f t="shared" si="16"/>
        <v>3.7937864852725651</v>
      </c>
      <c r="Z18">
        <f t="shared" si="17"/>
        <v>2.186821449272375</v>
      </c>
      <c r="AA18">
        <f t="shared" si="18"/>
        <v>-35.530650779689836</v>
      </c>
      <c r="AB18">
        <f t="shared" si="19"/>
        <v>-145.646235713479</v>
      </c>
      <c r="AC18">
        <f t="shared" si="20"/>
        <v>-10.752729751539093</v>
      </c>
      <c r="AD18">
        <f t="shared" si="21"/>
        <v>39.368018274367188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53799.295222392844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847.97616000000005</v>
      </c>
      <c r="AR18">
        <v>925.65</v>
      </c>
      <c r="AS18">
        <f t="shared" si="27"/>
        <v>8.391275320045366E-2</v>
      </c>
      <c r="AT18">
        <v>0.5</v>
      </c>
      <c r="AU18">
        <f t="shared" si="28"/>
        <v>1180.2182620376598</v>
      </c>
      <c r="AV18">
        <f t="shared" si="29"/>
        <v>-1.6679635215308082</v>
      </c>
      <c r="AW18">
        <f t="shared" si="30"/>
        <v>49.517681872517244</v>
      </c>
      <c r="AX18">
        <f t="shared" si="31"/>
        <v>0.28803543455949876</v>
      </c>
      <c r="AY18">
        <f t="shared" si="32"/>
        <v>-9.2374103738431846E-4</v>
      </c>
      <c r="AZ18">
        <f t="shared" si="33"/>
        <v>2.5240965807810727</v>
      </c>
      <c r="BA18" t="s">
        <v>296</v>
      </c>
      <c r="BB18">
        <v>659.03</v>
      </c>
      <c r="BC18">
        <f t="shared" si="34"/>
        <v>266.62</v>
      </c>
      <c r="BD18">
        <f t="shared" si="35"/>
        <v>0.29132788237941615</v>
      </c>
      <c r="BE18">
        <f t="shared" si="36"/>
        <v>0.89757399973108454</v>
      </c>
      <c r="BF18">
        <f t="shared" si="37"/>
        <v>0.36957083722206918</v>
      </c>
      <c r="BG18">
        <f t="shared" si="38"/>
        <v>0.91746924409711395</v>
      </c>
      <c r="BH18">
        <f t="shared" si="39"/>
        <v>1400.0393548387101</v>
      </c>
      <c r="BI18">
        <f t="shared" si="40"/>
        <v>1180.2182620376598</v>
      </c>
      <c r="BJ18">
        <f t="shared" si="41"/>
        <v>0.84298934737704245</v>
      </c>
      <c r="BK18">
        <f t="shared" si="42"/>
        <v>0.19597869475408489</v>
      </c>
      <c r="BL18">
        <v>6</v>
      </c>
      <c r="BM18">
        <v>0.5</v>
      </c>
      <c r="BN18" t="s">
        <v>290</v>
      </c>
      <c r="BO18">
        <v>2</v>
      </c>
      <c r="BP18">
        <v>1608159879.0999999</v>
      </c>
      <c r="BQ18">
        <v>49.078335483871001</v>
      </c>
      <c r="BR18">
        <v>47.1243129032258</v>
      </c>
      <c r="BS18">
        <v>17.7526451612903</v>
      </c>
      <c r="BT18">
        <v>16.803029032258099</v>
      </c>
      <c r="BU18">
        <v>45.989235483870999</v>
      </c>
      <c r="BV18">
        <v>17.630325806451602</v>
      </c>
      <c r="BW18">
        <v>500.021419354839</v>
      </c>
      <c r="BX18">
        <v>102.089483870968</v>
      </c>
      <c r="BY18">
        <v>4.51634258064516E-2</v>
      </c>
      <c r="BZ18">
        <v>27.995238709677398</v>
      </c>
      <c r="CA18">
        <v>28.906141935483902</v>
      </c>
      <c r="CB18">
        <v>999.9</v>
      </c>
      <c r="CC18">
        <v>0</v>
      </c>
      <c r="CD18">
        <v>0</v>
      </c>
      <c r="CE18">
        <v>9999.1774193548408</v>
      </c>
      <c r="CF18">
        <v>0</v>
      </c>
      <c r="CG18">
        <v>291.43087096774201</v>
      </c>
      <c r="CH18">
        <v>1400.0393548387101</v>
      </c>
      <c r="CI18">
        <v>0.89999667741935496</v>
      </c>
      <c r="CJ18">
        <v>0.100003270967742</v>
      </c>
      <c r="CK18">
        <v>0</v>
      </c>
      <c r="CL18">
        <v>848.64993548387099</v>
      </c>
      <c r="CM18">
        <v>4.9997499999999997</v>
      </c>
      <c r="CN18">
        <v>11785.490322580599</v>
      </c>
      <c r="CO18">
        <v>12178.3838709677</v>
      </c>
      <c r="CP18">
        <v>48.9491935483871</v>
      </c>
      <c r="CQ18">
        <v>50.616870967741903</v>
      </c>
      <c r="CR18">
        <v>49.987806451612897</v>
      </c>
      <c r="CS18">
        <v>50.058129032258101</v>
      </c>
      <c r="CT18">
        <v>49.983741935483899</v>
      </c>
      <c r="CU18">
        <v>1255.5325806451599</v>
      </c>
      <c r="CV18">
        <v>139.50677419354801</v>
      </c>
      <c r="CW18">
        <v>0</v>
      </c>
      <c r="CX18">
        <v>123</v>
      </c>
      <c r="CY18">
        <v>0</v>
      </c>
      <c r="CZ18">
        <v>847.97616000000005</v>
      </c>
      <c r="DA18">
        <v>-70.889384518893706</v>
      </c>
      <c r="DB18">
        <v>-994.41538308094596</v>
      </c>
      <c r="DC18">
        <v>11776.4</v>
      </c>
      <c r="DD18">
        <v>15</v>
      </c>
      <c r="DE18">
        <v>1608159784.0999999</v>
      </c>
      <c r="DF18" t="s">
        <v>291</v>
      </c>
      <c r="DG18">
        <v>1608159784.0999999</v>
      </c>
      <c r="DH18">
        <v>1608159782.5999999</v>
      </c>
      <c r="DI18">
        <v>25</v>
      </c>
      <c r="DJ18">
        <v>-0.46500000000000002</v>
      </c>
      <c r="DK18">
        <v>3.4000000000000002E-2</v>
      </c>
      <c r="DL18">
        <v>3.089</v>
      </c>
      <c r="DM18">
        <v>0.122</v>
      </c>
      <c r="DN18">
        <v>407</v>
      </c>
      <c r="DO18">
        <v>17</v>
      </c>
      <c r="DP18">
        <v>0.19</v>
      </c>
      <c r="DQ18">
        <v>0.1</v>
      </c>
      <c r="DR18">
        <v>-1.66622079704951</v>
      </c>
      <c r="DS18">
        <v>-0.19220977468539099</v>
      </c>
      <c r="DT18">
        <v>2.4032154809267299E-2</v>
      </c>
      <c r="DU18">
        <v>1</v>
      </c>
      <c r="DV18">
        <v>1.954429</v>
      </c>
      <c r="DW18">
        <v>0.15375830923248701</v>
      </c>
      <c r="DX18">
        <v>2.4530988341279699E-2</v>
      </c>
      <c r="DY18">
        <v>1</v>
      </c>
      <c r="DZ18">
        <v>0.94952416666666695</v>
      </c>
      <c r="EA18">
        <v>1.23353859844251E-2</v>
      </c>
      <c r="EB18">
        <v>1.71849110332937E-3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3.089</v>
      </c>
      <c r="EJ18">
        <v>0.12230000000000001</v>
      </c>
      <c r="EK18">
        <v>3.0891000000000299</v>
      </c>
      <c r="EL18">
        <v>0</v>
      </c>
      <c r="EM18">
        <v>0</v>
      </c>
      <c r="EN18">
        <v>0</v>
      </c>
      <c r="EO18">
        <v>0.122314285714289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1.7</v>
      </c>
      <c r="EX18">
        <v>1.7</v>
      </c>
      <c r="EY18">
        <v>2</v>
      </c>
      <c r="EZ18">
        <v>512.51800000000003</v>
      </c>
      <c r="FA18">
        <v>459.93099999999998</v>
      </c>
      <c r="FB18">
        <v>24.239799999999999</v>
      </c>
      <c r="FC18">
        <v>33.231900000000003</v>
      </c>
      <c r="FD18">
        <v>30.0001</v>
      </c>
      <c r="FE18">
        <v>33.210799999999999</v>
      </c>
      <c r="FF18">
        <v>33.188200000000002</v>
      </c>
      <c r="FG18">
        <v>6.7005100000000004</v>
      </c>
      <c r="FH18">
        <v>0</v>
      </c>
      <c r="FI18">
        <v>100</v>
      </c>
      <c r="FJ18">
        <v>24.2376</v>
      </c>
      <c r="FK18">
        <v>47.575299999999999</v>
      </c>
      <c r="FL18">
        <v>17.1617</v>
      </c>
      <c r="FM18">
        <v>101.45399999999999</v>
      </c>
      <c r="FN18">
        <v>100.861</v>
      </c>
    </row>
    <row r="19" spans="1:170" x14ac:dyDescent="0.25">
      <c r="A19">
        <v>3</v>
      </c>
      <c r="B19">
        <v>1608159957.0999999</v>
      </c>
      <c r="C19">
        <v>194</v>
      </c>
      <c r="D19" t="s">
        <v>298</v>
      </c>
      <c r="E19" t="s">
        <v>299</v>
      </c>
      <c r="F19" t="s">
        <v>285</v>
      </c>
      <c r="G19" t="s">
        <v>286</v>
      </c>
      <c r="H19">
        <v>1608159949.3499999</v>
      </c>
      <c r="I19">
        <f t="shared" si="0"/>
        <v>8.295139103936469E-4</v>
      </c>
      <c r="J19">
        <f t="shared" si="1"/>
        <v>-1.0105209839951113</v>
      </c>
      <c r="K19">
        <f t="shared" si="2"/>
        <v>79.316593333333401</v>
      </c>
      <c r="L19">
        <f t="shared" si="3"/>
        <v>118.54910371800051</v>
      </c>
      <c r="M19">
        <f t="shared" si="4"/>
        <v>12.108137440072584</v>
      </c>
      <c r="N19">
        <f t="shared" si="5"/>
        <v>8.1010837133180456</v>
      </c>
      <c r="O19">
        <f t="shared" si="6"/>
        <v>3.809597108351867E-2</v>
      </c>
      <c r="P19">
        <f t="shared" si="7"/>
        <v>2.9657268217724067</v>
      </c>
      <c r="Q19">
        <f t="shared" si="8"/>
        <v>3.7826183894162133E-2</v>
      </c>
      <c r="R19">
        <f t="shared" si="9"/>
        <v>2.3665444827386389E-2</v>
      </c>
      <c r="S19">
        <f t="shared" si="10"/>
        <v>231.29135061552165</v>
      </c>
      <c r="T19">
        <f t="shared" si="11"/>
        <v>29.099842482253365</v>
      </c>
      <c r="U19">
        <f t="shared" si="12"/>
        <v>28.88965</v>
      </c>
      <c r="V19">
        <f t="shared" si="13"/>
        <v>3.9961632977317132</v>
      </c>
      <c r="W19">
        <f t="shared" si="14"/>
        <v>48.060203416611152</v>
      </c>
      <c r="X19">
        <f t="shared" si="15"/>
        <v>1.8201328805273367</v>
      </c>
      <c r="Y19">
        <f t="shared" si="16"/>
        <v>3.7871934597310508</v>
      </c>
      <c r="Z19">
        <f t="shared" si="17"/>
        <v>2.1760304172043767</v>
      </c>
      <c r="AA19">
        <f t="shared" si="18"/>
        <v>-36.58156344835983</v>
      </c>
      <c r="AB19">
        <f t="shared" si="19"/>
        <v>-147.77566246415998</v>
      </c>
      <c r="AC19">
        <f t="shared" si="20"/>
        <v>-10.907688722666952</v>
      </c>
      <c r="AD19">
        <f t="shared" si="21"/>
        <v>36.026435980334867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53802.577860434751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797.12465384615405</v>
      </c>
      <c r="AR19">
        <v>872.84</v>
      </c>
      <c r="AS19">
        <f t="shared" si="27"/>
        <v>8.6745962781089259E-2</v>
      </c>
      <c r="AT19">
        <v>0.5</v>
      </c>
      <c r="AU19">
        <f t="shared" si="28"/>
        <v>1180.1864607473342</v>
      </c>
      <c r="AV19">
        <f t="shared" si="29"/>
        <v>-1.0105209839951113</v>
      </c>
      <c r="AW19">
        <f t="shared" si="30"/>
        <v>51.188205399366858</v>
      </c>
      <c r="AX19">
        <f t="shared" si="31"/>
        <v>0.27604142798221903</v>
      </c>
      <c r="AY19">
        <f t="shared" si="32"/>
        <v>-3.6669926200038033E-4</v>
      </c>
      <c r="AZ19">
        <f t="shared" si="33"/>
        <v>2.7373172631868381</v>
      </c>
      <c r="BA19" t="s">
        <v>301</v>
      </c>
      <c r="BB19">
        <v>631.9</v>
      </c>
      <c r="BC19">
        <f t="shared" si="34"/>
        <v>240.94000000000005</v>
      </c>
      <c r="BD19">
        <f t="shared" si="35"/>
        <v>0.31424979726839036</v>
      </c>
      <c r="BE19">
        <f t="shared" si="36"/>
        <v>0.90839410230478523</v>
      </c>
      <c r="BF19">
        <f t="shared" si="37"/>
        <v>0.48115064622724363</v>
      </c>
      <c r="BG19">
        <f t="shared" si="38"/>
        <v>0.93820667290121607</v>
      </c>
      <c r="BH19">
        <f t="shared" si="39"/>
        <v>1400.00166666667</v>
      </c>
      <c r="BI19">
        <f t="shared" si="40"/>
        <v>1180.1864607473342</v>
      </c>
      <c r="BJ19">
        <f t="shared" si="41"/>
        <v>0.84298932554651584</v>
      </c>
      <c r="BK19">
        <f t="shared" si="42"/>
        <v>0.19597865109303161</v>
      </c>
      <c r="BL19">
        <v>6</v>
      </c>
      <c r="BM19">
        <v>0.5</v>
      </c>
      <c r="BN19" t="s">
        <v>290</v>
      </c>
      <c r="BO19">
        <v>2</v>
      </c>
      <c r="BP19">
        <v>1608159949.3499999</v>
      </c>
      <c r="BQ19">
        <v>79.316593333333401</v>
      </c>
      <c r="BR19">
        <v>78.182953333333302</v>
      </c>
      <c r="BS19">
        <v>17.82067</v>
      </c>
      <c r="BT19">
        <v>16.843019999999999</v>
      </c>
      <c r="BU19">
        <v>76.227500000000006</v>
      </c>
      <c r="BV19">
        <v>17.698366666666701</v>
      </c>
      <c r="BW19">
        <v>500.01416666666699</v>
      </c>
      <c r="BX19">
        <v>102.091033333333</v>
      </c>
      <c r="BY19">
        <v>4.5018820000000001E-2</v>
      </c>
      <c r="BZ19">
        <v>27.965406666666698</v>
      </c>
      <c r="CA19">
        <v>28.88965</v>
      </c>
      <c r="CB19">
        <v>999.9</v>
      </c>
      <c r="CC19">
        <v>0</v>
      </c>
      <c r="CD19">
        <v>0</v>
      </c>
      <c r="CE19">
        <v>9998.6219999999994</v>
      </c>
      <c r="CF19">
        <v>0</v>
      </c>
      <c r="CG19">
        <v>288.06336666666698</v>
      </c>
      <c r="CH19">
        <v>1400.00166666667</v>
      </c>
      <c r="CI19">
        <v>0.90000053333333296</v>
      </c>
      <c r="CJ19">
        <v>9.9999379999999999E-2</v>
      </c>
      <c r="CK19">
        <v>0</v>
      </c>
      <c r="CL19">
        <v>797.25423333333299</v>
      </c>
      <c r="CM19">
        <v>4.9997499999999997</v>
      </c>
      <c r="CN19">
        <v>11068.743333333299</v>
      </c>
      <c r="CO19">
        <v>12178.05</v>
      </c>
      <c r="CP19">
        <v>48.991466666666703</v>
      </c>
      <c r="CQ19">
        <v>50.625</v>
      </c>
      <c r="CR19">
        <v>49.999933333333303</v>
      </c>
      <c r="CS19">
        <v>50.062066666666603</v>
      </c>
      <c r="CT19">
        <v>49.995733333333298</v>
      </c>
      <c r="CU19">
        <v>1255.49966666667</v>
      </c>
      <c r="CV19">
        <v>139.50200000000001</v>
      </c>
      <c r="CW19">
        <v>0</v>
      </c>
      <c r="CX19">
        <v>69.200000047683702</v>
      </c>
      <c r="CY19">
        <v>0</v>
      </c>
      <c r="CZ19">
        <v>797.12465384615405</v>
      </c>
      <c r="DA19">
        <v>-36.515521384250498</v>
      </c>
      <c r="DB19">
        <v>-506.266667105034</v>
      </c>
      <c r="DC19">
        <v>11067.3038461538</v>
      </c>
      <c r="DD19">
        <v>15</v>
      </c>
      <c r="DE19">
        <v>1608159784.0999999</v>
      </c>
      <c r="DF19" t="s">
        <v>291</v>
      </c>
      <c r="DG19">
        <v>1608159784.0999999</v>
      </c>
      <c r="DH19">
        <v>1608159782.5999999</v>
      </c>
      <c r="DI19">
        <v>25</v>
      </c>
      <c r="DJ19">
        <v>-0.46500000000000002</v>
      </c>
      <c r="DK19">
        <v>3.4000000000000002E-2</v>
      </c>
      <c r="DL19">
        <v>3.089</v>
      </c>
      <c r="DM19">
        <v>0.122</v>
      </c>
      <c r="DN19">
        <v>407</v>
      </c>
      <c r="DO19">
        <v>17</v>
      </c>
      <c r="DP19">
        <v>0.19</v>
      </c>
      <c r="DQ19">
        <v>0.1</v>
      </c>
      <c r="DR19">
        <v>-1.00645168250705</v>
      </c>
      <c r="DS19">
        <v>-0.10018946173019901</v>
      </c>
      <c r="DT19">
        <v>2.86518687303421E-2</v>
      </c>
      <c r="DU19">
        <v>1</v>
      </c>
      <c r="DV19">
        <v>1.13154333333333</v>
      </c>
      <c r="DW19">
        <v>-4.6969521690757403E-3</v>
      </c>
      <c r="DX19">
        <v>2.80837824296436E-2</v>
      </c>
      <c r="DY19">
        <v>1</v>
      </c>
      <c r="DZ19">
        <v>0.97681116666666701</v>
      </c>
      <c r="EA19">
        <v>9.8189232480534905E-2</v>
      </c>
      <c r="EB19">
        <v>7.0931519466939999E-3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3.089</v>
      </c>
      <c r="EJ19">
        <v>0.12230000000000001</v>
      </c>
      <c r="EK19">
        <v>3.0891000000000299</v>
      </c>
      <c r="EL19">
        <v>0</v>
      </c>
      <c r="EM19">
        <v>0</v>
      </c>
      <c r="EN19">
        <v>0</v>
      </c>
      <c r="EO19">
        <v>0.122314285714289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2.9</v>
      </c>
      <c r="EX19">
        <v>2.9</v>
      </c>
      <c r="EY19">
        <v>2</v>
      </c>
      <c r="EZ19">
        <v>512.55200000000002</v>
      </c>
      <c r="FA19">
        <v>460.35399999999998</v>
      </c>
      <c r="FB19">
        <v>24.048300000000001</v>
      </c>
      <c r="FC19">
        <v>33.203000000000003</v>
      </c>
      <c r="FD19">
        <v>29.999600000000001</v>
      </c>
      <c r="FE19">
        <v>33.185099999999998</v>
      </c>
      <c r="FF19">
        <v>33.159700000000001</v>
      </c>
      <c r="FG19">
        <v>8.1039399999999997</v>
      </c>
      <c r="FH19">
        <v>0</v>
      </c>
      <c r="FI19">
        <v>100</v>
      </c>
      <c r="FJ19">
        <v>24.066500000000001</v>
      </c>
      <c r="FK19">
        <v>78.461699999999993</v>
      </c>
      <c r="FL19">
        <v>17.732800000000001</v>
      </c>
      <c r="FM19">
        <v>101.467</v>
      </c>
      <c r="FN19">
        <v>100.87</v>
      </c>
    </row>
    <row r="20" spans="1:170" x14ac:dyDescent="0.25">
      <c r="A20">
        <v>4</v>
      </c>
      <c r="B20">
        <v>1608160028.0999999</v>
      </c>
      <c r="C20">
        <v>265</v>
      </c>
      <c r="D20" t="s">
        <v>302</v>
      </c>
      <c r="E20" t="s">
        <v>303</v>
      </c>
      <c r="F20" t="s">
        <v>285</v>
      </c>
      <c r="G20" t="s">
        <v>286</v>
      </c>
      <c r="H20">
        <v>1608160020.0999999</v>
      </c>
      <c r="I20">
        <f t="shared" si="0"/>
        <v>9.2340748210277036E-4</v>
      </c>
      <c r="J20">
        <f t="shared" si="1"/>
        <v>-0.51051613338446544</v>
      </c>
      <c r="K20">
        <f t="shared" si="2"/>
        <v>99.576187096774206</v>
      </c>
      <c r="L20">
        <f t="shared" si="3"/>
        <v>115.11478889648416</v>
      </c>
      <c r="M20">
        <f t="shared" si="4"/>
        <v>11.757281231731749</v>
      </c>
      <c r="N20">
        <f t="shared" si="5"/>
        <v>10.170241781297914</v>
      </c>
      <c r="O20">
        <f t="shared" si="6"/>
        <v>4.265040466146839E-2</v>
      </c>
      <c r="P20">
        <f t="shared" si="7"/>
        <v>2.96628602519697</v>
      </c>
      <c r="Q20">
        <f t="shared" si="8"/>
        <v>4.2312626356812356E-2</v>
      </c>
      <c r="R20">
        <f t="shared" si="9"/>
        <v>2.6475516388230251E-2</v>
      </c>
      <c r="S20">
        <f t="shared" si="10"/>
        <v>231.29112541848966</v>
      </c>
      <c r="T20">
        <f t="shared" si="11"/>
        <v>29.0802529022248</v>
      </c>
      <c r="U20">
        <f t="shared" si="12"/>
        <v>28.9141451612903</v>
      </c>
      <c r="V20">
        <f t="shared" si="13"/>
        <v>4.0018356985733092</v>
      </c>
      <c r="W20">
        <f t="shared" si="14"/>
        <v>48.481597041776006</v>
      </c>
      <c r="X20">
        <f t="shared" si="15"/>
        <v>1.8365989168091459</v>
      </c>
      <c r="Y20">
        <f t="shared" si="16"/>
        <v>3.7882393090858182</v>
      </c>
      <c r="Z20">
        <f t="shared" si="17"/>
        <v>2.1652367817641633</v>
      </c>
      <c r="AA20">
        <f t="shared" si="18"/>
        <v>-40.72226996073217</v>
      </c>
      <c r="AB20">
        <f t="shared" si="19"/>
        <v>-150.96349697359338</v>
      </c>
      <c r="AC20">
        <f t="shared" si="20"/>
        <v>-11.142511794371318</v>
      </c>
      <c r="AD20">
        <f t="shared" si="21"/>
        <v>28.462846689792769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53818.058209262927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772.00376923076897</v>
      </c>
      <c r="AR20">
        <v>848.8</v>
      </c>
      <c r="AS20">
        <f t="shared" si="27"/>
        <v>9.0476237946784832E-2</v>
      </c>
      <c r="AT20">
        <v>0.5</v>
      </c>
      <c r="AU20">
        <f t="shared" si="28"/>
        <v>1180.1872749408419</v>
      </c>
      <c r="AV20">
        <f t="shared" si="29"/>
        <v>-0.51051613338446544</v>
      </c>
      <c r="AW20">
        <f t="shared" si="30"/>
        <v>53.389452354657593</v>
      </c>
      <c r="AX20">
        <f t="shared" si="31"/>
        <v>0.27991281809613566</v>
      </c>
      <c r="AY20">
        <f t="shared" si="32"/>
        <v>5.6966676271888786E-5</v>
      </c>
      <c r="AZ20">
        <f t="shared" si="33"/>
        <v>2.843166823751178</v>
      </c>
      <c r="BA20" t="s">
        <v>305</v>
      </c>
      <c r="BB20">
        <v>611.21</v>
      </c>
      <c r="BC20">
        <f t="shared" si="34"/>
        <v>237.58999999999992</v>
      </c>
      <c r="BD20">
        <f t="shared" si="35"/>
        <v>0.32323006342535887</v>
      </c>
      <c r="BE20">
        <f t="shared" si="36"/>
        <v>0.91037282099838912</v>
      </c>
      <c r="BF20">
        <f t="shared" si="37"/>
        <v>0.57601603969536253</v>
      </c>
      <c r="BG20">
        <f t="shared" si="38"/>
        <v>0.94764669919264988</v>
      </c>
      <c r="BH20">
        <f t="shared" si="39"/>
        <v>1400.0029032258101</v>
      </c>
      <c r="BI20">
        <f t="shared" si="40"/>
        <v>1180.1872749408419</v>
      </c>
      <c r="BJ20">
        <f t="shared" si="41"/>
        <v>0.84298916253781975</v>
      </c>
      <c r="BK20">
        <f t="shared" si="42"/>
        <v>0.19597832507563967</v>
      </c>
      <c r="BL20">
        <v>6</v>
      </c>
      <c r="BM20">
        <v>0.5</v>
      </c>
      <c r="BN20" t="s">
        <v>290</v>
      </c>
      <c r="BO20">
        <v>2</v>
      </c>
      <c r="BP20">
        <v>1608160020.0999999</v>
      </c>
      <c r="BQ20">
        <v>99.576187096774206</v>
      </c>
      <c r="BR20">
        <v>99.073925806451598</v>
      </c>
      <c r="BS20">
        <v>17.9820225806452</v>
      </c>
      <c r="BT20">
        <v>16.893899999999999</v>
      </c>
      <c r="BU20">
        <v>96.487090322580599</v>
      </c>
      <c r="BV20">
        <v>17.859709677419399</v>
      </c>
      <c r="BW20">
        <v>500.018709677419</v>
      </c>
      <c r="BX20">
        <v>102.090064516129</v>
      </c>
      <c r="BY20">
        <v>4.5215793548387097E-2</v>
      </c>
      <c r="BZ20">
        <v>27.970141935483898</v>
      </c>
      <c r="CA20">
        <v>28.9141451612903</v>
      </c>
      <c r="CB20">
        <v>999.9</v>
      </c>
      <c r="CC20">
        <v>0</v>
      </c>
      <c r="CD20">
        <v>0</v>
      </c>
      <c r="CE20">
        <v>10001.884516128999</v>
      </c>
      <c r="CF20">
        <v>0</v>
      </c>
      <c r="CG20">
        <v>285.66606451612898</v>
      </c>
      <c r="CH20">
        <v>1400.0029032258101</v>
      </c>
      <c r="CI20">
        <v>0.90000164516129</v>
      </c>
      <c r="CJ20">
        <v>9.9998258064516093E-2</v>
      </c>
      <c r="CK20">
        <v>0</v>
      </c>
      <c r="CL20">
        <v>772.18964516129097</v>
      </c>
      <c r="CM20">
        <v>4.9997499999999997</v>
      </c>
      <c r="CN20">
        <v>10721.764516129</v>
      </c>
      <c r="CO20">
        <v>12178.0967741936</v>
      </c>
      <c r="CP20">
        <v>49.003999999999998</v>
      </c>
      <c r="CQ20">
        <v>50.6046774193548</v>
      </c>
      <c r="CR20">
        <v>49.995870967741901</v>
      </c>
      <c r="CS20">
        <v>50.036000000000001</v>
      </c>
      <c r="CT20">
        <v>50.028064516129</v>
      </c>
      <c r="CU20">
        <v>1255.5083870967701</v>
      </c>
      <c r="CV20">
        <v>139.49451612903201</v>
      </c>
      <c r="CW20">
        <v>0</v>
      </c>
      <c r="CX20">
        <v>70.400000095367403</v>
      </c>
      <c r="CY20">
        <v>0</v>
      </c>
      <c r="CZ20">
        <v>772.00376923076897</v>
      </c>
      <c r="DA20">
        <v>-19.6841709451956</v>
      </c>
      <c r="DB20">
        <v>-265.44615385935998</v>
      </c>
      <c r="DC20">
        <v>10718.765384615401</v>
      </c>
      <c r="DD20">
        <v>15</v>
      </c>
      <c r="DE20">
        <v>1608159784.0999999</v>
      </c>
      <c r="DF20" t="s">
        <v>291</v>
      </c>
      <c r="DG20">
        <v>1608159784.0999999</v>
      </c>
      <c r="DH20">
        <v>1608159782.5999999</v>
      </c>
      <c r="DI20">
        <v>25</v>
      </c>
      <c r="DJ20">
        <v>-0.46500000000000002</v>
      </c>
      <c r="DK20">
        <v>3.4000000000000002E-2</v>
      </c>
      <c r="DL20">
        <v>3.089</v>
      </c>
      <c r="DM20">
        <v>0.122</v>
      </c>
      <c r="DN20">
        <v>407</v>
      </c>
      <c r="DO20">
        <v>17</v>
      </c>
      <c r="DP20">
        <v>0.19</v>
      </c>
      <c r="DQ20">
        <v>0.1</v>
      </c>
      <c r="DR20">
        <v>-0.50749039140762398</v>
      </c>
      <c r="DS20">
        <v>-0.16231598841563699</v>
      </c>
      <c r="DT20">
        <v>2.2391350283560801E-2</v>
      </c>
      <c r="DU20">
        <v>1</v>
      </c>
      <c r="DV20">
        <v>0.50209803333333303</v>
      </c>
      <c r="DW20">
        <v>0.13469251167964399</v>
      </c>
      <c r="DX20">
        <v>2.2283815822973899E-2</v>
      </c>
      <c r="DY20">
        <v>1</v>
      </c>
      <c r="DZ20">
        <v>1.0876983333333301</v>
      </c>
      <c r="EA20">
        <v>9.7220289210234706E-2</v>
      </c>
      <c r="EB20">
        <v>7.0361268149142604E-3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3.089</v>
      </c>
      <c r="EJ20">
        <v>0.12230000000000001</v>
      </c>
      <c r="EK20">
        <v>3.0891000000000299</v>
      </c>
      <c r="EL20">
        <v>0</v>
      </c>
      <c r="EM20">
        <v>0</v>
      </c>
      <c r="EN20">
        <v>0</v>
      </c>
      <c r="EO20">
        <v>0.122314285714289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4.0999999999999996</v>
      </c>
      <c r="EX20">
        <v>4.0999999999999996</v>
      </c>
      <c r="EY20">
        <v>2</v>
      </c>
      <c r="EZ20">
        <v>512.79399999999998</v>
      </c>
      <c r="FA20">
        <v>460.58</v>
      </c>
      <c r="FB20">
        <v>24.232099999999999</v>
      </c>
      <c r="FC20">
        <v>33.154000000000003</v>
      </c>
      <c r="FD20">
        <v>29.999700000000001</v>
      </c>
      <c r="FE20">
        <v>33.146700000000003</v>
      </c>
      <c r="FF20">
        <v>33.123399999999997</v>
      </c>
      <c r="FG20">
        <v>9.0501100000000001</v>
      </c>
      <c r="FH20">
        <v>0</v>
      </c>
      <c r="FI20">
        <v>100</v>
      </c>
      <c r="FJ20">
        <v>24.2379</v>
      </c>
      <c r="FK20">
        <v>99.221199999999996</v>
      </c>
      <c r="FL20">
        <v>17.78</v>
      </c>
      <c r="FM20">
        <v>101.476</v>
      </c>
      <c r="FN20">
        <v>100.875</v>
      </c>
    </row>
    <row r="21" spans="1:170" x14ac:dyDescent="0.25">
      <c r="A21">
        <v>5</v>
      </c>
      <c r="B21">
        <v>1608160100.5</v>
      </c>
      <c r="C21">
        <v>337.40000009536698</v>
      </c>
      <c r="D21" t="s">
        <v>306</v>
      </c>
      <c r="E21" t="s">
        <v>307</v>
      </c>
      <c r="F21" t="s">
        <v>285</v>
      </c>
      <c r="G21" t="s">
        <v>286</v>
      </c>
      <c r="H21">
        <v>1608160092.5</v>
      </c>
      <c r="I21">
        <f t="shared" si="0"/>
        <v>1.0013691002220108E-3</v>
      </c>
      <c r="J21">
        <f t="shared" si="1"/>
        <v>0.89384673482003862</v>
      </c>
      <c r="K21">
        <f t="shared" si="2"/>
        <v>149.02848387096799</v>
      </c>
      <c r="L21">
        <f t="shared" si="3"/>
        <v>113.53237804339319</v>
      </c>
      <c r="M21">
        <f t="shared" si="4"/>
        <v>11.595678538244087</v>
      </c>
      <c r="N21">
        <f t="shared" si="5"/>
        <v>15.221088660268762</v>
      </c>
      <c r="O21">
        <f t="shared" si="6"/>
        <v>4.6561006851362871E-2</v>
      </c>
      <c r="P21">
        <f t="shared" si="7"/>
        <v>2.9659570438005041</v>
      </c>
      <c r="Q21">
        <f t="shared" si="8"/>
        <v>4.6158718251675231E-2</v>
      </c>
      <c r="R21">
        <f t="shared" si="9"/>
        <v>2.8885053104836342E-2</v>
      </c>
      <c r="S21">
        <f t="shared" si="10"/>
        <v>231.29660031023084</v>
      </c>
      <c r="T21">
        <f t="shared" si="11"/>
        <v>29.078517385284528</v>
      </c>
      <c r="U21">
        <f t="shared" si="12"/>
        <v>28.920335483871</v>
      </c>
      <c r="V21">
        <f t="shared" si="13"/>
        <v>4.0032703167219053</v>
      </c>
      <c r="W21">
        <f t="shared" si="14"/>
        <v>48.811143302324275</v>
      </c>
      <c r="X21">
        <f t="shared" si="15"/>
        <v>1.8510419569518706</v>
      </c>
      <c r="Y21">
        <f t="shared" si="16"/>
        <v>3.7922528171220451</v>
      </c>
      <c r="Z21">
        <f t="shared" si="17"/>
        <v>2.1522283597700347</v>
      </c>
      <c r="AA21">
        <f t="shared" si="18"/>
        <v>-44.160377319790676</v>
      </c>
      <c r="AB21">
        <f t="shared" si="19"/>
        <v>-149.03258825381198</v>
      </c>
      <c r="AC21">
        <f t="shared" si="20"/>
        <v>-11.002545310617364</v>
      </c>
      <c r="AD21">
        <f t="shared" si="21"/>
        <v>27.101089426010816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53805.194496709868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756.84446153846102</v>
      </c>
      <c r="AR21">
        <v>837.05</v>
      </c>
      <c r="AS21">
        <f t="shared" si="27"/>
        <v>9.5819292111031573E-2</v>
      </c>
      <c r="AT21">
        <v>0.5</v>
      </c>
      <c r="AU21">
        <f t="shared" si="28"/>
        <v>1180.216007198884</v>
      </c>
      <c r="AV21">
        <f t="shared" si="29"/>
        <v>0.89384673482003862</v>
      </c>
      <c r="AW21">
        <f t="shared" si="30"/>
        <v>56.543731173952601</v>
      </c>
      <c r="AX21">
        <f t="shared" si="31"/>
        <v>0.2944029627859745</v>
      </c>
      <c r="AY21">
        <f t="shared" si="32"/>
        <v>1.2468854901645781E-3</v>
      </c>
      <c r="AZ21">
        <f t="shared" si="33"/>
        <v>2.8971148676901022</v>
      </c>
      <c r="BA21" t="s">
        <v>309</v>
      </c>
      <c r="BB21">
        <v>590.62</v>
      </c>
      <c r="BC21">
        <f t="shared" si="34"/>
        <v>246.42999999999995</v>
      </c>
      <c r="BD21">
        <f t="shared" si="35"/>
        <v>0.32546986349689144</v>
      </c>
      <c r="BE21">
        <f t="shared" si="36"/>
        <v>0.9077545611762855</v>
      </c>
      <c r="BF21">
        <f t="shared" si="37"/>
        <v>0.65973108924673707</v>
      </c>
      <c r="BG21">
        <f t="shared" si="38"/>
        <v>0.95226068874857117</v>
      </c>
      <c r="BH21">
        <f t="shared" si="39"/>
        <v>1400.0370967741901</v>
      </c>
      <c r="BI21">
        <f t="shared" si="40"/>
        <v>1180.216007198884</v>
      </c>
      <c r="BJ21">
        <f t="shared" si="41"/>
        <v>0.84298909644480602</v>
      </c>
      <c r="BK21">
        <f t="shared" si="42"/>
        <v>0.19597819288961221</v>
      </c>
      <c r="BL21">
        <v>6</v>
      </c>
      <c r="BM21">
        <v>0.5</v>
      </c>
      <c r="BN21" t="s">
        <v>290</v>
      </c>
      <c r="BO21">
        <v>2</v>
      </c>
      <c r="BP21">
        <v>1608160092.5</v>
      </c>
      <c r="BQ21">
        <v>149.02848387096799</v>
      </c>
      <c r="BR21">
        <v>150.28016129032301</v>
      </c>
      <c r="BS21">
        <v>18.123406451612901</v>
      </c>
      <c r="BT21">
        <v>16.9435580645161</v>
      </c>
      <c r="BU21">
        <v>145.93948387096799</v>
      </c>
      <c r="BV21">
        <v>18.0010774193548</v>
      </c>
      <c r="BW21">
        <v>500.00706451612899</v>
      </c>
      <c r="BX21">
        <v>102.090096774194</v>
      </c>
      <c r="BY21">
        <v>4.5335761290322601E-2</v>
      </c>
      <c r="BZ21">
        <v>27.988303225806501</v>
      </c>
      <c r="CA21">
        <v>28.920335483871</v>
      </c>
      <c r="CB21">
        <v>999.9</v>
      </c>
      <c r="CC21">
        <v>0</v>
      </c>
      <c r="CD21">
        <v>0</v>
      </c>
      <c r="CE21">
        <v>10000.0177419355</v>
      </c>
      <c r="CF21">
        <v>0</v>
      </c>
      <c r="CG21">
        <v>284.69235483871</v>
      </c>
      <c r="CH21">
        <v>1400.0370967741901</v>
      </c>
      <c r="CI21">
        <v>0.90000448387096799</v>
      </c>
      <c r="CJ21">
        <v>9.9995393548387101E-2</v>
      </c>
      <c r="CK21">
        <v>0</v>
      </c>
      <c r="CL21">
        <v>756.98925806451598</v>
      </c>
      <c r="CM21">
        <v>4.9997499999999997</v>
      </c>
      <c r="CN21">
        <v>10510.412903225801</v>
      </c>
      <c r="CO21">
        <v>12178.4096774194</v>
      </c>
      <c r="CP21">
        <v>49.018000000000001</v>
      </c>
      <c r="CQ21">
        <v>50.566064516129003</v>
      </c>
      <c r="CR21">
        <v>50.003999999999998</v>
      </c>
      <c r="CS21">
        <v>50.008000000000003</v>
      </c>
      <c r="CT21">
        <v>50.014000000000003</v>
      </c>
      <c r="CU21">
        <v>1255.54225806452</v>
      </c>
      <c r="CV21">
        <v>139.494838709677</v>
      </c>
      <c r="CW21">
        <v>0</v>
      </c>
      <c r="CX21">
        <v>72</v>
      </c>
      <c r="CY21">
        <v>0</v>
      </c>
      <c r="CZ21">
        <v>756.84446153846102</v>
      </c>
      <c r="DA21">
        <v>-11.961367516296701</v>
      </c>
      <c r="DB21">
        <v>-172.943589740546</v>
      </c>
      <c r="DC21">
        <v>10508.3692307692</v>
      </c>
      <c r="DD21">
        <v>15</v>
      </c>
      <c r="DE21">
        <v>1608159784.0999999</v>
      </c>
      <c r="DF21" t="s">
        <v>291</v>
      </c>
      <c r="DG21">
        <v>1608159784.0999999</v>
      </c>
      <c r="DH21">
        <v>1608159782.5999999</v>
      </c>
      <c r="DI21">
        <v>25</v>
      </c>
      <c r="DJ21">
        <v>-0.46500000000000002</v>
      </c>
      <c r="DK21">
        <v>3.4000000000000002E-2</v>
      </c>
      <c r="DL21">
        <v>3.089</v>
      </c>
      <c r="DM21">
        <v>0.122</v>
      </c>
      <c r="DN21">
        <v>407</v>
      </c>
      <c r="DO21">
        <v>17</v>
      </c>
      <c r="DP21">
        <v>0.19</v>
      </c>
      <c r="DQ21">
        <v>0.1</v>
      </c>
      <c r="DR21">
        <v>0.89716950042726595</v>
      </c>
      <c r="DS21">
        <v>-0.175404863560291</v>
      </c>
      <c r="DT21">
        <v>2.4578665348785299E-2</v>
      </c>
      <c r="DU21">
        <v>1</v>
      </c>
      <c r="DV21">
        <v>-1.2506666666666699</v>
      </c>
      <c r="DW21">
        <v>4.2170055617351002E-2</v>
      </c>
      <c r="DX21">
        <v>1.8680213298805998E-2</v>
      </c>
      <c r="DY21">
        <v>1</v>
      </c>
      <c r="DZ21">
        <v>1.1794849999999999</v>
      </c>
      <c r="EA21">
        <v>9.0870834260289496E-2</v>
      </c>
      <c r="EB21">
        <v>6.6194902875271501E-3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3.089</v>
      </c>
      <c r="EJ21">
        <v>0.12230000000000001</v>
      </c>
      <c r="EK21">
        <v>3.0891000000000299</v>
      </c>
      <c r="EL21">
        <v>0</v>
      </c>
      <c r="EM21">
        <v>0</v>
      </c>
      <c r="EN21">
        <v>0</v>
      </c>
      <c r="EO21">
        <v>0.122314285714289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5.3</v>
      </c>
      <c r="EX21">
        <v>5.3</v>
      </c>
      <c r="EY21">
        <v>2</v>
      </c>
      <c r="EZ21">
        <v>512.61099999999999</v>
      </c>
      <c r="FA21">
        <v>460.97</v>
      </c>
      <c r="FB21">
        <v>24.1175</v>
      </c>
      <c r="FC21">
        <v>33.101300000000002</v>
      </c>
      <c r="FD21">
        <v>29.999700000000001</v>
      </c>
      <c r="FE21">
        <v>33.102899999999998</v>
      </c>
      <c r="FF21">
        <v>33.081400000000002</v>
      </c>
      <c r="FG21">
        <v>11.411300000000001</v>
      </c>
      <c r="FH21">
        <v>0</v>
      </c>
      <c r="FI21">
        <v>100</v>
      </c>
      <c r="FJ21">
        <v>24.125399999999999</v>
      </c>
      <c r="FK21">
        <v>150.761</v>
      </c>
      <c r="FL21">
        <v>17.935600000000001</v>
      </c>
      <c r="FM21">
        <v>101.483</v>
      </c>
      <c r="FN21">
        <v>100.886</v>
      </c>
    </row>
    <row r="22" spans="1:170" x14ac:dyDescent="0.25">
      <c r="A22">
        <v>6</v>
      </c>
      <c r="B22">
        <v>1608160170.5</v>
      </c>
      <c r="C22">
        <v>407.40000009536698</v>
      </c>
      <c r="D22" t="s">
        <v>310</v>
      </c>
      <c r="E22" t="s">
        <v>311</v>
      </c>
      <c r="F22" t="s">
        <v>285</v>
      </c>
      <c r="G22" t="s">
        <v>286</v>
      </c>
      <c r="H22">
        <v>1608160162.75</v>
      </c>
      <c r="I22">
        <f t="shared" si="0"/>
        <v>1.0896901472450876E-3</v>
      </c>
      <c r="J22">
        <f t="shared" si="1"/>
        <v>2.2977289649215256</v>
      </c>
      <c r="K22">
        <f t="shared" si="2"/>
        <v>198.876933333333</v>
      </c>
      <c r="L22">
        <f t="shared" si="3"/>
        <v>120.80745517587077</v>
      </c>
      <c r="M22">
        <f t="shared" si="4"/>
        <v>12.33903002047977</v>
      </c>
      <c r="N22">
        <f t="shared" si="5"/>
        <v>20.312889193870578</v>
      </c>
      <c r="O22">
        <f t="shared" si="6"/>
        <v>5.1075382138046257E-2</v>
      </c>
      <c r="P22">
        <f t="shared" si="7"/>
        <v>2.9660506725744691</v>
      </c>
      <c r="Q22">
        <f t="shared" si="8"/>
        <v>5.0591755380752085E-2</v>
      </c>
      <c r="R22">
        <f t="shared" si="9"/>
        <v>3.1662917281566644E-2</v>
      </c>
      <c r="S22">
        <f t="shared" si="10"/>
        <v>231.2926076844783</v>
      </c>
      <c r="T22">
        <f t="shared" si="11"/>
        <v>29.056261321745353</v>
      </c>
      <c r="U22">
        <f t="shared" si="12"/>
        <v>28.917213333333301</v>
      </c>
      <c r="V22">
        <f t="shared" si="13"/>
        <v>4.0025466967971717</v>
      </c>
      <c r="W22">
        <f t="shared" si="14"/>
        <v>49.199084984719448</v>
      </c>
      <c r="X22">
        <f t="shared" si="15"/>
        <v>1.865806999173794</v>
      </c>
      <c r="Y22">
        <f t="shared" si="16"/>
        <v>3.7923611785733162</v>
      </c>
      <c r="Z22">
        <f t="shared" si="17"/>
        <v>2.1367396976233777</v>
      </c>
      <c r="AA22">
        <f t="shared" si="18"/>
        <v>-48.055335493508359</v>
      </c>
      <c r="AB22">
        <f t="shared" si="19"/>
        <v>-148.45967214594768</v>
      </c>
      <c r="AC22">
        <f t="shared" si="20"/>
        <v>-10.959759233662137</v>
      </c>
      <c r="AD22">
        <f t="shared" si="21"/>
        <v>23.817840811360128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53807.912867594394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746.96492000000001</v>
      </c>
      <c r="AR22">
        <v>832.48</v>
      </c>
      <c r="AS22">
        <f t="shared" si="27"/>
        <v>0.10272328464347491</v>
      </c>
      <c r="AT22">
        <v>0.5</v>
      </c>
      <c r="AU22">
        <f t="shared" si="28"/>
        <v>1180.1946807472966</v>
      </c>
      <c r="AV22">
        <f t="shared" si="29"/>
        <v>2.2977289649215256</v>
      </c>
      <c r="AW22">
        <f t="shared" si="30"/>
        <v>60.616737062559771</v>
      </c>
      <c r="AX22">
        <f t="shared" si="31"/>
        <v>0.29398904478185661</v>
      </c>
      <c r="AY22">
        <f t="shared" si="32"/>
        <v>2.436442471437851E-3</v>
      </c>
      <c r="AZ22">
        <f t="shared" si="33"/>
        <v>2.9185085527580239</v>
      </c>
      <c r="BA22" t="s">
        <v>313</v>
      </c>
      <c r="BB22">
        <v>587.74</v>
      </c>
      <c r="BC22">
        <f t="shared" si="34"/>
        <v>244.74</v>
      </c>
      <c r="BD22">
        <f t="shared" si="35"/>
        <v>0.34941194737272213</v>
      </c>
      <c r="BE22">
        <f t="shared" si="36"/>
        <v>0.90848583201836708</v>
      </c>
      <c r="BF22">
        <f t="shared" si="37"/>
        <v>0.73087889864829247</v>
      </c>
      <c r="BG22">
        <f t="shared" si="38"/>
        <v>0.95405523617585286</v>
      </c>
      <c r="BH22">
        <f t="shared" si="39"/>
        <v>1400.01166666667</v>
      </c>
      <c r="BI22">
        <f t="shared" si="40"/>
        <v>1180.1946807472966</v>
      </c>
      <c r="BJ22">
        <f t="shared" si="41"/>
        <v>0.84298917562398445</v>
      </c>
      <c r="BK22">
        <f t="shared" si="42"/>
        <v>0.19597835124796897</v>
      </c>
      <c r="BL22">
        <v>6</v>
      </c>
      <c r="BM22">
        <v>0.5</v>
      </c>
      <c r="BN22" t="s">
        <v>290</v>
      </c>
      <c r="BO22">
        <v>2</v>
      </c>
      <c r="BP22">
        <v>1608160162.75</v>
      </c>
      <c r="BQ22">
        <v>198.876933333333</v>
      </c>
      <c r="BR22">
        <v>201.89420000000001</v>
      </c>
      <c r="BS22">
        <v>18.267513333333302</v>
      </c>
      <c r="BT22">
        <v>16.983799999999999</v>
      </c>
      <c r="BU22">
        <v>195.78773333333299</v>
      </c>
      <c r="BV22">
        <v>18.145206666666699</v>
      </c>
      <c r="BW22">
        <v>500.01080000000002</v>
      </c>
      <c r="BX22">
        <v>102.0933</v>
      </c>
      <c r="BY22">
        <v>4.4684799999999997E-2</v>
      </c>
      <c r="BZ22">
        <v>27.988793333333302</v>
      </c>
      <c r="CA22">
        <v>28.917213333333301</v>
      </c>
      <c r="CB22">
        <v>999.9</v>
      </c>
      <c r="CC22">
        <v>0</v>
      </c>
      <c r="CD22">
        <v>0</v>
      </c>
      <c r="CE22">
        <v>10000.234333333299</v>
      </c>
      <c r="CF22">
        <v>0</v>
      </c>
      <c r="CG22">
        <v>284.13979999999998</v>
      </c>
      <c r="CH22">
        <v>1400.01166666667</v>
      </c>
      <c r="CI22">
        <v>0.90000360000000001</v>
      </c>
      <c r="CJ22">
        <v>9.9996280000000007E-2</v>
      </c>
      <c r="CK22">
        <v>0</v>
      </c>
      <c r="CL22">
        <v>747.04859999999996</v>
      </c>
      <c r="CM22">
        <v>4.9997499999999997</v>
      </c>
      <c r="CN22">
        <v>10377.256666666701</v>
      </c>
      <c r="CO22">
        <v>12178.1466666667</v>
      </c>
      <c r="CP22">
        <v>49.058</v>
      </c>
      <c r="CQ22">
        <v>50.578800000000001</v>
      </c>
      <c r="CR22">
        <v>50.028933333333299</v>
      </c>
      <c r="CS22">
        <v>50.041400000000003</v>
      </c>
      <c r="CT22">
        <v>50.045466666666698</v>
      </c>
      <c r="CU22">
        <v>1255.5156666666701</v>
      </c>
      <c r="CV22">
        <v>139.49600000000001</v>
      </c>
      <c r="CW22">
        <v>0</v>
      </c>
      <c r="CX22">
        <v>69.099999904632597</v>
      </c>
      <c r="CY22">
        <v>0</v>
      </c>
      <c r="CZ22">
        <v>746.96492000000001</v>
      </c>
      <c r="DA22">
        <v>-11.7939230657929</v>
      </c>
      <c r="DB22">
        <v>-148.04615371036601</v>
      </c>
      <c r="DC22">
        <v>10376.4</v>
      </c>
      <c r="DD22">
        <v>15</v>
      </c>
      <c r="DE22">
        <v>1608159784.0999999</v>
      </c>
      <c r="DF22" t="s">
        <v>291</v>
      </c>
      <c r="DG22">
        <v>1608159784.0999999</v>
      </c>
      <c r="DH22">
        <v>1608159782.5999999</v>
      </c>
      <c r="DI22">
        <v>25</v>
      </c>
      <c r="DJ22">
        <v>-0.46500000000000002</v>
      </c>
      <c r="DK22">
        <v>3.4000000000000002E-2</v>
      </c>
      <c r="DL22">
        <v>3.089</v>
      </c>
      <c r="DM22">
        <v>0.122</v>
      </c>
      <c r="DN22">
        <v>407</v>
      </c>
      <c r="DO22">
        <v>17</v>
      </c>
      <c r="DP22">
        <v>0.19</v>
      </c>
      <c r="DQ22">
        <v>0.1</v>
      </c>
      <c r="DR22">
        <v>2.3037336006059901</v>
      </c>
      <c r="DS22">
        <v>-0.106411063470619</v>
      </c>
      <c r="DT22">
        <v>2.8354487623901001E-2</v>
      </c>
      <c r="DU22">
        <v>1</v>
      </c>
      <c r="DV22">
        <v>-3.01976033333333</v>
      </c>
      <c r="DW22">
        <v>-3.05699666296462E-3</v>
      </c>
      <c r="DX22">
        <v>2.2916751585297199E-2</v>
      </c>
      <c r="DY22">
        <v>1</v>
      </c>
      <c r="DZ22">
        <v>1.28301833333333</v>
      </c>
      <c r="EA22">
        <v>7.8815305895438198E-2</v>
      </c>
      <c r="EB22">
        <v>5.7070845349345397E-3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3.089</v>
      </c>
      <c r="EJ22">
        <v>0.12230000000000001</v>
      </c>
      <c r="EK22">
        <v>3.0891000000000299</v>
      </c>
      <c r="EL22">
        <v>0</v>
      </c>
      <c r="EM22">
        <v>0</v>
      </c>
      <c r="EN22">
        <v>0</v>
      </c>
      <c r="EO22">
        <v>0.122314285714289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6.4</v>
      </c>
      <c r="EX22">
        <v>6.5</v>
      </c>
      <c r="EY22">
        <v>2</v>
      </c>
      <c r="EZ22">
        <v>512.72900000000004</v>
      </c>
      <c r="FA22">
        <v>461.23700000000002</v>
      </c>
      <c r="FB22">
        <v>24.0733</v>
      </c>
      <c r="FC22">
        <v>33.065399999999997</v>
      </c>
      <c r="FD22">
        <v>29.9999</v>
      </c>
      <c r="FE22">
        <v>33.067599999999999</v>
      </c>
      <c r="FF22">
        <v>33.048499999999997</v>
      </c>
      <c r="FG22">
        <v>13.7599</v>
      </c>
      <c r="FH22">
        <v>0</v>
      </c>
      <c r="FI22">
        <v>100</v>
      </c>
      <c r="FJ22">
        <v>24.0822</v>
      </c>
      <c r="FK22">
        <v>202.42599999999999</v>
      </c>
      <c r="FL22">
        <v>18.071100000000001</v>
      </c>
      <c r="FM22">
        <v>101.48699999999999</v>
      </c>
      <c r="FN22">
        <v>100.88800000000001</v>
      </c>
    </row>
    <row r="23" spans="1:170" x14ac:dyDescent="0.25">
      <c r="A23">
        <v>7</v>
      </c>
      <c r="B23">
        <v>1608160241.5</v>
      </c>
      <c r="C23">
        <v>478.40000009536698</v>
      </c>
      <c r="D23" t="s">
        <v>314</v>
      </c>
      <c r="E23" t="s">
        <v>315</v>
      </c>
      <c r="F23" t="s">
        <v>285</v>
      </c>
      <c r="G23" t="s">
        <v>286</v>
      </c>
      <c r="H23">
        <v>1608160233.75</v>
      </c>
      <c r="I23">
        <f t="shared" si="0"/>
        <v>1.1777390142835526E-3</v>
      </c>
      <c r="J23">
        <f t="shared" si="1"/>
        <v>3.9895675841530656</v>
      </c>
      <c r="K23">
        <f t="shared" si="2"/>
        <v>248.86166666666699</v>
      </c>
      <c r="L23">
        <f t="shared" si="3"/>
        <v>126.70646379021265</v>
      </c>
      <c r="M23">
        <f t="shared" si="4"/>
        <v>12.941952525645108</v>
      </c>
      <c r="N23">
        <f t="shared" si="5"/>
        <v>25.419033718638964</v>
      </c>
      <c r="O23">
        <f t="shared" si="6"/>
        <v>5.5644426912001541E-2</v>
      </c>
      <c r="P23">
        <f t="shared" si="7"/>
        <v>2.9655724610172518</v>
      </c>
      <c r="Q23">
        <f t="shared" si="8"/>
        <v>5.5070835070687295E-2</v>
      </c>
      <c r="R23">
        <f t="shared" si="9"/>
        <v>3.4470314033959129E-2</v>
      </c>
      <c r="S23">
        <f t="shared" si="10"/>
        <v>231.28973194149444</v>
      </c>
      <c r="T23">
        <f t="shared" si="11"/>
        <v>29.022745495984957</v>
      </c>
      <c r="U23">
        <f t="shared" si="12"/>
        <v>28.905726666666698</v>
      </c>
      <c r="V23">
        <f t="shared" si="13"/>
        <v>3.9998854170515612</v>
      </c>
      <c r="W23">
        <f t="shared" si="14"/>
        <v>49.561992941615586</v>
      </c>
      <c r="X23">
        <f t="shared" si="15"/>
        <v>1.878359973399476</v>
      </c>
      <c r="Y23">
        <f t="shared" si="16"/>
        <v>3.7899201826129123</v>
      </c>
      <c r="Z23">
        <f t="shared" si="17"/>
        <v>2.121525443652085</v>
      </c>
      <c r="AA23">
        <f t="shared" si="18"/>
        <v>-51.93829052990467</v>
      </c>
      <c r="AB23">
        <f t="shared" si="19"/>
        <v>-148.36485612505291</v>
      </c>
      <c r="AC23">
        <f t="shared" si="20"/>
        <v>-10.953297741436108</v>
      </c>
      <c r="AD23">
        <f t="shared" si="21"/>
        <v>20.033287545100762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53795.968963140709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740.761769230769</v>
      </c>
      <c r="AR23">
        <v>832.87</v>
      </c>
      <c r="AS23">
        <f t="shared" si="27"/>
        <v>0.1105913657224189</v>
      </c>
      <c r="AT23">
        <v>0.5</v>
      </c>
      <c r="AU23">
        <f t="shared" si="28"/>
        <v>1180.1798107472978</v>
      </c>
      <c r="AV23">
        <f t="shared" si="29"/>
        <v>3.9895675841530656</v>
      </c>
      <c r="AW23">
        <f t="shared" si="30"/>
        <v>65.258848534284766</v>
      </c>
      <c r="AX23">
        <f t="shared" si="31"/>
        <v>0.29865405165271891</v>
      </c>
      <c r="AY23">
        <f t="shared" si="32"/>
        <v>3.8700162656377197E-3</v>
      </c>
      <c r="AZ23">
        <f t="shared" si="33"/>
        <v>2.916673670560832</v>
      </c>
      <c r="BA23" t="s">
        <v>317</v>
      </c>
      <c r="BB23">
        <v>584.13</v>
      </c>
      <c r="BC23">
        <f t="shared" si="34"/>
        <v>248.74</v>
      </c>
      <c r="BD23">
        <f t="shared" si="35"/>
        <v>0.370299231202183</v>
      </c>
      <c r="BE23">
        <f t="shared" si="36"/>
        <v>0.90711551746671903</v>
      </c>
      <c r="BF23">
        <f t="shared" si="37"/>
        <v>0.78461382207049413</v>
      </c>
      <c r="BG23">
        <f t="shared" si="38"/>
        <v>0.95390209099059264</v>
      </c>
      <c r="BH23">
        <f t="shared" si="39"/>
        <v>1399.9939999999999</v>
      </c>
      <c r="BI23">
        <f t="shared" si="40"/>
        <v>1180.1798107472978</v>
      </c>
      <c r="BJ23">
        <f t="shared" si="41"/>
        <v>0.84298919191603527</v>
      </c>
      <c r="BK23">
        <f t="shared" si="42"/>
        <v>0.19597838383207067</v>
      </c>
      <c r="BL23">
        <v>6</v>
      </c>
      <c r="BM23">
        <v>0.5</v>
      </c>
      <c r="BN23" t="s">
        <v>290</v>
      </c>
      <c r="BO23">
        <v>2</v>
      </c>
      <c r="BP23">
        <v>1608160233.75</v>
      </c>
      <c r="BQ23">
        <v>248.86166666666699</v>
      </c>
      <c r="BR23">
        <v>254.00069999999999</v>
      </c>
      <c r="BS23">
        <v>18.3898333333333</v>
      </c>
      <c r="BT23">
        <v>17.002579999999998</v>
      </c>
      <c r="BU23">
        <v>245.77256666666699</v>
      </c>
      <c r="BV23">
        <v>18.267506666666701</v>
      </c>
      <c r="BW23">
        <v>500.01563333333303</v>
      </c>
      <c r="BX23">
        <v>102.096133333333</v>
      </c>
      <c r="BY23">
        <v>4.5084553333333298E-2</v>
      </c>
      <c r="BZ23">
        <v>27.97775</v>
      </c>
      <c r="CA23">
        <v>28.905726666666698</v>
      </c>
      <c r="CB23">
        <v>999.9</v>
      </c>
      <c r="CC23">
        <v>0</v>
      </c>
      <c r="CD23">
        <v>0</v>
      </c>
      <c r="CE23">
        <v>9997.2483333333294</v>
      </c>
      <c r="CF23">
        <v>0</v>
      </c>
      <c r="CG23">
        <v>283.59743333333302</v>
      </c>
      <c r="CH23">
        <v>1399.9939999999999</v>
      </c>
      <c r="CI23">
        <v>0.9000051</v>
      </c>
      <c r="CJ23">
        <v>9.9994783333333295E-2</v>
      </c>
      <c r="CK23">
        <v>0</v>
      </c>
      <c r="CL23">
        <v>740.84266666666701</v>
      </c>
      <c r="CM23">
        <v>4.9997499999999997</v>
      </c>
      <c r="CN23">
        <v>10295.07</v>
      </c>
      <c r="CO23">
        <v>12178.02</v>
      </c>
      <c r="CP23">
        <v>49.076700000000002</v>
      </c>
      <c r="CQ23">
        <v>50.593499999999999</v>
      </c>
      <c r="CR23">
        <v>50.059933333333298</v>
      </c>
      <c r="CS23">
        <v>50.066200000000002</v>
      </c>
      <c r="CT23">
        <v>50.070399999999999</v>
      </c>
      <c r="CU23">
        <v>1255.499</v>
      </c>
      <c r="CV23">
        <v>139.495</v>
      </c>
      <c r="CW23">
        <v>0</v>
      </c>
      <c r="CX23">
        <v>70.5</v>
      </c>
      <c r="CY23">
        <v>0</v>
      </c>
      <c r="CZ23">
        <v>740.761769230769</v>
      </c>
      <c r="DA23">
        <v>-10.3690256373699</v>
      </c>
      <c r="DB23">
        <v>-138.31111113121801</v>
      </c>
      <c r="DC23">
        <v>10294.1538461538</v>
      </c>
      <c r="DD23">
        <v>15</v>
      </c>
      <c r="DE23">
        <v>1608159784.0999999</v>
      </c>
      <c r="DF23" t="s">
        <v>291</v>
      </c>
      <c r="DG23">
        <v>1608159784.0999999</v>
      </c>
      <c r="DH23">
        <v>1608159782.5999999</v>
      </c>
      <c r="DI23">
        <v>25</v>
      </c>
      <c r="DJ23">
        <v>-0.46500000000000002</v>
      </c>
      <c r="DK23">
        <v>3.4000000000000002E-2</v>
      </c>
      <c r="DL23">
        <v>3.089</v>
      </c>
      <c r="DM23">
        <v>0.122</v>
      </c>
      <c r="DN23">
        <v>407</v>
      </c>
      <c r="DO23">
        <v>17</v>
      </c>
      <c r="DP23">
        <v>0.19</v>
      </c>
      <c r="DQ23">
        <v>0.1</v>
      </c>
      <c r="DR23">
        <v>3.99466009359837</v>
      </c>
      <c r="DS23">
        <v>-0.167727856293546</v>
      </c>
      <c r="DT23">
        <v>2.79208971900765E-2</v>
      </c>
      <c r="DU23">
        <v>1</v>
      </c>
      <c r="DV23">
        <v>-5.1414896666666703</v>
      </c>
      <c r="DW23">
        <v>9.0622558398210096E-2</v>
      </c>
      <c r="DX23">
        <v>2.6786746409786701E-2</v>
      </c>
      <c r="DY23">
        <v>1</v>
      </c>
      <c r="DZ23">
        <v>1.38657866666667</v>
      </c>
      <c r="EA23">
        <v>8.1532725250273594E-2</v>
      </c>
      <c r="EB23">
        <v>5.9079278563262299E-3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3.089</v>
      </c>
      <c r="EJ23">
        <v>0.12230000000000001</v>
      </c>
      <c r="EK23">
        <v>3.0891000000000299</v>
      </c>
      <c r="EL23">
        <v>0</v>
      </c>
      <c r="EM23">
        <v>0</v>
      </c>
      <c r="EN23">
        <v>0</v>
      </c>
      <c r="EO23">
        <v>0.122314285714289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7.6</v>
      </c>
      <c r="EX23">
        <v>7.6</v>
      </c>
      <c r="EY23">
        <v>2</v>
      </c>
      <c r="EZ23">
        <v>512.73800000000006</v>
      </c>
      <c r="FA23">
        <v>461.48</v>
      </c>
      <c r="FB23">
        <v>24.117000000000001</v>
      </c>
      <c r="FC23">
        <v>33.044499999999999</v>
      </c>
      <c r="FD23">
        <v>30</v>
      </c>
      <c r="FE23">
        <v>33.042900000000003</v>
      </c>
      <c r="FF23">
        <v>33.023600000000002</v>
      </c>
      <c r="FG23">
        <v>16.0886</v>
      </c>
      <c r="FH23">
        <v>0</v>
      </c>
      <c r="FI23">
        <v>100</v>
      </c>
      <c r="FJ23">
        <v>24.127099999999999</v>
      </c>
      <c r="FK23">
        <v>254.59100000000001</v>
      </c>
      <c r="FL23">
        <v>18.2056</v>
      </c>
      <c r="FM23">
        <v>101.486</v>
      </c>
      <c r="FN23">
        <v>100.892</v>
      </c>
    </row>
    <row r="24" spans="1:170" x14ac:dyDescent="0.25">
      <c r="A24">
        <v>8</v>
      </c>
      <c r="B24">
        <v>1608160310.5</v>
      </c>
      <c r="C24">
        <v>547.40000009536698</v>
      </c>
      <c r="D24" t="s">
        <v>318</v>
      </c>
      <c r="E24" t="s">
        <v>319</v>
      </c>
      <c r="F24" t="s">
        <v>285</v>
      </c>
      <c r="G24" t="s">
        <v>286</v>
      </c>
      <c r="H24">
        <v>1608160302.75</v>
      </c>
      <c r="I24">
        <f t="shared" si="0"/>
        <v>1.2280320054411098E-3</v>
      </c>
      <c r="J24">
        <f t="shared" si="1"/>
        <v>9.0564462675501733</v>
      </c>
      <c r="K24">
        <f t="shared" si="2"/>
        <v>396.34526666666699</v>
      </c>
      <c r="L24">
        <f t="shared" si="3"/>
        <v>136.79546055201732</v>
      </c>
      <c r="M24">
        <f t="shared" si="4"/>
        <v>13.972647031704131</v>
      </c>
      <c r="N24">
        <f t="shared" si="5"/>
        <v>40.483744792935809</v>
      </c>
      <c r="O24">
        <f t="shared" si="6"/>
        <v>5.8387816017289824E-2</v>
      </c>
      <c r="P24">
        <f t="shared" si="7"/>
        <v>2.9666740824393618</v>
      </c>
      <c r="Q24">
        <f t="shared" si="8"/>
        <v>5.7756849048747144E-2</v>
      </c>
      <c r="R24">
        <f t="shared" si="9"/>
        <v>3.6154152246291635E-2</v>
      </c>
      <c r="S24">
        <f t="shared" si="10"/>
        <v>231.28960673383742</v>
      </c>
      <c r="T24">
        <f t="shared" si="11"/>
        <v>29.018988274588729</v>
      </c>
      <c r="U24">
        <f t="shared" si="12"/>
        <v>28.8795133333333</v>
      </c>
      <c r="V24">
        <f t="shared" si="13"/>
        <v>3.9938179783957519</v>
      </c>
      <c r="W24">
        <f t="shared" si="14"/>
        <v>49.697550092245415</v>
      </c>
      <c r="X24">
        <f t="shared" si="15"/>
        <v>1.8845443157489628</v>
      </c>
      <c r="Y24">
        <f t="shared" si="16"/>
        <v>3.7920265933652506</v>
      </c>
      <c r="Z24">
        <f t="shared" si="17"/>
        <v>2.1092736626467889</v>
      </c>
      <c r="AA24">
        <f t="shared" si="18"/>
        <v>-54.156211439952941</v>
      </c>
      <c r="AB24">
        <f t="shared" si="19"/>
        <v>-142.70320433188985</v>
      </c>
      <c r="AC24">
        <f t="shared" si="20"/>
        <v>-10.530528036785388</v>
      </c>
      <c r="AD24">
        <f t="shared" si="21"/>
        <v>23.899662925209242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53826.504491192311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741.89269230769196</v>
      </c>
      <c r="AR24">
        <v>854.53</v>
      </c>
      <c r="AS24">
        <f t="shared" si="27"/>
        <v>0.13181199921864417</v>
      </c>
      <c r="AT24">
        <v>0.5</v>
      </c>
      <c r="AU24">
        <f t="shared" si="28"/>
        <v>1180.1792407472938</v>
      </c>
      <c r="AV24">
        <f t="shared" si="29"/>
        <v>9.0564462675501733</v>
      </c>
      <c r="AW24">
        <f t="shared" si="30"/>
        <v>77.780892579621181</v>
      </c>
      <c r="AX24">
        <f t="shared" si="31"/>
        <v>0.32478672486630072</v>
      </c>
      <c r="AY24">
        <f t="shared" si="32"/>
        <v>8.1633309710362218E-3</v>
      </c>
      <c r="AZ24">
        <f t="shared" si="33"/>
        <v>2.8173966975998503</v>
      </c>
      <c r="BA24" t="s">
        <v>321</v>
      </c>
      <c r="BB24">
        <v>576.99</v>
      </c>
      <c r="BC24">
        <f t="shared" si="34"/>
        <v>277.53999999999996</v>
      </c>
      <c r="BD24">
        <f t="shared" si="35"/>
        <v>0.40584170819452342</v>
      </c>
      <c r="BE24">
        <f t="shared" si="36"/>
        <v>0.89663661180817034</v>
      </c>
      <c r="BF24">
        <f t="shared" si="37"/>
        <v>0.81003103408217292</v>
      </c>
      <c r="BG24">
        <f t="shared" si="38"/>
        <v>0.94539664300920934</v>
      </c>
      <c r="BH24">
        <f t="shared" si="39"/>
        <v>1399.9933333333299</v>
      </c>
      <c r="BI24">
        <f t="shared" si="40"/>
        <v>1180.1792407472938</v>
      </c>
      <c r="BJ24">
        <f t="shared" si="41"/>
        <v>0.8429891861965747</v>
      </c>
      <c r="BK24">
        <f t="shared" si="42"/>
        <v>0.19597837239314936</v>
      </c>
      <c r="BL24">
        <v>6</v>
      </c>
      <c r="BM24">
        <v>0.5</v>
      </c>
      <c r="BN24" t="s">
        <v>290</v>
      </c>
      <c r="BO24">
        <v>2</v>
      </c>
      <c r="BP24">
        <v>1608160302.75</v>
      </c>
      <c r="BQ24">
        <v>396.34526666666699</v>
      </c>
      <c r="BR24">
        <v>407.79660000000001</v>
      </c>
      <c r="BS24">
        <v>18.450126666666701</v>
      </c>
      <c r="BT24">
        <v>17.0037366666667</v>
      </c>
      <c r="BU24">
        <v>393.25616666666701</v>
      </c>
      <c r="BV24">
        <v>18.3278133333333</v>
      </c>
      <c r="BW24">
        <v>500.0206</v>
      </c>
      <c r="BX24">
        <v>102.097733333333</v>
      </c>
      <c r="BY24">
        <v>4.4888763333333297E-2</v>
      </c>
      <c r="BZ24">
        <v>27.987279999999998</v>
      </c>
      <c r="CA24">
        <v>28.8795133333333</v>
      </c>
      <c r="CB24">
        <v>999.9</v>
      </c>
      <c r="CC24">
        <v>0</v>
      </c>
      <c r="CD24">
        <v>0</v>
      </c>
      <c r="CE24">
        <v>10003.3316666667</v>
      </c>
      <c r="CF24">
        <v>0</v>
      </c>
      <c r="CG24">
        <v>283.02806666666697</v>
      </c>
      <c r="CH24">
        <v>1399.9933333333299</v>
      </c>
      <c r="CI24">
        <v>0.90000506666666702</v>
      </c>
      <c r="CJ24">
        <v>9.9994833333333297E-2</v>
      </c>
      <c r="CK24">
        <v>0</v>
      </c>
      <c r="CL24">
        <v>741.92740000000003</v>
      </c>
      <c r="CM24">
        <v>4.9997499999999997</v>
      </c>
      <c r="CN24">
        <v>10318.243333333299</v>
      </c>
      <c r="CO24">
        <v>12178</v>
      </c>
      <c r="CP24">
        <v>49.099733333333297</v>
      </c>
      <c r="CQ24">
        <v>50.616599999999998</v>
      </c>
      <c r="CR24">
        <v>50.066200000000002</v>
      </c>
      <c r="CS24">
        <v>50.061999999999998</v>
      </c>
      <c r="CT24">
        <v>50.0809</v>
      </c>
      <c r="CU24">
        <v>1255.49866666667</v>
      </c>
      <c r="CV24">
        <v>139.494666666667</v>
      </c>
      <c r="CW24">
        <v>0</v>
      </c>
      <c r="CX24">
        <v>68.5</v>
      </c>
      <c r="CY24">
        <v>0</v>
      </c>
      <c r="CZ24">
        <v>741.89269230769196</v>
      </c>
      <c r="DA24">
        <v>-4.8884786361321604</v>
      </c>
      <c r="DB24">
        <v>-70.324786313070405</v>
      </c>
      <c r="DC24">
        <v>10317.9230769231</v>
      </c>
      <c r="DD24">
        <v>15</v>
      </c>
      <c r="DE24">
        <v>1608159784.0999999</v>
      </c>
      <c r="DF24" t="s">
        <v>291</v>
      </c>
      <c r="DG24">
        <v>1608159784.0999999</v>
      </c>
      <c r="DH24">
        <v>1608159782.5999999</v>
      </c>
      <c r="DI24">
        <v>25</v>
      </c>
      <c r="DJ24">
        <v>-0.46500000000000002</v>
      </c>
      <c r="DK24">
        <v>3.4000000000000002E-2</v>
      </c>
      <c r="DL24">
        <v>3.089</v>
      </c>
      <c r="DM24">
        <v>0.122</v>
      </c>
      <c r="DN24">
        <v>407</v>
      </c>
      <c r="DO24">
        <v>17</v>
      </c>
      <c r="DP24">
        <v>0.19</v>
      </c>
      <c r="DQ24">
        <v>0.1</v>
      </c>
      <c r="DR24">
        <v>9.0634382052062605</v>
      </c>
      <c r="DS24">
        <v>-1.51596846250089E-2</v>
      </c>
      <c r="DT24">
        <v>4.8072397578096199E-2</v>
      </c>
      <c r="DU24">
        <v>1</v>
      </c>
      <c r="DV24">
        <v>-11.4546766666667</v>
      </c>
      <c r="DW24">
        <v>-0.18230122358175399</v>
      </c>
      <c r="DX24">
        <v>4.7400715067273898E-2</v>
      </c>
      <c r="DY24">
        <v>1</v>
      </c>
      <c r="DZ24">
        <v>1.44623733333333</v>
      </c>
      <c r="EA24">
        <v>6.05793103448511E-3</v>
      </c>
      <c r="EB24">
        <v>8.4000767192263497E-4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3.089</v>
      </c>
      <c r="EJ24">
        <v>0.12230000000000001</v>
      </c>
      <c r="EK24">
        <v>3.0891000000000299</v>
      </c>
      <c r="EL24">
        <v>0</v>
      </c>
      <c r="EM24">
        <v>0</v>
      </c>
      <c r="EN24">
        <v>0</v>
      </c>
      <c r="EO24">
        <v>0.122314285714289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8.8000000000000007</v>
      </c>
      <c r="EX24">
        <v>8.8000000000000007</v>
      </c>
      <c r="EY24">
        <v>2</v>
      </c>
      <c r="EZ24">
        <v>512.947</v>
      </c>
      <c r="FA24">
        <v>461.80799999999999</v>
      </c>
      <c r="FB24">
        <v>24.120899999999999</v>
      </c>
      <c r="FC24">
        <v>33.030099999999997</v>
      </c>
      <c r="FD24">
        <v>29.9999</v>
      </c>
      <c r="FE24">
        <v>33.024299999999997</v>
      </c>
      <c r="FF24">
        <v>33.0032</v>
      </c>
      <c r="FG24">
        <v>22.684999999999999</v>
      </c>
      <c r="FH24">
        <v>0</v>
      </c>
      <c r="FI24">
        <v>100</v>
      </c>
      <c r="FJ24">
        <v>24.130500000000001</v>
      </c>
      <c r="FK24">
        <v>409.38</v>
      </c>
      <c r="FL24">
        <v>18.328800000000001</v>
      </c>
      <c r="FM24">
        <v>101.483</v>
      </c>
      <c r="FN24">
        <v>100.89400000000001</v>
      </c>
    </row>
    <row r="25" spans="1:170" x14ac:dyDescent="0.25">
      <c r="A25">
        <v>9</v>
      </c>
      <c r="B25">
        <v>1608160410.5</v>
      </c>
      <c r="C25">
        <v>647.40000009536698</v>
      </c>
      <c r="D25" t="s">
        <v>322</v>
      </c>
      <c r="E25" t="s">
        <v>323</v>
      </c>
      <c r="F25" t="s">
        <v>285</v>
      </c>
      <c r="G25" t="s">
        <v>286</v>
      </c>
      <c r="H25">
        <v>1608160402.75</v>
      </c>
      <c r="I25">
        <f t="shared" si="0"/>
        <v>1.2395551343756866E-3</v>
      </c>
      <c r="J25">
        <f t="shared" si="1"/>
        <v>10.79229993017643</v>
      </c>
      <c r="K25">
        <f t="shared" si="2"/>
        <v>499.94903333333298</v>
      </c>
      <c r="L25">
        <f t="shared" si="3"/>
        <v>192.8763979742985</v>
      </c>
      <c r="M25">
        <f t="shared" si="4"/>
        <v>19.700944533569604</v>
      </c>
      <c r="N25">
        <f t="shared" si="5"/>
        <v>51.066217944531573</v>
      </c>
      <c r="O25">
        <f t="shared" si="6"/>
        <v>5.9023783640605794E-2</v>
      </c>
      <c r="P25">
        <f t="shared" si="7"/>
        <v>2.9654021895276563</v>
      </c>
      <c r="Q25">
        <f t="shared" si="8"/>
        <v>5.8378805267788929E-2</v>
      </c>
      <c r="R25">
        <f t="shared" si="9"/>
        <v>3.6544114643616947E-2</v>
      </c>
      <c r="S25">
        <f t="shared" si="10"/>
        <v>231.29404065897216</v>
      </c>
      <c r="T25">
        <f t="shared" si="11"/>
        <v>29.009260384161692</v>
      </c>
      <c r="U25">
        <f t="shared" si="12"/>
        <v>28.869306666666699</v>
      </c>
      <c r="V25">
        <f t="shared" si="13"/>
        <v>3.9914576760295932</v>
      </c>
      <c r="W25">
        <f t="shared" si="14"/>
        <v>49.731786838710285</v>
      </c>
      <c r="X25">
        <f t="shared" si="15"/>
        <v>1.8850499986185068</v>
      </c>
      <c r="Y25">
        <f t="shared" si="16"/>
        <v>3.7904328769285631</v>
      </c>
      <c r="Z25">
        <f t="shared" si="17"/>
        <v>2.1064076774110863</v>
      </c>
      <c r="AA25">
        <f t="shared" si="18"/>
        <v>-54.664381425967782</v>
      </c>
      <c r="AB25">
        <f t="shared" si="19"/>
        <v>-142.16294424691768</v>
      </c>
      <c r="AC25">
        <f t="shared" si="20"/>
        <v>-10.494250332157357</v>
      </c>
      <c r="AD25">
        <f t="shared" si="21"/>
        <v>23.972464653929364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53790.620966603899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324</v>
      </c>
      <c r="AQ25">
        <v>754.03020000000004</v>
      </c>
      <c r="AR25">
        <v>887.84</v>
      </c>
      <c r="AS25">
        <f t="shared" si="27"/>
        <v>0.15071386736348891</v>
      </c>
      <c r="AT25">
        <v>0.5</v>
      </c>
      <c r="AU25">
        <f t="shared" si="28"/>
        <v>1180.2024907472835</v>
      </c>
      <c r="AV25">
        <f t="shared" si="29"/>
        <v>10.79229993017643</v>
      </c>
      <c r="AW25">
        <f t="shared" si="30"/>
        <v>88.936440826272658</v>
      </c>
      <c r="AX25">
        <f t="shared" si="31"/>
        <v>0.34314741394845927</v>
      </c>
      <c r="AY25">
        <f t="shared" si="32"/>
        <v>9.63398018486924E-3</v>
      </c>
      <c r="AZ25">
        <f t="shared" si="33"/>
        <v>2.6741755271220038</v>
      </c>
      <c r="BA25" t="s">
        <v>325</v>
      </c>
      <c r="BB25">
        <v>583.17999999999995</v>
      </c>
      <c r="BC25">
        <f t="shared" si="34"/>
        <v>304.66000000000008</v>
      </c>
      <c r="BD25">
        <f t="shared" si="35"/>
        <v>0.4392102671830892</v>
      </c>
      <c r="BE25">
        <f t="shared" si="36"/>
        <v>0.88627421702937759</v>
      </c>
      <c r="BF25">
        <f t="shared" si="37"/>
        <v>0.77632519904316399</v>
      </c>
      <c r="BG25">
        <f t="shared" si="38"/>
        <v>0.93231647346812518</v>
      </c>
      <c r="BH25">
        <f t="shared" si="39"/>
        <v>1400.021</v>
      </c>
      <c r="BI25">
        <f t="shared" si="40"/>
        <v>1180.2024907472835</v>
      </c>
      <c r="BJ25">
        <f t="shared" si="41"/>
        <v>0.84298913426818844</v>
      </c>
      <c r="BK25">
        <f t="shared" si="42"/>
        <v>0.19597826853637704</v>
      </c>
      <c r="BL25">
        <v>6</v>
      </c>
      <c r="BM25">
        <v>0.5</v>
      </c>
      <c r="BN25" t="s">
        <v>290</v>
      </c>
      <c r="BO25">
        <v>2</v>
      </c>
      <c r="BP25">
        <v>1608160402.75</v>
      </c>
      <c r="BQ25">
        <v>499.94903333333298</v>
      </c>
      <c r="BR25">
        <v>513.64296666666701</v>
      </c>
      <c r="BS25">
        <v>18.4550366666667</v>
      </c>
      <c r="BT25">
        <v>16.995073333333298</v>
      </c>
      <c r="BU25">
        <v>496.34603333333303</v>
      </c>
      <c r="BV25">
        <v>18.325036666666701</v>
      </c>
      <c r="BW25">
        <v>500.01766666666703</v>
      </c>
      <c r="BX25">
        <v>102.098166666667</v>
      </c>
      <c r="BY25">
        <v>4.4680983333333299E-2</v>
      </c>
      <c r="BZ25">
        <v>27.980070000000001</v>
      </c>
      <c r="CA25">
        <v>28.869306666666699</v>
      </c>
      <c r="CB25">
        <v>999.9</v>
      </c>
      <c r="CC25">
        <v>0</v>
      </c>
      <c r="CD25">
        <v>0</v>
      </c>
      <c r="CE25">
        <v>9996.0849999999991</v>
      </c>
      <c r="CF25">
        <v>0</v>
      </c>
      <c r="CG25">
        <v>282.78646666666702</v>
      </c>
      <c r="CH25">
        <v>1400.021</v>
      </c>
      <c r="CI25">
        <v>0.9000051</v>
      </c>
      <c r="CJ25">
        <v>9.9994799999999995E-2</v>
      </c>
      <c r="CK25">
        <v>0</v>
      </c>
      <c r="CL25">
        <v>754.02866666666705</v>
      </c>
      <c r="CM25">
        <v>4.9997499999999997</v>
      </c>
      <c r="CN25">
        <v>10486.823333333299</v>
      </c>
      <c r="CO25">
        <v>12178.253333333299</v>
      </c>
      <c r="CP25">
        <v>49.049599999999998</v>
      </c>
      <c r="CQ25">
        <v>50.616599999999998</v>
      </c>
      <c r="CR25">
        <v>50.049666666666702</v>
      </c>
      <c r="CS25">
        <v>50.0538666666667</v>
      </c>
      <c r="CT25">
        <v>50.0538666666667</v>
      </c>
      <c r="CU25">
        <v>1255.5260000000001</v>
      </c>
      <c r="CV25">
        <v>139.495</v>
      </c>
      <c r="CW25">
        <v>0</v>
      </c>
      <c r="CX25">
        <v>99.099999904632597</v>
      </c>
      <c r="CY25">
        <v>0</v>
      </c>
      <c r="CZ25">
        <v>754.03020000000004</v>
      </c>
      <c r="DA25">
        <v>3.3656153693970099</v>
      </c>
      <c r="DB25">
        <v>44.8384614704662</v>
      </c>
      <c r="DC25">
        <v>10486.936</v>
      </c>
      <c r="DD25">
        <v>15</v>
      </c>
      <c r="DE25">
        <v>1608160433.5</v>
      </c>
      <c r="DF25" t="s">
        <v>326</v>
      </c>
      <c r="DG25">
        <v>1608160428.5</v>
      </c>
      <c r="DH25">
        <v>1608160433.5</v>
      </c>
      <c r="DI25">
        <v>26</v>
      </c>
      <c r="DJ25">
        <v>0.51400000000000001</v>
      </c>
      <c r="DK25">
        <v>8.0000000000000002E-3</v>
      </c>
      <c r="DL25">
        <v>3.6030000000000002</v>
      </c>
      <c r="DM25">
        <v>0.13</v>
      </c>
      <c r="DN25">
        <v>514</v>
      </c>
      <c r="DO25">
        <v>17</v>
      </c>
      <c r="DP25">
        <v>0.09</v>
      </c>
      <c r="DQ25">
        <v>0.06</v>
      </c>
      <c r="DR25">
        <v>11.2321256100597</v>
      </c>
      <c r="DS25">
        <v>-0.14992643153187901</v>
      </c>
      <c r="DT25">
        <v>4.1371343090709799E-2</v>
      </c>
      <c r="DU25">
        <v>1</v>
      </c>
      <c r="DV25">
        <v>-14.21223</v>
      </c>
      <c r="DW25">
        <v>8.6082313681894507E-2</v>
      </c>
      <c r="DX25">
        <v>4.40980887718882E-2</v>
      </c>
      <c r="DY25">
        <v>1</v>
      </c>
      <c r="DZ25">
        <v>1.45217166666667</v>
      </c>
      <c r="EA25">
        <v>1.0438531701889801E-2</v>
      </c>
      <c r="EB25">
        <v>9.6358387745379295E-4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3.6030000000000002</v>
      </c>
      <c r="EJ25">
        <v>0.13</v>
      </c>
      <c r="EK25">
        <v>3.0891000000000299</v>
      </c>
      <c r="EL25">
        <v>0</v>
      </c>
      <c r="EM25">
        <v>0</v>
      </c>
      <c r="EN25">
        <v>0</v>
      </c>
      <c r="EO25">
        <v>0.122314285714289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10.4</v>
      </c>
      <c r="EX25">
        <v>10.5</v>
      </c>
      <c r="EY25">
        <v>2</v>
      </c>
      <c r="EZ25">
        <v>512.846</v>
      </c>
      <c r="FA25">
        <v>462.31</v>
      </c>
      <c r="FB25">
        <v>24.195900000000002</v>
      </c>
      <c r="FC25">
        <v>33.006500000000003</v>
      </c>
      <c r="FD25">
        <v>29.9999</v>
      </c>
      <c r="FE25">
        <v>32.996400000000001</v>
      </c>
      <c r="FF25">
        <v>32.976100000000002</v>
      </c>
      <c r="FG25">
        <v>26.907699999999998</v>
      </c>
      <c r="FH25">
        <v>0</v>
      </c>
      <c r="FI25">
        <v>100</v>
      </c>
      <c r="FJ25">
        <v>24.206499999999998</v>
      </c>
      <c r="FK25">
        <v>513.94500000000005</v>
      </c>
      <c r="FL25">
        <v>18.391400000000001</v>
      </c>
      <c r="FM25">
        <v>101.48699999999999</v>
      </c>
      <c r="FN25">
        <v>100.9</v>
      </c>
    </row>
    <row r="26" spans="1:170" x14ac:dyDescent="0.25">
      <c r="A26">
        <v>10</v>
      </c>
      <c r="B26">
        <v>1608160534.5</v>
      </c>
      <c r="C26">
        <v>771.40000009536698</v>
      </c>
      <c r="D26" t="s">
        <v>327</v>
      </c>
      <c r="E26" t="s">
        <v>328</v>
      </c>
      <c r="F26" t="s">
        <v>285</v>
      </c>
      <c r="G26" t="s">
        <v>286</v>
      </c>
      <c r="H26">
        <v>1608160526.5</v>
      </c>
      <c r="I26">
        <f t="shared" si="0"/>
        <v>1.2027045458807785E-3</v>
      </c>
      <c r="J26">
        <f t="shared" si="1"/>
        <v>13.22741544918841</v>
      </c>
      <c r="K26">
        <f t="shared" si="2"/>
        <v>599.46035483871003</v>
      </c>
      <c r="L26">
        <f t="shared" si="3"/>
        <v>212.17495887128095</v>
      </c>
      <c r="M26">
        <f t="shared" si="4"/>
        <v>21.67112741593979</v>
      </c>
      <c r="N26">
        <f t="shared" si="5"/>
        <v>61.227685866527409</v>
      </c>
      <c r="O26">
        <f t="shared" si="6"/>
        <v>5.718226424574098E-2</v>
      </c>
      <c r="P26">
        <f t="shared" si="7"/>
        <v>2.9666595914435083</v>
      </c>
      <c r="Q26">
        <f t="shared" si="8"/>
        <v>5.6576935214177199E-2</v>
      </c>
      <c r="R26">
        <f t="shared" si="9"/>
        <v>3.5414436827977069E-2</v>
      </c>
      <c r="S26">
        <f t="shared" si="10"/>
        <v>231.29171304949921</v>
      </c>
      <c r="T26">
        <f t="shared" si="11"/>
        <v>29.023425883022956</v>
      </c>
      <c r="U26">
        <f t="shared" si="12"/>
        <v>28.859400000000001</v>
      </c>
      <c r="V26">
        <f t="shared" si="13"/>
        <v>3.9891679123813413</v>
      </c>
      <c r="W26">
        <f t="shared" si="14"/>
        <v>49.592152465341357</v>
      </c>
      <c r="X26">
        <f t="shared" si="15"/>
        <v>1.8803188636314483</v>
      </c>
      <c r="Y26">
        <f t="shared" si="16"/>
        <v>3.7915653387812789</v>
      </c>
      <c r="Z26">
        <f t="shared" si="17"/>
        <v>2.1088490487498932</v>
      </c>
      <c r="AA26">
        <f t="shared" si="18"/>
        <v>-53.039270473342334</v>
      </c>
      <c r="AB26">
        <f t="shared" si="19"/>
        <v>-139.81931392727398</v>
      </c>
      <c r="AC26">
        <f t="shared" si="20"/>
        <v>-10.316626218966304</v>
      </c>
      <c r="AD26">
        <f t="shared" si="21"/>
        <v>28.116502429916608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53826.364271429884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780.02280769230799</v>
      </c>
      <c r="AR26">
        <v>938.17</v>
      </c>
      <c r="AS26">
        <f t="shared" si="27"/>
        <v>0.1685698671964484</v>
      </c>
      <c r="AT26">
        <v>0.5</v>
      </c>
      <c r="AU26">
        <f t="shared" si="28"/>
        <v>1180.1900233279428</v>
      </c>
      <c r="AV26">
        <f t="shared" si="29"/>
        <v>13.22741544918841</v>
      </c>
      <c r="AW26">
        <f t="shared" si="30"/>
        <v>99.472237749482318</v>
      </c>
      <c r="AX26">
        <f t="shared" si="31"/>
        <v>0.36596778835392302</v>
      </c>
      <c r="AY26">
        <f t="shared" si="32"/>
        <v>1.1697406905776352E-2</v>
      </c>
      <c r="AZ26">
        <f t="shared" si="33"/>
        <v>2.4770670560772565</v>
      </c>
      <c r="BA26" t="s">
        <v>330</v>
      </c>
      <c r="BB26">
        <v>594.83000000000004</v>
      </c>
      <c r="BC26">
        <f t="shared" si="34"/>
        <v>343.33999999999992</v>
      </c>
      <c r="BD26">
        <f t="shared" si="35"/>
        <v>0.46061394625645719</v>
      </c>
      <c r="BE26">
        <f t="shared" si="36"/>
        <v>0.87127565844971411</v>
      </c>
      <c r="BF26">
        <f t="shared" si="37"/>
        <v>0.71015765057806191</v>
      </c>
      <c r="BG26">
        <f t="shared" si="38"/>
        <v>0.91255289097029402</v>
      </c>
      <c r="BH26">
        <f t="shared" si="39"/>
        <v>1400.0061290322601</v>
      </c>
      <c r="BI26">
        <f t="shared" si="40"/>
        <v>1180.1900233279428</v>
      </c>
      <c r="BJ26">
        <f t="shared" si="41"/>
        <v>0.84298918330003103</v>
      </c>
      <c r="BK26">
        <f t="shared" si="42"/>
        <v>0.19597836660006193</v>
      </c>
      <c r="BL26">
        <v>6</v>
      </c>
      <c r="BM26">
        <v>0.5</v>
      </c>
      <c r="BN26" t="s">
        <v>290</v>
      </c>
      <c r="BO26">
        <v>2</v>
      </c>
      <c r="BP26">
        <v>1608160526.5</v>
      </c>
      <c r="BQ26">
        <v>599.46035483871003</v>
      </c>
      <c r="BR26">
        <v>616.19809677419403</v>
      </c>
      <c r="BS26">
        <v>18.409590322580598</v>
      </c>
      <c r="BT26">
        <v>16.992941935483898</v>
      </c>
      <c r="BU26">
        <v>595.85706451612896</v>
      </c>
      <c r="BV26">
        <v>18.279351612903199</v>
      </c>
      <c r="BW26">
        <v>500.00970967741898</v>
      </c>
      <c r="BX26">
        <v>102.093580645161</v>
      </c>
      <c r="BY26">
        <v>4.4426267741935498E-2</v>
      </c>
      <c r="BZ26">
        <v>27.985193548387102</v>
      </c>
      <c r="CA26">
        <v>28.859400000000001</v>
      </c>
      <c r="CB26">
        <v>999.9</v>
      </c>
      <c r="CC26">
        <v>0</v>
      </c>
      <c r="CD26">
        <v>0</v>
      </c>
      <c r="CE26">
        <v>10003.6564516129</v>
      </c>
      <c r="CF26">
        <v>0</v>
      </c>
      <c r="CG26">
        <v>285.82183870967702</v>
      </c>
      <c r="CH26">
        <v>1400.0061290322601</v>
      </c>
      <c r="CI26">
        <v>0.90000093548387095</v>
      </c>
      <c r="CJ26">
        <v>9.9998974193548404E-2</v>
      </c>
      <c r="CK26">
        <v>0</v>
      </c>
      <c r="CL26">
        <v>780.00009677419405</v>
      </c>
      <c r="CM26">
        <v>4.9997499999999997</v>
      </c>
      <c r="CN26">
        <v>10840.983870967701</v>
      </c>
      <c r="CO26">
        <v>12178.1129032258</v>
      </c>
      <c r="CP26">
        <v>48.993870967741898</v>
      </c>
      <c r="CQ26">
        <v>50.625</v>
      </c>
      <c r="CR26">
        <v>50.037999999999997</v>
      </c>
      <c r="CS26">
        <v>50.066064516129003</v>
      </c>
      <c r="CT26">
        <v>50.04</v>
      </c>
      <c r="CU26">
        <v>1255.5103225806499</v>
      </c>
      <c r="CV26">
        <v>139.49580645161299</v>
      </c>
      <c r="CW26">
        <v>0</v>
      </c>
      <c r="CX26">
        <v>123.09999990463299</v>
      </c>
      <c r="CY26">
        <v>0</v>
      </c>
      <c r="CZ26">
        <v>780.02280769230799</v>
      </c>
      <c r="DA26">
        <v>6.0753162269065299</v>
      </c>
      <c r="DB26">
        <v>80.882051281848604</v>
      </c>
      <c r="DC26">
        <v>10841.384615384601</v>
      </c>
      <c r="DD26">
        <v>15</v>
      </c>
      <c r="DE26">
        <v>1608160433.5</v>
      </c>
      <c r="DF26" t="s">
        <v>326</v>
      </c>
      <c r="DG26">
        <v>1608160428.5</v>
      </c>
      <c r="DH26">
        <v>1608160433.5</v>
      </c>
      <c r="DI26">
        <v>26</v>
      </c>
      <c r="DJ26">
        <v>0.51400000000000001</v>
      </c>
      <c r="DK26">
        <v>8.0000000000000002E-3</v>
      </c>
      <c r="DL26">
        <v>3.6030000000000002</v>
      </c>
      <c r="DM26">
        <v>0.13</v>
      </c>
      <c r="DN26">
        <v>514</v>
      </c>
      <c r="DO26">
        <v>17</v>
      </c>
      <c r="DP26">
        <v>0.09</v>
      </c>
      <c r="DQ26">
        <v>0.06</v>
      </c>
      <c r="DR26">
        <v>13.233018648883</v>
      </c>
      <c r="DS26">
        <v>-0.16312356352870999</v>
      </c>
      <c r="DT26">
        <v>3.9029597526049301E-2</v>
      </c>
      <c r="DU26">
        <v>1</v>
      </c>
      <c r="DV26">
        <v>-16.740186666666698</v>
      </c>
      <c r="DW26">
        <v>0.125654282536173</v>
      </c>
      <c r="DX26">
        <v>4.5030254520957901E-2</v>
      </c>
      <c r="DY26">
        <v>1</v>
      </c>
      <c r="DZ26">
        <v>1.4166396666666701</v>
      </c>
      <c r="EA26">
        <v>8.9173748609552208E-3</v>
      </c>
      <c r="EB26">
        <v>8.3700451346185802E-4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3.6030000000000002</v>
      </c>
      <c r="EJ26">
        <v>0.1303</v>
      </c>
      <c r="EK26">
        <v>3.6032000000001898</v>
      </c>
      <c r="EL26">
        <v>0</v>
      </c>
      <c r="EM26">
        <v>0</v>
      </c>
      <c r="EN26">
        <v>0</v>
      </c>
      <c r="EO26">
        <v>0.13025499999999501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1.8</v>
      </c>
      <c r="EX26">
        <v>1.7</v>
      </c>
      <c r="EY26">
        <v>2</v>
      </c>
      <c r="EZ26">
        <v>512.68700000000001</v>
      </c>
      <c r="FA26">
        <v>462.45</v>
      </c>
      <c r="FB26">
        <v>24.1691</v>
      </c>
      <c r="FC26">
        <v>32.991100000000003</v>
      </c>
      <c r="FD26">
        <v>30</v>
      </c>
      <c r="FE26">
        <v>32.975499999999997</v>
      </c>
      <c r="FF26">
        <v>32.953600000000002</v>
      </c>
      <c r="FG26">
        <v>30.900400000000001</v>
      </c>
      <c r="FH26">
        <v>0</v>
      </c>
      <c r="FI26">
        <v>100</v>
      </c>
      <c r="FJ26">
        <v>24.178599999999999</v>
      </c>
      <c r="FK26">
        <v>616.21100000000001</v>
      </c>
      <c r="FL26">
        <v>18.391400000000001</v>
      </c>
      <c r="FM26">
        <v>101.488</v>
      </c>
      <c r="FN26">
        <v>100.901</v>
      </c>
    </row>
    <row r="27" spans="1:170" x14ac:dyDescent="0.25">
      <c r="A27">
        <v>11</v>
      </c>
      <c r="B27">
        <v>1608160639.5</v>
      </c>
      <c r="C27">
        <v>876.40000009536698</v>
      </c>
      <c r="D27" t="s">
        <v>331</v>
      </c>
      <c r="E27" t="s">
        <v>332</v>
      </c>
      <c r="F27" t="s">
        <v>285</v>
      </c>
      <c r="G27" t="s">
        <v>286</v>
      </c>
      <c r="H27">
        <v>1608160631.75</v>
      </c>
      <c r="I27">
        <f t="shared" si="0"/>
        <v>1.1754944552706823E-3</v>
      </c>
      <c r="J27">
        <f t="shared" si="1"/>
        <v>15.395332268283852</v>
      </c>
      <c r="K27">
        <f t="shared" si="2"/>
        <v>699.55169999999998</v>
      </c>
      <c r="L27">
        <f t="shared" si="3"/>
        <v>237.6306109878775</v>
      </c>
      <c r="M27">
        <f t="shared" si="4"/>
        <v>24.269167043384424</v>
      </c>
      <c r="N27">
        <f t="shared" si="5"/>
        <v>71.445076003485255</v>
      </c>
      <c r="O27">
        <f t="shared" si="6"/>
        <v>5.5727490576973168E-2</v>
      </c>
      <c r="P27">
        <f t="shared" si="7"/>
        <v>2.9663152467619787</v>
      </c>
      <c r="Q27">
        <f t="shared" si="8"/>
        <v>5.5152336994064473E-2</v>
      </c>
      <c r="R27">
        <f t="shared" si="9"/>
        <v>3.4521391104828672E-2</v>
      </c>
      <c r="S27">
        <f t="shared" si="10"/>
        <v>231.2956405133823</v>
      </c>
      <c r="T27">
        <f t="shared" si="11"/>
        <v>29.027702811181314</v>
      </c>
      <c r="U27">
        <f t="shared" si="12"/>
        <v>28.852266666666701</v>
      </c>
      <c r="V27">
        <f t="shared" si="13"/>
        <v>3.9875198687189832</v>
      </c>
      <c r="W27">
        <f t="shared" si="14"/>
        <v>49.41323086081573</v>
      </c>
      <c r="X27">
        <f t="shared" si="15"/>
        <v>1.8732236200344796</v>
      </c>
      <c r="Y27">
        <f t="shared" si="16"/>
        <v>3.7909353171235964</v>
      </c>
      <c r="Z27">
        <f t="shared" si="17"/>
        <v>2.1142962486845036</v>
      </c>
      <c r="AA27">
        <f t="shared" si="18"/>
        <v>-51.839305477437087</v>
      </c>
      <c r="AB27">
        <f t="shared" si="19"/>
        <v>-139.11812866521493</v>
      </c>
      <c r="AC27">
        <f t="shared" si="20"/>
        <v>-10.265570329067721</v>
      </c>
      <c r="AD27">
        <f t="shared" si="21"/>
        <v>30.072636041662577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53816.615041450932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810.22630769230796</v>
      </c>
      <c r="AR27">
        <v>991.66</v>
      </c>
      <c r="AS27">
        <f t="shared" si="27"/>
        <v>0.18295957516456451</v>
      </c>
      <c r="AT27">
        <v>0.5</v>
      </c>
      <c r="AU27">
        <f t="shared" si="28"/>
        <v>1180.2091307473179</v>
      </c>
      <c r="AV27">
        <f t="shared" si="29"/>
        <v>15.395332268283852</v>
      </c>
      <c r="AW27">
        <f t="shared" si="30"/>
        <v>107.96528058343463</v>
      </c>
      <c r="AX27">
        <f t="shared" si="31"/>
        <v>0.3894379121876449</v>
      </c>
      <c r="AY27">
        <f t="shared" si="32"/>
        <v>1.3534109618340092E-2</v>
      </c>
      <c r="AZ27">
        <f t="shared" si="33"/>
        <v>2.2895145513583288</v>
      </c>
      <c r="BA27" t="s">
        <v>334</v>
      </c>
      <c r="BB27">
        <v>605.47</v>
      </c>
      <c r="BC27">
        <f t="shared" si="34"/>
        <v>386.18999999999994</v>
      </c>
      <c r="BD27">
        <f t="shared" si="35"/>
        <v>0.46980422151710827</v>
      </c>
      <c r="BE27">
        <f t="shared" si="36"/>
        <v>0.85463052536879724</v>
      </c>
      <c r="BF27">
        <f t="shared" si="37"/>
        <v>0.65693269236125296</v>
      </c>
      <c r="BG27">
        <f t="shared" si="38"/>
        <v>0.89154843979189169</v>
      </c>
      <c r="BH27">
        <f t="shared" si="39"/>
        <v>1400.02866666667</v>
      </c>
      <c r="BI27">
        <f t="shared" si="40"/>
        <v>1180.2091307473179</v>
      </c>
      <c r="BJ27">
        <f t="shared" si="41"/>
        <v>0.8429892607536954</v>
      </c>
      <c r="BK27">
        <f t="shared" si="42"/>
        <v>0.19597852150739084</v>
      </c>
      <c r="BL27">
        <v>6</v>
      </c>
      <c r="BM27">
        <v>0.5</v>
      </c>
      <c r="BN27" t="s">
        <v>290</v>
      </c>
      <c r="BO27">
        <v>2</v>
      </c>
      <c r="BP27">
        <v>1608160631.75</v>
      </c>
      <c r="BQ27">
        <v>699.55169999999998</v>
      </c>
      <c r="BR27">
        <v>719.01193333333299</v>
      </c>
      <c r="BS27">
        <v>18.3415966666667</v>
      </c>
      <c r="BT27">
        <v>16.9569433333333</v>
      </c>
      <c r="BU27">
        <v>695.94846666666695</v>
      </c>
      <c r="BV27">
        <v>18.21134</v>
      </c>
      <c r="BW27">
        <v>500.02436666666699</v>
      </c>
      <c r="BX27">
        <v>102.0847</v>
      </c>
      <c r="BY27">
        <v>4.51011333333333E-2</v>
      </c>
      <c r="BZ27">
        <v>27.982343333333301</v>
      </c>
      <c r="CA27">
        <v>28.852266666666701</v>
      </c>
      <c r="CB27">
        <v>999.9</v>
      </c>
      <c r="CC27">
        <v>0</v>
      </c>
      <c r="CD27">
        <v>0</v>
      </c>
      <c r="CE27">
        <v>10002.5756666667</v>
      </c>
      <c r="CF27">
        <v>0</v>
      </c>
      <c r="CG27">
        <v>290.70920000000001</v>
      </c>
      <c r="CH27">
        <v>1400.02866666667</v>
      </c>
      <c r="CI27">
        <v>0.90000273333333403</v>
      </c>
      <c r="CJ27">
        <v>9.9997160000000002E-2</v>
      </c>
      <c r="CK27">
        <v>0</v>
      </c>
      <c r="CL27">
        <v>810.22606666666695</v>
      </c>
      <c r="CM27">
        <v>4.9997499999999997</v>
      </c>
      <c r="CN27">
        <v>11254.07</v>
      </c>
      <c r="CO27">
        <v>12178.31</v>
      </c>
      <c r="CP27">
        <v>49.037199999999999</v>
      </c>
      <c r="CQ27">
        <v>50.620800000000003</v>
      </c>
      <c r="CR27">
        <v>50.049599999999998</v>
      </c>
      <c r="CS27">
        <v>50.074599999999997</v>
      </c>
      <c r="CT27">
        <v>50.055866666666702</v>
      </c>
      <c r="CU27">
        <v>1255.527</v>
      </c>
      <c r="CV27">
        <v>139.50166666666701</v>
      </c>
      <c r="CW27">
        <v>0</v>
      </c>
      <c r="CX27">
        <v>104.09999990463299</v>
      </c>
      <c r="CY27">
        <v>0</v>
      </c>
      <c r="CZ27">
        <v>810.22630769230796</v>
      </c>
      <c r="DA27">
        <v>7.3257435810987896</v>
      </c>
      <c r="DB27">
        <v>93.634187846126807</v>
      </c>
      <c r="DC27">
        <v>11253.907692307699</v>
      </c>
      <c r="DD27">
        <v>15</v>
      </c>
      <c r="DE27">
        <v>1608160433.5</v>
      </c>
      <c r="DF27" t="s">
        <v>326</v>
      </c>
      <c r="DG27">
        <v>1608160428.5</v>
      </c>
      <c r="DH27">
        <v>1608160433.5</v>
      </c>
      <c r="DI27">
        <v>26</v>
      </c>
      <c r="DJ27">
        <v>0.51400000000000001</v>
      </c>
      <c r="DK27">
        <v>8.0000000000000002E-3</v>
      </c>
      <c r="DL27">
        <v>3.6030000000000002</v>
      </c>
      <c r="DM27">
        <v>0.13</v>
      </c>
      <c r="DN27">
        <v>514</v>
      </c>
      <c r="DO27">
        <v>17</v>
      </c>
      <c r="DP27">
        <v>0.09</v>
      </c>
      <c r="DQ27">
        <v>0.06</v>
      </c>
      <c r="DR27">
        <v>15.399502031034899</v>
      </c>
      <c r="DS27">
        <v>-0.13372935510221001</v>
      </c>
      <c r="DT27">
        <v>4.6705315876372999E-2</v>
      </c>
      <c r="DU27">
        <v>1</v>
      </c>
      <c r="DV27">
        <v>-19.4632066666667</v>
      </c>
      <c r="DW27">
        <v>0.17985850945493301</v>
      </c>
      <c r="DX27">
        <v>5.5891948933236797E-2</v>
      </c>
      <c r="DY27">
        <v>1</v>
      </c>
      <c r="DZ27">
        <v>1.38468866666667</v>
      </c>
      <c r="EA27">
        <v>-2.3834482758640198E-3</v>
      </c>
      <c r="EB27">
        <v>1.19619322110694E-3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3.6030000000000002</v>
      </c>
      <c r="EJ27">
        <v>0.13020000000000001</v>
      </c>
      <c r="EK27">
        <v>3.6032000000001898</v>
      </c>
      <c r="EL27">
        <v>0</v>
      </c>
      <c r="EM27">
        <v>0</v>
      </c>
      <c r="EN27">
        <v>0</v>
      </c>
      <c r="EO27">
        <v>0.13025499999999501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3.5</v>
      </c>
      <c r="EX27">
        <v>3.4</v>
      </c>
      <c r="EY27">
        <v>2</v>
      </c>
      <c r="EZ27">
        <v>512.63800000000003</v>
      </c>
      <c r="FA27">
        <v>462.904</v>
      </c>
      <c r="FB27">
        <v>24.178699999999999</v>
      </c>
      <c r="FC27">
        <v>32.974200000000003</v>
      </c>
      <c r="FD27">
        <v>30</v>
      </c>
      <c r="FE27">
        <v>32.957900000000002</v>
      </c>
      <c r="FF27">
        <v>32.936100000000003</v>
      </c>
      <c r="FG27">
        <v>34.799300000000002</v>
      </c>
      <c r="FH27">
        <v>0</v>
      </c>
      <c r="FI27">
        <v>100</v>
      </c>
      <c r="FJ27">
        <v>24.189499999999999</v>
      </c>
      <c r="FK27">
        <v>719.04</v>
      </c>
      <c r="FL27">
        <v>18.3643</v>
      </c>
      <c r="FM27">
        <v>101.497</v>
      </c>
      <c r="FN27">
        <v>100.904</v>
      </c>
    </row>
    <row r="28" spans="1:170" x14ac:dyDescent="0.25">
      <c r="A28">
        <v>12</v>
      </c>
      <c r="B28">
        <v>1608160702.5</v>
      </c>
      <c r="C28">
        <v>939.40000009536698</v>
      </c>
      <c r="D28" t="s">
        <v>335</v>
      </c>
      <c r="E28" t="s">
        <v>336</v>
      </c>
      <c r="F28" t="s">
        <v>285</v>
      </c>
      <c r="G28" t="s">
        <v>286</v>
      </c>
      <c r="H28">
        <v>1608160694.75</v>
      </c>
      <c r="I28">
        <f t="shared" si="0"/>
        <v>1.1448558969786979E-3</v>
      </c>
      <c r="J28">
        <f t="shared" si="1"/>
        <v>17.954157767727505</v>
      </c>
      <c r="K28">
        <f t="shared" si="2"/>
        <v>796.446233333333</v>
      </c>
      <c r="L28">
        <f t="shared" si="3"/>
        <v>243.41998508443996</v>
      </c>
      <c r="M28">
        <f t="shared" si="4"/>
        <v>24.857969576271749</v>
      </c>
      <c r="N28">
        <f t="shared" si="5"/>
        <v>81.332829884401164</v>
      </c>
      <c r="O28">
        <f t="shared" si="6"/>
        <v>5.4132204542177376E-2</v>
      </c>
      <c r="P28">
        <f t="shared" si="7"/>
        <v>2.9661333520324416</v>
      </c>
      <c r="Q28">
        <f t="shared" si="8"/>
        <v>5.358930299903187E-2</v>
      </c>
      <c r="R28">
        <f t="shared" si="9"/>
        <v>3.3541638055290805E-2</v>
      </c>
      <c r="S28">
        <f t="shared" si="10"/>
        <v>231.28986444702895</v>
      </c>
      <c r="T28">
        <f t="shared" si="11"/>
        <v>29.038691148347702</v>
      </c>
      <c r="U28">
        <f t="shared" si="12"/>
        <v>28.846893333333298</v>
      </c>
      <c r="V28">
        <f t="shared" si="13"/>
        <v>3.9862788372763505</v>
      </c>
      <c r="W28">
        <f t="shared" si="14"/>
        <v>49.244628152659502</v>
      </c>
      <c r="X28">
        <f t="shared" si="15"/>
        <v>1.8671687182592505</v>
      </c>
      <c r="Y28">
        <f t="shared" si="16"/>
        <v>3.7916190827372755</v>
      </c>
      <c r="Z28">
        <f t="shared" si="17"/>
        <v>2.1191101190171002</v>
      </c>
      <c r="AA28">
        <f t="shared" si="18"/>
        <v>-50.48814505676058</v>
      </c>
      <c r="AB28">
        <f t="shared" si="19"/>
        <v>-137.75569172701739</v>
      </c>
      <c r="AC28">
        <f t="shared" si="20"/>
        <v>-10.16554328638035</v>
      </c>
      <c r="AD28">
        <f t="shared" si="21"/>
        <v>32.880484376870641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53810.532418136841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337</v>
      </c>
      <c r="AQ28">
        <v>833.65803846153801</v>
      </c>
      <c r="AR28">
        <v>1031.48</v>
      </c>
      <c r="AS28">
        <f t="shared" si="27"/>
        <v>0.19178458286972311</v>
      </c>
      <c r="AT28">
        <v>0.5</v>
      </c>
      <c r="AU28">
        <f t="shared" si="28"/>
        <v>1180.1783707473419</v>
      </c>
      <c r="AV28">
        <f t="shared" si="29"/>
        <v>17.954157767727505</v>
      </c>
      <c r="AW28">
        <f t="shared" si="30"/>
        <v>113.17000827282419</v>
      </c>
      <c r="AX28">
        <f t="shared" si="31"/>
        <v>0.40181099003373794</v>
      </c>
      <c r="AY28">
        <f t="shared" si="32"/>
        <v>1.5702630811483605E-2</v>
      </c>
      <c r="AZ28">
        <f t="shared" si="33"/>
        <v>2.1625237522782794</v>
      </c>
      <c r="BA28" t="s">
        <v>338</v>
      </c>
      <c r="BB28">
        <v>617.02</v>
      </c>
      <c r="BC28">
        <f t="shared" si="34"/>
        <v>414.46000000000004</v>
      </c>
      <c r="BD28">
        <f t="shared" si="35"/>
        <v>0.47730049109313805</v>
      </c>
      <c r="BE28">
        <f t="shared" si="36"/>
        <v>0.84330790227820918</v>
      </c>
      <c r="BF28">
        <f t="shared" si="37"/>
        <v>0.62601277008013678</v>
      </c>
      <c r="BG28">
        <f t="shared" si="38"/>
        <v>0.87591192369684623</v>
      </c>
      <c r="BH28">
        <f t="shared" si="39"/>
        <v>1399.992</v>
      </c>
      <c r="BI28">
        <f t="shared" si="40"/>
        <v>1180.1783707473419</v>
      </c>
      <c r="BJ28">
        <f t="shared" si="41"/>
        <v>0.84298936761591636</v>
      </c>
      <c r="BK28">
        <f t="shared" si="42"/>
        <v>0.19597873523183265</v>
      </c>
      <c r="BL28">
        <v>6</v>
      </c>
      <c r="BM28">
        <v>0.5</v>
      </c>
      <c r="BN28" t="s">
        <v>290</v>
      </c>
      <c r="BO28">
        <v>2</v>
      </c>
      <c r="BP28">
        <v>1608160694.75</v>
      </c>
      <c r="BQ28">
        <v>796.446233333333</v>
      </c>
      <c r="BR28">
        <v>819.08476666666695</v>
      </c>
      <c r="BS28">
        <v>18.284123333333302</v>
      </c>
      <c r="BT28">
        <v>16.935453333333299</v>
      </c>
      <c r="BU28">
        <v>792.84303333333298</v>
      </c>
      <c r="BV28">
        <v>18.153880000000001</v>
      </c>
      <c r="BW28">
        <v>500.01403333333297</v>
      </c>
      <c r="BX28">
        <v>102.07486666666701</v>
      </c>
      <c r="BY28">
        <v>4.4807556666666699E-2</v>
      </c>
      <c r="BZ28">
        <v>27.9854366666667</v>
      </c>
      <c r="CA28">
        <v>28.846893333333298</v>
      </c>
      <c r="CB28">
        <v>999.9</v>
      </c>
      <c r="CC28">
        <v>0</v>
      </c>
      <c r="CD28">
        <v>0</v>
      </c>
      <c r="CE28">
        <v>10002.508666666699</v>
      </c>
      <c r="CF28">
        <v>0</v>
      </c>
      <c r="CG28">
        <v>294.20533333333299</v>
      </c>
      <c r="CH28">
        <v>1399.992</v>
      </c>
      <c r="CI28">
        <v>0.89999906666666696</v>
      </c>
      <c r="CJ28">
        <v>0.10000086</v>
      </c>
      <c r="CK28">
        <v>0</v>
      </c>
      <c r="CL28">
        <v>833.51323333333301</v>
      </c>
      <c r="CM28">
        <v>4.9997499999999997</v>
      </c>
      <c r="CN28">
        <v>11573.8833333333</v>
      </c>
      <c r="CO28">
        <v>12177.9633333333</v>
      </c>
      <c r="CP28">
        <v>49.070399999999999</v>
      </c>
      <c r="CQ28">
        <v>50.608199999999997</v>
      </c>
      <c r="CR28">
        <v>50.066200000000002</v>
      </c>
      <c r="CS28">
        <v>50.082999999999998</v>
      </c>
      <c r="CT28">
        <v>50.074599999999997</v>
      </c>
      <c r="CU28">
        <v>1255.489</v>
      </c>
      <c r="CV28">
        <v>139.50299999999999</v>
      </c>
      <c r="CW28">
        <v>0</v>
      </c>
      <c r="CX28">
        <v>62.699999809265101</v>
      </c>
      <c r="CY28">
        <v>0</v>
      </c>
      <c r="CZ28">
        <v>833.65803846153801</v>
      </c>
      <c r="DA28">
        <v>15.410222240746201</v>
      </c>
      <c r="DB28">
        <v>212.35555547246901</v>
      </c>
      <c r="DC28">
        <v>11575.7076923077</v>
      </c>
      <c r="DD28">
        <v>15</v>
      </c>
      <c r="DE28">
        <v>1608160433.5</v>
      </c>
      <c r="DF28" t="s">
        <v>326</v>
      </c>
      <c r="DG28">
        <v>1608160428.5</v>
      </c>
      <c r="DH28">
        <v>1608160433.5</v>
      </c>
      <c r="DI28">
        <v>26</v>
      </c>
      <c r="DJ28">
        <v>0.51400000000000001</v>
      </c>
      <c r="DK28">
        <v>8.0000000000000002E-3</v>
      </c>
      <c r="DL28">
        <v>3.6030000000000002</v>
      </c>
      <c r="DM28">
        <v>0.13</v>
      </c>
      <c r="DN28">
        <v>514</v>
      </c>
      <c r="DO28">
        <v>17</v>
      </c>
      <c r="DP28">
        <v>0.09</v>
      </c>
      <c r="DQ28">
        <v>0.06</v>
      </c>
      <c r="DR28">
        <v>17.968097200980701</v>
      </c>
      <c r="DS28">
        <v>-0.42647007510037599</v>
      </c>
      <c r="DT28">
        <v>8.8341895363161893E-2</v>
      </c>
      <c r="DU28">
        <v>1</v>
      </c>
      <c r="DV28">
        <v>-22.645219999999998</v>
      </c>
      <c r="DW28">
        <v>0.16919065628476401</v>
      </c>
      <c r="DX28">
        <v>8.2032925909864898E-2</v>
      </c>
      <c r="DY28">
        <v>1</v>
      </c>
      <c r="DZ28">
        <v>1.3488313333333299</v>
      </c>
      <c r="EA28">
        <v>-2.50812013348173E-2</v>
      </c>
      <c r="EB28">
        <v>1.8841262047844601E-3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3.6030000000000002</v>
      </c>
      <c r="EJ28">
        <v>0.1303</v>
      </c>
      <c r="EK28">
        <v>3.6032000000001898</v>
      </c>
      <c r="EL28">
        <v>0</v>
      </c>
      <c r="EM28">
        <v>0</v>
      </c>
      <c r="EN28">
        <v>0</v>
      </c>
      <c r="EO28">
        <v>0.13025499999999501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4.5999999999999996</v>
      </c>
      <c r="EX28">
        <v>4.5</v>
      </c>
      <c r="EY28">
        <v>2</v>
      </c>
      <c r="EZ28">
        <v>512.54899999999998</v>
      </c>
      <c r="FA28">
        <v>463.19</v>
      </c>
      <c r="FB28">
        <v>24.101199999999999</v>
      </c>
      <c r="FC28">
        <v>32.956600000000002</v>
      </c>
      <c r="FD28">
        <v>30.0001</v>
      </c>
      <c r="FE28">
        <v>32.943300000000001</v>
      </c>
      <c r="FF28">
        <v>32.921500000000002</v>
      </c>
      <c r="FG28">
        <v>38.542900000000003</v>
      </c>
      <c r="FH28">
        <v>0</v>
      </c>
      <c r="FI28">
        <v>100</v>
      </c>
      <c r="FJ28">
        <v>24.1066</v>
      </c>
      <c r="FK28">
        <v>820.66700000000003</v>
      </c>
      <c r="FL28">
        <v>18.305299999999999</v>
      </c>
      <c r="FM28">
        <v>101.494</v>
      </c>
      <c r="FN28">
        <v>100.90600000000001</v>
      </c>
    </row>
    <row r="29" spans="1:170" x14ac:dyDescent="0.25">
      <c r="A29">
        <v>13</v>
      </c>
      <c r="B29">
        <v>1608160823</v>
      </c>
      <c r="C29">
        <v>1059.9000000953699</v>
      </c>
      <c r="D29" t="s">
        <v>339</v>
      </c>
      <c r="E29" t="s">
        <v>340</v>
      </c>
      <c r="F29" t="s">
        <v>285</v>
      </c>
      <c r="G29" t="s">
        <v>286</v>
      </c>
      <c r="H29">
        <v>1608160815</v>
      </c>
      <c r="I29">
        <f t="shared" si="0"/>
        <v>1.0709755190820209E-3</v>
      </c>
      <c r="J29">
        <f t="shared" si="1"/>
        <v>18.062854618918905</v>
      </c>
      <c r="K29">
        <f t="shared" si="2"/>
        <v>899.96848387096804</v>
      </c>
      <c r="L29">
        <f t="shared" si="3"/>
        <v>302.22337684572528</v>
      </c>
      <c r="M29">
        <f t="shared" si="4"/>
        <v>30.860198908975452</v>
      </c>
      <c r="N29">
        <f t="shared" si="5"/>
        <v>91.896287818411921</v>
      </c>
      <c r="O29">
        <f t="shared" si="6"/>
        <v>5.0477632096974381E-2</v>
      </c>
      <c r="P29">
        <f t="shared" si="7"/>
        <v>2.9657322998793911</v>
      </c>
      <c r="Q29">
        <f t="shared" si="8"/>
        <v>5.0005152459686848E-2</v>
      </c>
      <c r="R29">
        <f t="shared" si="9"/>
        <v>3.1295302002635292E-2</v>
      </c>
      <c r="S29">
        <f t="shared" si="10"/>
        <v>231.29097321547425</v>
      </c>
      <c r="T29">
        <f t="shared" si="11"/>
        <v>29.056599579718306</v>
      </c>
      <c r="U29">
        <f t="shared" si="12"/>
        <v>28.816722580645202</v>
      </c>
      <c r="V29">
        <f t="shared" si="13"/>
        <v>3.979316817649952</v>
      </c>
      <c r="W29">
        <f t="shared" si="14"/>
        <v>48.923464142462279</v>
      </c>
      <c r="X29">
        <f t="shared" si="15"/>
        <v>1.8548601013865109</v>
      </c>
      <c r="Y29">
        <f t="shared" si="16"/>
        <v>3.7913507023649555</v>
      </c>
      <c r="Z29">
        <f t="shared" si="17"/>
        <v>2.1244567162634409</v>
      </c>
      <c r="AA29">
        <f t="shared" si="18"/>
        <v>-47.230020391517122</v>
      </c>
      <c r="AB29">
        <f t="shared" si="19"/>
        <v>-133.10722599278938</v>
      </c>
      <c r="AC29">
        <f t="shared" si="20"/>
        <v>-9.8223071001298834</v>
      </c>
      <c r="AD29">
        <f t="shared" si="21"/>
        <v>41.13141973103788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53798.829763355643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341</v>
      </c>
      <c r="AQ29">
        <v>858.818076923077</v>
      </c>
      <c r="AR29">
        <v>1069.44</v>
      </c>
      <c r="AS29">
        <f t="shared" si="27"/>
        <v>0.19694599330203011</v>
      </c>
      <c r="AT29">
        <v>0.5</v>
      </c>
      <c r="AU29">
        <f t="shared" si="28"/>
        <v>1180.1820781667386</v>
      </c>
      <c r="AV29">
        <f t="shared" si="29"/>
        <v>18.062854618918905</v>
      </c>
      <c r="AW29">
        <f t="shared" si="30"/>
        <v>116.21606583090124</v>
      </c>
      <c r="AX29">
        <f t="shared" si="31"/>
        <v>0.41474977558348297</v>
      </c>
      <c r="AY29">
        <f t="shared" si="32"/>
        <v>1.579468324725869E-2</v>
      </c>
      <c r="AZ29">
        <f t="shared" si="33"/>
        <v>2.0502692998204664</v>
      </c>
      <c r="BA29" t="s">
        <v>342</v>
      </c>
      <c r="BB29">
        <v>625.89</v>
      </c>
      <c r="BC29">
        <f t="shared" si="34"/>
        <v>443.55000000000007</v>
      </c>
      <c r="BD29">
        <f t="shared" si="35"/>
        <v>0.47485497255534442</v>
      </c>
      <c r="BE29">
        <f t="shared" si="36"/>
        <v>0.83174581498298672</v>
      </c>
      <c r="BF29">
        <f t="shared" si="37"/>
        <v>0.59503924790069329</v>
      </c>
      <c r="BG29">
        <f t="shared" si="38"/>
        <v>0.86100579233150398</v>
      </c>
      <c r="BH29">
        <f t="shared" si="39"/>
        <v>1399.9961290322599</v>
      </c>
      <c r="BI29">
        <f t="shared" si="40"/>
        <v>1180.1820781667386</v>
      </c>
      <c r="BJ29">
        <f t="shared" si="41"/>
        <v>0.842989529537152</v>
      </c>
      <c r="BK29">
        <f t="shared" si="42"/>
        <v>0.1959790590743041</v>
      </c>
      <c r="BL29">
        <v>6</v>
      </c>
      <c r="BM29">
        <v>0.5</v>
      </c>
      <c r="BN29" t="s">
        <v>290</v>
      </c>
      <c r="BO29">
        <v>2</v>
      </c>
      <c r="BP29">
        <v>1608160815</v>
      </c>
      <c r="BQ29">
        <v>899.96848387096804</v>
      </c>
      <c r="BR29">
        <v>922.79977419354805</v>
      </c>
      <c r="BS29">
        <v>18.1652129032258</v>
      </c>
      <c r="BT29">
        <v>16.903429032258099</v>
      </c>
      <c r="BU29">
        <v>896.36538709677404</v>
      </c>
      <c r="BV29">
        <v>18.034961290322599</v>
      </c>
      <c r="BW29">
        <v>500.016387096774</v>
      </c>
      <c r="BX29">
        <v>102.065741935484</v>
      </c>
      <c r="BY29">
        <v>4.4820229032258102E-2</v>
      </c>
      <c r="BZ29">
        <v>27.984222580645199</v>
      </c>
      <c r="CA29">
        <v>28.816722580645202</v>
      </c>
      <c r="CB29">
        <v>999.9</v>
      </c>
      <c r="CC29">
        <v>0</v>
      </c>
      <c r="CD29">
        <v>0</v>
      </c>
      <c r="CE29">
        <v>10001.1306451613</v>
      </c>
      <c r="CF29">
        <v>0</v>
      </c>
      <c r="CG29">
        <v>300.52196774193499</v>
      </c>
      <c r="CH29">
        <v>1399.9961290322599</v>
      </c>
      <c r="CI29">
        <v>0.89999383870967697</v>
      </c>
      <c r="CJ29">
        <v>0.10000613548387099</v>
      </c>
      <c r="CK29">
        <v>0</v>
      </c>
      <c r="CL29">
        <v>858.86393548387105</v>
      </c>
      <c r="CM29">
        <v>4.9997499999999997</v>
      </c>
      <c r="CN29">
        <v>11916.4290322581</v>
      </c>
      <c r="CO29">
        <v>12177.990322580599</v>
      </c>
      <c r="CP29">
        <v>48.999935483870999</v>
      </c>
      <c r="CQ29">
        <v>50.590451612903202</v>
      </c>
      <c r="CR29">
        <v>50.008000000000003</v>
      </c>
      <c r="CS29">
        <v>50.044032258064497</v>
      </c>
      <c r="CT29">
        <v>50.021999999999998</v>
      </c>
      <c r="CU29">
        <v>1255.4851612903201</v>
      </c>
      <c r="CV29">
        <v>139.51096774193601</v>
      </c>
      <c r="CW29">
        <v>0</v>
      </c>
      <c r="CX29">
        <v>119.69999980926499</v>
      </c>
      <c r="CY29">
        <v>0</v>
      </c>
      <c r="CZ29">
        <v>858.818076923077</v>
      </c>
      <c r="DA29">
        <v>0.36683760792612802</v>
      </c>
      <c r="DB29">
        <v>-18.485470055767198</v>
      </c>
      <c r="DC29">
        <v>11916.3346153846</v>
      </c>
      <c r="DD29">
        <v>15</v>
      </c>
      <c r="DE29">
        <v>1608160433.5</v>
      </c>
      <c r="DF29" t="s">
        <v>326</v>
      </c>
      <c r="DG29">
        <v>1608160428.5</v>
      </c>
      <c r="DH29">
        <v>1608160433.5</v>
      </c>
      <c r="DI29">
        <v>26</v>
      </c>
      <c r="DJ29">
        <v>0.51400000000000001</v>
      </c>
      <c r="DK29">
        <v>8.0000000000000002E-3</v>
      </c>
      <c r="DL29">
        <v>3.6030000000000002</v>
      </c>
      <c r="DM29">
        <v>0.13</v>
      </c>
      <c r="DN29">
        <v>514</v>
      </c>
      <c r="DO29">
        <v>17</v>
      </c>
      <c r="DP29">
        <v>0.09</v>
      </c>
      <c r="DQ29">
        <v>0.06</v>
      </c>
      <c r="DR29">
        <v>18.066729036416</v>
      </c>
      <c r="DS29">
        <v>-1.0374348860859099</v>
      </c>
      <c r="DT29">
        <v>8.4060113846326195E-2</v>
      </c>
      <c r="DU29">
        <v>0</v>
      </c>
      <c r="DV29">
        <v>-22.821940000000001</v>
      </c>
      <c r="DW29">
        <v>1.2034545050056</v>
      </c>
      <c r="DX29">
        <v>9.57045718169552E-2</v>
      </c>
      <c r="DY29">
        <v>0</v>
      </c>
      <c r="DZ29">
        <v>1.26151566666667</v>
      </c>
      <c r="EA29">
        <v>-7.39832703003315E-2</v>
      </c>
      <c r="EB29">
        <v>5.3464547027809901E-3</v>
      </c>
      <c r="EC29">
        <v>1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3.6030000000000002</v>
      </c>
      <c r="EJ29">
        <v>0.13020000000000001</v>
      </c>
      <c r="EK29">
        <v>3.6032000000001898</v>
      </c>
      <c r="EL29">
        <v>0</v>
      </c>
      <c r="EM29">
        <v>0</v>
      </c>
      <c r="EN29">
        <v>0</v>
      </c>
      <c r="EO29">
        <v>0.13025499999999501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6.6</v>
      </c>
      <c r="EX29">
        <v>6.5</v>
      </c>
      <c r="EY29">
        <v>2</v>
      </c>
      <c r="EZ29">
        <v>512.51599999999996</v>
      </c>
      <c r="FA29">
        <v>463.565</v>
      </c>
      <c r="FB29">
        <v>24.296099999999999</v>
      </c>
      <c r="FC29">
        <v>32.902500000000003</v>
      </c>
      <c r="FD29">
        <v>29.999700000000001</v>
      </c>
      <c r="FE29">
        <v>32.893900000000002</v>
      </c>
      <c r="FF29">
        <v>32.870800000000003</v>
      </c>
      <c r="FG29">
        <v>42.250599999999999</v>
      </c>
      <c r="FH29">
        <v>0</v>
      </c>
      <c r="FI29">
        <v>100</v>
      </c>
      <c r="FJ29">
        <v>24.299199999999999</v>
      </c>
      <c r="FK29">
        <v>922.596</v>
      </c>
      <c r="FL29">
        <v>18.240400000000001</v>
      </c>
      <c r="FM29">
        <v>101.505</v>
      </c>
      <c r="FN29">
        <v>100.919</v>
      </c>
    </row>
    <row r="30" spans="1:170" x14ac:dyDescent="0.25">
      <c r="A30">
        <v>14</v>
      </c>
      <c r="B30">
        <v>1608160885.5</v>
      </c>
      <c r="C30">
        <v>1122.4000000953699</v>
      </c>
      <c r="D30" t="s">
        <v>343</v>
      </c>
      <c r="E30" t="s">
        <v>344</v>
      </c>
      <c r="F30" t="s">
        <v>285</v>
      </c>
      <c r="G30" t="s">
        <v>286</v>
      </c>
      <c r="H30">
        <v>1608160877.5</v>
      </c>
      <c r="I30">
        <f t="shared" si="0"/>
        <v>9.9071803406118597E-4</v>
      </c>
      <c r="J30">
        <f t="shared" si="1"/>
        <v>25.057163813342026</v>
      </c>
      <c r="K30">
        <f t="shared" si="2"/>
        <v>1189.2070967741899</v>
      </c>
      <c r="L30">
        <f t="shared" si="3"/>
        <v>295.05134136242935</v>
      </c>
      <c r="M30">
        <f t="shared" si="4"/>
        <v>30.127631148186584</v>
      </c>
      <c r="N30">
        <f t="shared" si="5"/>
        <v>121.4296895075252</v>
      </c>
      <c r="O30">
        <f t="shared" si="6"/>
        <v>4.6496962514893811E-2</v>
      </c>
      <c r="P30">
        <f t="shared" si="7"/>
        <v>2.9648896099249269</v>
      </c>
      <c r="Q30">
        <f t="shared" si="8"/>
        <v>4.6095631607433796E-2</v>
      </c>
      <c r="R30">
        <f t="shared" si="9"/>
        <v>2.8845538887572544E-2</v>
      </c>
      <c r="S30">
        <f t="shared" si="10"/>
        <v>231.29035231881954</v>
      </c>
      <c r="T30">
        <f t="shared" si="11"/>
        <v>29.085883970887636</v>
      </c>
      <c r="U30">
        <f t="shared" si="12"/>
        <v>28.8047096774194</v>
      </c>
      <c r="V30">
        <f t="shared" si="13"/>
        <v>3.9765477459722884</v>
      </c>
      <c r="W30">
        <f t="shared" si="14"/>
        <v>48.6261930050782</v>
      </c>
      <c r="X30">
        <f t="shared" si="15"/>
        <v>1.8444908639344744</v>
      </c>
      <c r="Y30">
        <f t="shared" si="16"/>
        <v>3.7932043410057781</v>
      </c>
      <c r="Z30">
        <f t="shared" si="17"/>
        <v>2.1320568820378138</v>
      </c>
      <c r="AA30">
        <f t="shared" si="18"/>
        <v>-43.690665302098303</v>
      </c>
      <c r="AB30">
        <f t="shared" si="19"/>
        <v>-129.80912039988971</v>
      </c>
      <c r="AC30">
        <f t="shared" si="20"/>
        <v>-9.581480455366016</v>
      </c>
      <c r="AD30">
        <f t="shared" si="21"/>
        <v>48.209086161465535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53772.693991696739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345</v>
      </c>
      <c r="AQ30">
        <v>908.49346153846204</v>
      </c>
      <c r="AR30">
        <v>1148.92</v>
      </c>
      <c r="AS30">
        <f t="shared" si="27"/>
        <v>0.20926308051173104</v>
      </c>
      <c r="AT30">
        <v>0.5</v>
      </c>
      <c r="AU30">
        <f t="shared" si="28"/>
        <v>1180.1790684893135</v>
      </c>
      <c r="AV30">
        <f t="shared" si="29"/>
        <v>25.057163813342026</v>
      </c>
      <c r="AW30">
        <f t="shared" si="30"/>
        <v>123.48395371376948</v>
      </c>
      <c r="AX30">
        <f t="shared" si="31"/>
        <v>0.44345994499181846</v>
      </c>
      <c r="AY30">
        <f t="shared" si="32"/>
        <v>2.1721204838831942E-2</v>
      </c>
      <c r="AZ30">
        <f t="shared" si="33"/>
        <v>1.8392577377014934</v>
      </c>
      <c r="BA30" t="s">
        <v>346</v>
      </c>
      <c r="BB30">
        <v>639.41999999999996</v>
      </c>
      <c r="BC30">
        <f t="shared" si="34"/>
        <v>509.50000000000011</v>
      </c>
      <c r="BD30">
        <f t="shared" si="35"/>
        <v>0.47188721974786652</v>
      </c>
      <c r="BE30">
        <f t="shared" si="36"/>
        <v>0.80573158548954116</v>
      </c>
      <c r="BF30">
        <f t="shared" si="37"/>
        <v>0.55468999566973443</v>
      </c>
      <c r="BG30">
        <f t="shared" si="38"/>
        <v>0.82979558893536598</v>
      </c>
      <c r="BH30">
        <f t="shared" si="39"/>
        <v>1399.9925806451599</v>
      </c>
      <c r="BI30">
        <f t="shared" si="40"/>
        <v>1180.1790684893135</v>
      </c>
      <c r="BJ30">
        <f t="shared" si="41"/>
        <v>0.84298951637690134</v>
      </c>
      <c r="BK30">
        <f t="shared" si="42"/>
        <v>0.19597903275380271</v>
      </c>
      <c r="BL30">
        <v>6</v>
      </c>
      <c r="BM30">
        <v>0.5</v>
      </c>
      <c r="BN30" t="s">
        <v>290</v>
      </c>
      <c r="BO30">
        <v>2</v>
      </c>
      <c r="BP30">
        <v>1608160877.5</v>
      </c>
      <c r="BQ30">
        <v>1189.2070967741899</v>
      </c>
      <c r="BR30">
        <v>1220.6883870967699</v>
      </c>
      <c r="BS30">
        <v>18.063800000000001</v>
      </c>
      <c r="BT30">
        <v>16.896454838709701</v>
      </c>
      <c r="BU30">
        <v>1185.6035483871001</v>
      </c>
      <c r="BV30">
        <v>17.933545161290301</v>
      </c>
      <c r="BW30">
        <v>500.017612903226</v>
      </c>
      <c r="BX30">
        <v>102.06529032258101</v>
      </c>
      <c r="BY30">
        <v>4.4501854838709699E-2</v>
      </c>
      <c r="BZ30">
        <v>27.9926064516129</v>
      </c>
      <c r="CA30">
        <v>28.8047096774194</v>
      </c>
      <c r="CB30">
        <v>999.9</v>
      </c>
      <c r="CC30">
        <v>0</v>
      </c>
      <c r="CD30">
        <v>0</v>
      </c>
      <c r="CE30">
        <v>9996.4016129032298</v>
      </c>
      <c r="CF30">
        <v>0</v>
      </c>
      <c r="CG30">
        <v>300.14761290322599</v>
      </c>
      <c r="CH30">
        <v>1399.9925806451599</v>
      </c>
      <c r="CI30">
        <v>0.89999099999999999</v>
      </c>
      <c r="CJ30">
        <v>0.100009</v>
      </c>
      <c r="CK30">
        <v>0</v>
      </c>
      <c r="CL30">
        <v>908.36603225806505</v>
      </c>
      <c r="CM30">
        <v>4.9997499999999997</v>
      </c>
      <c r="CN30">
        <v>12602.2387096774</v>
      </c>
      <c r="CO30">
        <v>12177.9580645161</v>
      </c>
      <c r="CP30">
        <v>49.027999999999999</v>
      </c>
      <c r="CQ30">
        <v>50.612806451612897</v>
      </c>
      <c r="CR30">
        <v>50.052</v>
      </c>
      <c r="CS30">
        <v>50</v>
      </c>
      <c r="CT30">
        <v>50.054000000000002</v>
      </c>
      <c r="CU30">
        <v>1255.4825806451599</v>
      </c>
      <c r="CV30">
        <v>139.51</v>
      </c>
      <c r="CW30">
        <v>0</v>
      </c>
      <c r="CX30">
        <v>62.099999904632597</v>
      </c>
      <c r="CY30">
        <v>0</v>
      </c>
      <c r="CZ30">
        <v>908.49346153846204</v>
      </c>
      <c r="DA30">
        <v>6.8299487168583699</v>
      </c>
      <c r="DB30">
        <v>98.594871674280697</v>
      </c>
      <c r="DC30">
        <v>12603.6115384615</v>
      </c>
      <c r="DD30">
        <v>15</v>
      </c>
      <c r="DE30">
        <v>1608160433.5</v>
      </c>
      <c r="DF30" t="s">
        <v>326</v>
      </c>
      <c r="DG30">
        <v>1608160428.5</v>
      </c>
      <c r="DH30">
        <v>1608160433.5</v>
      </c>
      <c r="DI30">
        <v>26</v>
      </c>
      <c r="DJ30">
        <v>0.51400000000000001</v>
      </c>
      <c r="DK30">
        <v>8.0000000000000002E-3</v>
      </c>
      <c r="DL30">
        <v>3.6030000000000002</v>
      </c>
      <c r="DM30">
        <v>0.13</v>
      </c>
      <c r="DN30">
        <v>514</v>
      </c>
      <c r="DO30">
        <v>17</v>
      </c>
      <c r="DP30">
        <v>0.09</v>
      </c>
      <c r="DQ30">
        <v>0.06</v>
      </c>
      <c r="DR30">
        <v>25.096686385675</v>
      </c>
      <c r="DS30">
        <v>0.25740021920702</v>
      </c>
      <c r="DT30">
        <v>0.143626051442035</v>
      </c>
      <c r="DU30">
        <v>1</v>
      </c>
      <c r="DV30">
        <v>-31.505676666666702</v>
      </c>
      <c r="DW30">
        <v>-8.4093437156187003E-4</v>
      </c>
      <c r="DX30">
        <v>0.19817317121368599</v>
      </c>
      <c r="DY30">
        <v>1</v>
      </c>
      <c r="DZ30">
        <v>1.1675596666666701</v>
      </c>
      <c r="EA30">
        <v>-7.0673993325915493E-2</v>
      </c>
      <c r="EB30">
        <v>5.1503258688703696E-3</v>
      </c>
      <c r="EC30">
        <v>1</v>
      </c>
      <c r="ED30">
        <v>3</v>
      </c>
      <c r="EE30">
        <v>3</v>
      </c>
      <c r="EF30" t="s">
        <v>297</v>
      </c>
      <c r="EG30">
        <v>100</v>
      </c>
      <c r="EH30">
        <v>100</v>
      </c>
      <c r="EI30">
        <v>3.61</v>
      </c>
      <c r="EJ30">
        <v>0.1303</v>
      </c>
      <c r="EK30">
        <v>3.6032000000001898</v>
      </c>
      <c r="EL30">
        <v>0</v>
      </c>
      <c r="EM30">
        <v>0</v>
      </c>
      <c r="EN30">
        <v>0</v>
      </c>
      <c r="EO30">
        <v>0.13025499999999501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7.6</v>
      </c>
      <c r="EX30">
        <v>7.5</v>
      </c>
      <c r="EY30">
        <v>2</v>
      </c>
      <c r="EZ30">
        <v>512.41399999999999</v>
      </c>
      <c r="FA30">
        <v>464.404</v>
      </c>
      <c r="FB30">
        <v>24.119900000000001</v>
      </c>
      <c r="FC30">
        <v>32.852400000000003</v>
      </c>
      <c r="FD30">
        <v>29.999600000000001</v>
      </c>
      <c r="FE30">
        <v>32.854100000000003</v>
      </c>
      <c r="FF30">
        <v>32.833399999999997</v>
      </c>
      <c r="FG30">
        <v>52.804200000000002</v>
      </c>
      <c r="FH30">
        <v>0</v>
      </c>
      <c r="FI30">
        <v>100</v>
      </c>
      <c r="FJ30">
        <v>24.128699999999998</v>
      </c>
      <c r="FK30">
        <v>1224.28</v>
      </c>
      <c r="FL30">
        <v>18.1221</v>
      </c>
      <c r="FM30">
        <v>101.517</v>
      </c>
      <c r="FN30">
        <v>100.925</v>
      </c>
    </row>
    <row r="31" spans="1:170" x14ac:dyDescent="0.25">
      <c r="A31">
        <v>15</v>
      </c>
      <c r="B31">
        <v>1608161006</v>
      </c>
      <c r="C31">
        <v>1242.9000000953699</v>
      </c>
      <c r="D31" t="s">
        <v>347</v>
      </c>
      <c r="E31" t="s">
        <v>348</v>
      </c>
      <c r="F31" t="s">
        <v>285</v>
      </c>
      <c r="G31" t="s">
        <v>286</v>
      </c>
      <c r="H31">
        <v>1608160998</v>
      </c>
      <c r="I31">
        <f t="shared" si="0"/>
        <v>8.7230421763006031E-4</v>
      </c>
      <c r="J31">
        <f t="shared" si="1"/>
        <v>21.576391738186754</v>
      </c>
      <c r="K31">
        <f t="shared" si="2"/>
        <v>1399.9145161290301</v>
      </c>
      <c r="L31">
        <f t="shared" si="3"/>
        <v>508.60168486678771</v>
      </c>
      <c r="M31">
        <f t="shared" si="4"/>
        <v>51.933217560102037</v>
      </c>
      <c r="N31">
        <f t="shared" si="5"/>
        <v>142.94499466850158</v>
      </c>
      <c r="O31">
        <f t="shared" si="6"/>
        <v>4.0487241504250669E-2</v>
      </c>
      <c r="P31">
        <f t="shared" si="7"/>
        <v>2.9656227569085694</v>
      </c>
      <c r="Q31">
        <f t="shared" si="8"/>
        <v>4.0182657961292917E-2</v>
      </c>
      <c r="R31">
        <f t="shared" si="9"/>
        <v>2.514133569941349E-2</v>
      </c>
      <c r="S31">
        <f t="shared" si="10"/>
        <v>231.28958014724887</v>
      </c>
      <c r="T31">
        <f t="shared" si="11"/>
        <v>29.109829051187919</v>
      </c>
      <c r="U31">
        <f t="shared" si="12"/>
        <v>28.803783870967699</v>
      </c>
      <c r="V31">
        <f t="shared" si="13"/>
        <v>3.9763344098316198</v>
      </c>
      <c r="W31">
        <f t="shared" si="14"/>
        <v>48.067320703178652</v>
      </c>
      <c r="X31">
        <f t="shared" si="15"/>
        <v>1.8226296699191251</v>
      </c>
      <c r="Y31">
        <f t="shared" si="16"/>
        <v>3.7918270526748876</v>
      </c>
      <c r="Z31">
        <f t="shared" si="17"/>
        <v>2.1537047399124947</v>
      </c>
      <c r="AA31">
        <f t="shared" si="18"/>
        <v>-38.468615997485657</v>
      </c>
      <c r="AB31">
        <f t="shared" si="19"/>
        <v>-130.68911293818326</v>
      </c>
      <c r="AC31">
        <f t="shared" si="20"/>
        <v>-9.6437066117510248</v>
      </c>
      <c r="AD31">
        <f t="shared" si="21"/>
        <v>52.488144599828956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53795.238706956145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349</v>
      </c>
      <c r="AQ31">
        <v>884.85853846153896</v>
      </c>
      <c r="AR31">
        <v>1098.07</v>
      </c>
      <c r="AS31">
        <f t="shared" si="27"/>
        <v>0.19416928022663493</v>
      </c>
      <c r="AT31">
        <v>0.5</v>
      </c>
      <c r="AU31">
        <f t="shared" si="28"/>
        <v>1180.1750039731849</v>
      </c>
      <c r="AV31">
        <f t="shared" si="29"/>
        <v>21.576391738186754</v>
      </c>
      <c r="AW31">
        <f t="shared" si="30"/>
        <v>114.57686553146966</v>
      </c>
      <c r="AX31">
        <f t="shared" si="31"/>
        <v>0.42716766690648134</v>
      </c>
      <c r="AY31">
        <f t="shared" si="32"/>
        <v>1.877191021960193E-2</v>
      </c>
      <c r="AZ31">
        <f t="shared" si="33"/>
        <v>1.9707395703370463</v>
      </c>
      <c r="BA31" t="s">
        <v>350</v>
      </c>
      <c r="BB31">
        <v>629.01</v>
      </c>
      <c r="BC31">
        <f t="shared" si="34"/>
        <v>469.05999999999995</v>
      </c>
      <c r="BD31">
        <f t="shared" si="35"/>
        <v>0.45455050854573192</v>
      </c>
      <c r="BE31">
        <f t="shared" si="36"/>
        <v>0.8218581351806068</v>
      </c>
      <c r="BF31">
        <f t="shared" si="37"/>
        <v>0.55727997812497965</v>
      </c>
      <c r="BG31">
        <f t="shared" si="38"/>
        <v>0.84976336501354455</v>
      </c>
      <c r="BH31">
        <f t="shared" si="39"/>
        <v>1399.98774193548</v>
      </c>
      <c r="BI31">
        <f t="shared" si="40"/>
        <v>1180.1750039731849</v>
      </c>
      <c r="BJ31">
        <f t="shared" si="41"/>
        <v>0.84298952670942351</v>
      </c>
      <c r="BK31">
        <f t="shared" si="42"/>
        <v>0.19597905341884708</v>
      </c>
      <c r="BL31">
        <v>6</v>
      </c>
      <c r="BM31">
        <v>0.5</v>
      </c>
      <c r="BN31" t="s">
        <v>290</v>
      </c>
      <c r="BO31">
        <v>2</v>
      </c>
      <c r="BP31">
        <v>1608160998</v>
      </c>
      <c r="BQ31">
        <v>1399.9145161290301</v>
      </c>
      <c r="BR31">
        <v>1427.27096774194</v>
      </c>
      <c r="BS31">
        <v>17.8497032258065</v>
      </c>
      <c r="BT31">
        <v>16.821645161290299</v>
      </c>
      <c r="BU31">
        <v>1396.3122580645199</v>
      </c>
      <c r="BV31">
        <v>17.719445161290299</v>
      </c>
      <c r="BW31">
        <v>500.01096774193502</v>
      </c>
      <c r="BX31">
        <v>102.065548387097</v>
      </c>
      <c r="BY31">
        <v>4.4254048387096803E-2</v>
      </c>
      <c r="BZ31">
        <v>27.986377419354799</v>
      </c>
      <c r="CA31">
        <v>28.803783870967699</v>
      </c>
      <c r="CB31">
        <v>999.9</v>
      </c>
      <c r="CC31">
        <v>0</v>
      </c>
      <c r="CD31">
        <v>0</v>
      </c>
      <c r="CE31">
        <v>10000.5290322581</v>
      </c>
      <c r="CF31">
        <v>0</v>
      </c>
      <c r="CG31">
        <v>304.21764516129002</v>
      </c>
      <c r="CH31">
        <v>1399.98774193548</v>
      </c>
      <c r="CI31">
        <v>0.89999099999999999</v>
      </c>
      <c r="CJ31">
        <v>0.100009</v>
      </c>
      <c r="CK31">
        <v>0</v>
      </c>
      <c r="CL31">
        <v>885.33209677419404</v>
      </c>
      <c r="CM31">
        <v>4.9997499999999997</v>
      </c>
      <c r="CN31">
        <v>12283.5193548387</v>
      </c>
      <c r="CO31">
        <v>12177.9096774194</v>
      </c>
      <c r="CP31">
        <v>48.947161290322597</v>
      </c>
      <c r="CQ31">
        <v>50.620935483871001</v>
      </c>
      <c r="CR31">
        <v>49.997967741935497</v>
      </c>
      <c r="CS31">
        <v>50.012</v>
      </c>
      <c r="CT31">
        <v>50.003935483870997</v>
      </c>
      <c r="CU31">
        <v>1255.47774193548</v>
      </c>
      <c r="CV31">
        <v>139.51</v>
      </c>
      <c r="CW31">
        <v>0</v>
      </c>
      <c r="CX31">
        <v>120.09999990463299</v>
      </c>
      <c r="CY31">
        <v>0</v>
      </c>
      <c r="CZ31">
        <v>884.85853846153896</v>
      </c>
      <c r="DA31">
        <v>-38.8222221746394</v>
      </c>
      <c r="DB31">
        <v>-536.18803344575394</v>
      </c>
      <c r="DC31">
        <v>12276.996153846199</v>
      </c>
      <c r="DD31">
        <v>15</v>
      </c>
      <c r="DE31">
        <v>1608160433.5</v>
      </c>
      <c r="DF31" t="s">
        <v>326</v>
      </c>
      <c r="DG31">
        <v>1608160428.5</v>
      </c>
      <c r="DH31">
        <v>1608160433.5</v>
      </c>
      <c r="DI31">
        <v>26</v>
      </c>
      <c r="DJ31">
        <v>0.51400000000000001</v>
      </c>
      <c r="DK31">
        <v>8.0000000000000002E-3</v>
      </c>
      <c r="DL31">
        <v>3.6030000000000002</v>
      </c>
      <c r="DM31">
        <v>0.13</v>
      </c>
      <c r="DN31">
        <v>514</v>
      </c>
      <c r="DO31">
        <v>17</v>
      </c>
      <c r="DP31">
        <v>0.09</v>
      </c>
      <c r="DQ31">
        <v>0.06</v>
      </c>
      <c r="DR31">
        <v>21.580065712761101</v>
      </c>
      <c r="DS31">
        <v>-1.38044993033</v>
      </c>
      <c r="DT31">
        <v>0.13214105201043999</v>
      </c>
      <c r="DU31">
        <v>0</v>
      </c>
      <c r="DV31">
        <v>-27.349830000000001</v>
      </c>
      <c r="DW31">
        <v>1.6976809788653699</v>
      </c>
      <c r="DX31">
        <v>0.16117040702312599</v>
      </c>
      <c r="DY31">
        <v>0</v>
      </c>
      <c r="DZ31">
        <v>1.02778366666667</v>
      </c>
      <c r="EA31">
        <v>-5.9488231368184097E-2</v>
      </c>
      <c r="EB31">
        <v>4.3655366095004602E-3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3.6</v>
      </c>
      <c r="EJ31">
        <v>0.13020000000000001</v>
      </c>
      <c r="EK31">
        <v>3.6032000000001898</v>
      </c>
      <c r="EL31">
        <v>0</v>
      </c>
      <c r="EM31">
        <v>0</v>
      </c>
      <c r="EN31">
        <v>0</v>
      </c>
      <c r="EO31">
        <v>0.13025499999999501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9.6</v>
      </c>
      <c r="EX31">
        <v>9.5</v>
      </c>
      <c r="EY31">
        <v>2</v>
      </c>
      <c r="EZ31">
        <v>512.12300000000005</v>
      </c>
      <c r="FA31">
        <v>465.24200000000002</v>
      </c>
      <c r="FB31">
        <v>24.3491</v>
      </c>
      <c r="FC31">
        <v>32.769599999999997</v>
      </c>
      <c r="FD31">
        <v>29.9998</v>
      </c>
      <c r="FE31">
        <v>32.780200000000001</v>
      </c>
      <c r="FF31">
        <v>32.762</v>
      </c>
      <c r="FG31">
        <v>59.597000000000001</v>
      </c>
      <c r="FH31">
        <v>0</v>
      </c>
      <c r="FI31">
        <v>100</v>
      </c>
      <c r="FJ31">
        <v>24.3522</v>
      </c>
      <c r="FK31">
        <v>1426.93</v>
      </c>
      <c r="FL31">
        <v>18.032399999999999</v>
      </c>
      <c r="FM31">
        <v>101.526</v>
      </c>
      <c r="FN31">
        <v>100.94199999999999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2020-12-16T15:23:40Z</dcterms:created>
  <dcterms:modified xsi:type="dcterms:W3CDTF">2021-05-04T23:33:42Z</dcterms:modified>
</cp:coreProperties>
</file>