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0B5FB1A1-5DC4-4647-A815-7658C46B104D}" xr6:coauthVersionLast="46" xr6:coauthVersionMax="46" xr10:uidLastSave="{00000000-0000-0000-0000-000000000000}"/>
  <bookViews>
    <workbookView xWindow="735" yWindow="73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BI31" i="1"/>
  <c r="BH31" i="1"/>
  <c r="BG31" i="1"/>
  <c r="BF31" i="1"/>
  <c r="BJ31" i="1" s="1"/>
  <c r="BK31" i="1" s="1"/>
  <c r="BE31" i="1"/>
  <c r="BB31" i="1"/>
  <c r="AZ31" i="1"/>
  <c r="AU31" i="1"/>
  <c r="AN31" i="1"/>
  <c r="AO31" i="1" s="1"/>
  <c r="AI31" i="1"/>
  <c r="AG31" i="1" s="1"/>
  <c r="Y31" i="1"/>
  <c r="W31" i="1" s="1"/>
  <c r="X31" i="1"/>
  <c r="P31" i="1"/>
  <c r="BO30" i="1"/>
  <c r="BN30" i="1"/>
  <c r="BM30" i="1"/>
  <c r="AW30" i="1" s="1"/>
  <c r="BL30" i="1"/>
  <c r="BI30" i="1"/>
  <c r="BH30" i="1"/>
  <c r="BG30" i="1"/>
  <c r="BF30" i="1"/>
  <c r="BJ30" i="1" s="1"/>
  <c r="BK30" i="1" s="1"/>
  <c r="BE30" i="1"/>
  <c r="AZ30" i="1" s="1"/>
  <c r="BB30" i="1"/>
  <c r="AX30" i="1"/>
  <c r="BA30" i="1" s="1"/>
  <c r="AU30" i="1"/>
  <c r="AY30" i="1" s="1"/>
  <c r="AO30" i="1"/>
  <c r="AN30" i="1"/>
  <c r="AI30" i="1"/>
  <c r="AG30" i="1"/>
  <c r="AH30" i="1" s="1"/>
  <c r="AA30" i="1"/>
  <c r="Y30" i="1"/>
  <c r="X30" i="1"/>
  <c r="W30" i="1"/>
  <c r="S30" i="1"/>
  <c r="T30" i="1" s="1"/>
  <c r="U30" i="1" s="1"/>
  <c r="P30" i="1"/>
  <c r="N30" i="1"/>
  <c r="K30" i="1"/>
  <c r="J30" i="1"/>
  <c r="I30" i="1"/>
  <c r="BO29" i="1"/>
  <c r="BN29" i="1"/>
  <c r="BM29" i="1"/>
  <c r="AW29" i="1" s="1"/>
  <c r="BL29" i="1"/>
  <c r="BJ29" i="1"/>
  <c r="BK29" i="1" s="1"/>
  <c r="BI29" i="1"/>
  <c r="BH29" i="1"/>
  <c r="BG29" i="1"/>
  <c r="BF29" i="1"/>
  <c r="BE29" i="1"/>
  <c r="AZ29" i="1" s="1"/>
  <c r="BB29" i="1"/>
  <c r="AU29" i="1"/>
  <c r="AO29" i="1"/>
  <c r="AN29" i="1"/>
  <c r="AI29" i="1"/>
  <c r="AG29" i="1" s="1"/>
  <c r="Y29" i="1"/>
  <c r="X29" i="1"/>
  <c r="W29" i="1" s="1"/>
  <c r="S29" i="1"/>
  <c r="P29" i="1"/>
  <c r="BO28" i="1"/>
  <c r="BN28" i="1"/>
  <c r="BL28" i="1"/>
  <c r="BM28" i="1" s="1"/>
  <c r="BJ28" i="1"/>
  <c r="BK28" i="1" s="1"/>
  <c r="BI28" i="1"/>
  <c r="BH28" i="1"/>
  <c r="BG28" i="1"/>
  <c r="BF28" i="1"/>
  <c r="BE28" i="1"/>
  <c r="BB28" i="1"/>
  <c r="AZ28" i="1"/>
  <c r="AU28" i="1"/>
  <c r="AN28" i="1"/>
  <c r="AO28" i="1" s="1"/>
  <c r="AI28" i="1"/>
  <c r="AH28" i="1"/>
  <c r="AG28" i="1"/>
  <c r="K28" i="1" s="1"/>
  <c r="Y28" i="1"/>
  <c r="X28" i="1"/>
  <c r="W28" i="1" s="1"/>
  <c r="P28" i="1"/>
  <c r="BO27" i="1"/>
  <c r="BN27" i="1"/>
  <c r="BL27" i="1"/>
  <c r="BM27" i="1" s="1"/>
  <c r="BI27" i="1"/>
  <c r="BH27" i="1"/>
  <c r="BG27" i="1"/>
  <c r="BF27" i="1"/>
  <c r="BJ27" i="1" s="1"/>
  <c r="BK27" i="1" s="1"/>
  <c r="BE27" i="1"/>
  <c r="AZ27" i="1" s="1"/>
  <c r="BB27" i="1"/>
  <c r="AU27" i="1"/>
  <c r="AN27" i="1"/>
  <c r="AO27" i="1" s="1"/>
  <c r="AI27" i="1"/>
  <c r="AG27" i="1"/>
  <c r="I27" i="1" s="1"/>
  <c r="Y27" i="1"/>
  <c r="X27" i="1"/>
  <c r="W27" i="1"/>
  <c r="P27" i="1"/>
  <c r="J27" i="1"/>
  <c r="AX27" i="1" s="1"/>
  <c r="BO26" i="1"/>
  <c r="BN26" i="1"/>
  <c r="BL26" i="1"/>
  <c r="BM26" i="1" s="1"/>
  <c r="BI26" i="1"/>
  <c r="BH26" i="1"/>
  <c r="BG26" i="1"/>
  <c r="BF26" i="1"/>
  <c r="BJ26" i="1" s="1"/>
  <c r="BK26" i="1" s="1"/>
  <c r="BE26" i="1"/>
  <c r="AZ26" i="1" s="1"/>
  <c r="BB26" i="1"/>
  <c r="AU26" i="1"/>
  <c r="AN26" i="1"/>
  <c r="AO26" i="1" s="1"/>
  <c r="AI26" i="1"/>
  <c r="AG26" i="1"/>
  <c r="N26" i="1" s="1"/>
  <c r="Y26" i="1"/>
  <c r="X26" i="1"/>
  <c r="W26" i="1"/>
  <c r="P26" i="1"/>
  <c r="BO25" i="1"/>
  <c r="BN25" i="1"/>
  <c r="BL25" i="1"/>
  <c r="BM25" i="1" s="1"/>
  <c r="BI25" i="1"/>
  <c r="BH25" i="1"/>
  <c r="BG25" i="1"/>
  <c r="BF25" i="1"/>
  <c r="BJ25" i="1" s="1"/>
  <c r="BK25" i="1" s="1"/>
  <c r="BE25" i="1"/>
  <c r="AZ25" i="1" s="1"/>
  <c r="BB25" i="1"/>
  <c r="AU25" i="1"/>
  <c r="AN25" i="1"/>
  <c r="AO25" i="1" s="1"/>
  <c r="AI25" i="1"/>
  <c r="AG25" i="1"/>
  <c r="K25" i="1" s="1"/>
  <c r="Y25" i="1"/>
  <c r="X25" i="1"/>
  <c r="W25" i="1"/>
  <c r="P25" i="1"/>
  <c r="BO24" i="1"/>
  <c r="BN24" i="1"/>
  <c r="BM24" i="1" s="1"/>
  <c r="BL24" i="1"/>
  <c r="BI24" i="1"/>
  <c r="BH24" i="1"/>
  <c r="BG24" i="1"/>
  <c r="BF24" i="1"/>
  <c r="BJ24" i="1" s="1"/>
  <c r="BK24" i="1" s="1"/>
  <c r="BE24" i="1"/>
  <c r="AZ24" i="1" s="1"/>
  <c r="BB24" i="1"/>
  <c r="AU24" i="1"/>
  <c r="AO24" i="1"/>
  <c r="AN24" i="1"/>
  <c r="AI24" i="1"/>
  <c r="AG24" i="1" s="1"/>
  <c r="Y24" i="1"/>
  <c r="W24" i="1" s="1"/>
  <c r="X24" i="1"/>
  <c r="P24" i="1"/>
  <c r="BO23" i="1"/>
  <c r="BN23" i="1"/>
  <c r="BL23" i="1"/>
  <c r="BM23" i="1" s="1"/>
  <c r="BK23" i="1"/>
  <c r="BJ23" i="1"/>
  <c r="BI23" i="1"/>
  <c r="BH23" i="1"/>
  <c r="BG23" i="1"/>
  <c r="BF23" i="1"/>
  <c r="BE23" i="1"/>
  <c r="BB23" i="1"/>
  <c r="AZ23" i="1"/>
  <c r="AU23" i="1"/>
  <c r="AN23" i="1"/>
  <c r="AO23" i="1" s="1"/>
  <c r="AI23" i="1"/>
  <c r="AG23" i="1" s="1"/>
  <c r="Y23" i="1"/>
  <c r="X23" i="1"/>
  <c r="W23" i="1" s="1"/>
  <c r="P23" i="1"/>
  <c r="BO22" i="1"/>
  <c r="BN22" i="1"/>
  <c r="BM22" i="1"/>
  <c r="AW22" i="1" s="1"/>
  <c r="AY22" i="1" s="1"/>
  <c r="BL22" i="1"/>
  <c r="BI22" i="1"/>
  <c r="BH22" i="1"/>
  <c r="BG22" i="1"/>
  <c r="BF22" i="1"/>
  <c r="BJ22" i="1" s="1"/>
  <c r="BK22" i="1" s="1"/>
  <c r="BE22" i="1"/>
  <c r="AZ22" i="1" s="1"/>
  <c r="BB22" i="1"/>
  <c r="AU22" i="1"/>
  <c r="AO22" i="1"/>
  <c r="AN22" i="1"/>
  <c r="AI22" i="1"/>
  <c r="AG22" i="1"/>
  <c r="J22" i="1" s="1"/>
  <c r="AX22" i="1" s="1"/>
  <c r="BA22" i="1" s="1"/>
  <c r="Y22" i="1"/>
  <c r="X22" i="1"/>
  <c r="W22" i="1"/>
  <c r="S22" i="1"/>
  <c r="P22" i="1"/>
  <c r="N22" i="1"/>
  <c r="K22" i="1"/>
  <c r="BO21" i="1"/>
  <c r="BN21" i="1"/>
  <c r="BM21" i="1"/>
  <c r="AW21" i="1" s="1"/>
  <c r="BL21" i="1"/>
  <c r="BJ21" i="1"/>
  <c r="BK21" i="1" s="1"/>
  <c r="BI21" i="1"/>
  <c r="BH21" i="1"/>
  <c r="BG21" i="1"/>
  <c r="BF21" i="1"/>
  <c r="BE21" i="1"/>
  <c r="BB21" i="1"/>
  <c r="AZ21" i="1"/>
  <c r="AU21" i="1"/>
  <c r="AO21" i="1"/>
  <c r="AN21" i="1"/>
  <c r="AI21" i="1"/>
  <c r="AH21" i="1"/>
  <c r="AG21" i="1"/>
  <c r="N21" i="1" s="1"/>
  <c r="Y21" i="1"/>
  <c r="X21" i="1"/>
  <c r="W21" i="1" s="1"/>
  <c r="S21" i="1"/>
  <c r="P21" i="1"/>
  <c r="K21" i="1"/>
  <c r="J21" i="1"/>
  <c r="AX21" i="1" s="1"/>
  <c r="BO20" i="1"/>
  <c r="BN20" i="1"/>
  <c r="BL20" i="1"/>
  <c r="BM20" i="1" s="1"/>
  <c r="BJ20" i="1"/>
  <c r="BK20" i="1" s="1"/>
  <c r="BI20" i="1"/>
  <c r="BH20" i="1"/>
  <c r="BG20" i="1"/>
  <c r="BF20" i="1"/>
  <c r="BE20" i="1"/>
  <c r="BB20" i="1"/>
  <c r="AZ20" i="1"/>
  <c r="AU20" i="1"/>
  <c r="AN20" i="1"/>
  <c r="AO20" i="1" s="1"/>
  <c r="AI20" i="1"/>
  <c r="AH20" i="1"/>
  <c r="AG20" i="1"/>
  <c r="K20" i="1" s="1"/>
  <c r="Y20" i="1"/>
  <c r="X20" i="1"/>
  <c r="W20" i="1" s="1"/>
  <c r="P20" i="1"/>
  <c r="BO19" i="1"/>
  <c r="BN19" i="1"/>
  <c r="BL19" i="1"/>
  <c r="BM19" i="1" s="1"/>
  <c r="BI19" i="1"/>
  <c r="BH19" i="1"/>
  <c r="BG19" i="1"/>
  <c r="BF19" i="1"/>
  <c r="BJ19" i="1" s="1"/>
  <c r="BK19" i="1" s="1"/>
  <c r="BE19" i="1"/>
  <c r="AZ19" i="1" s="1"/>
  <c r="BB19" i="1"/>
  <c r="AU19" i="1"/>
  <c r="AN19" i="1"/>
  <c r="AO19" i="1" s="1"/>
  <c r="AI19" i="1"/>
  <c r="AG19" i="1" s="1"/>
  <c r="Y19" i="1"/>
  <c r="W19" i="1" s="1"/>
  <c r="X19" i="1"/>
  <c r="P19" i="1"/>
  <c r="BO18" i="1"/>
  <c r="BN18" i="1"/>
  <c r="BL18" i="1"/>
  <c r="BM18" i="1" s="1"/>
  <c r="BI18" i="1"/>
  <c r="BH18" i="1"/>
  <c r="BG18" i="1"/>
  <c r="BF18" i="1"/>
  <c r="BJ18" i="1" s="1"/>
  <c r="BK18" i="1" s="1"/>
  <c r="BE18" i="1"/>
  <c r="AZ18" i="1" s="1"/>
  <c r="BB18" i="1"/>
  <c r="AU18" i="1"/>
  <c r="AN18" i="1"/>
  <c r="AO18" i="1" s="1"/>
  <c r="AI18" i="1"/>
  <c r="AG18" i="1"/>
  <c r="N18" i="1" s="1"/>
  <c r="Y18" i="1"/>
  <c r="X18" i="1"/>
  <c r="W18" i="1"/>
  <c r="P18" i="1"/>
  <c r="BO17" i="1"/>
  <c r="BN17" i="1"/>
  <c r="BM17" i="1" s="1"/>
  <c r="BL17" i="1"/>
  <c r="BI17" i="1"/>
  <c r="BH17" i="1"/>
  <c r="BG17" i="1"/>
  <c r="BF17" i="1"/>
  <c r="BJ17" i="1" s="1"/>
  <c r="BK17" i="1" s="1"/>
  <c r="BE17" i="1"/>
  <c r="AZ17" i="1" s="1"/>
  <c r="BB17" i="1"/>
  <c r="AU17" i="1"/>
  <c r="AO17" i="1"/>
  <c r="AN17" i="1"/>
  <c r="AI17" i="1"/>
  <c r="AG17" i="1"/>
  <c r="K17" i="1" s="1"/>
  <c r="Y17" i="1"/>
  <c r="X17" i="1"/>
  <c r="W17" i="1"/>
  <c r="P17" i="1"/>
  <c r="S28" i="1" l="1"/>
  <c r="AW28" i="1"/>
  <c r="AY28" i="1" s="1"/>
  <c r="AW24" i="1"/>
  <c r="AY24" i="1" s="1"/>
  <c r="S24" i="1"/>
  <c r="S25" i="1"/>
  <c r="AW25" i="1"/>
  <c r="AY29" i="1"/>
  <c r="AY25" i="1"/>
  <c r="AW26" i="1"/>
  <c r="AY26" i="1" s="1"/>
  <c r="S26" i="1"/>
  <c r="AA27" i="1"/>
  <c r="V30" i="1"/>
  <c r="Z30" i="1" s="1"/>
  <c r="AC30" i="1"/>
  <c r="AD30" i="1" s="1"/>
  <c r="AB30" i="1"/>
  <c r="K31" i="1"/>
  <c r="J31" i="1"/>
  <c r="AX31" i="1" s="1"/>
  <c r="BA31" i="1" s="1"/>
  <c r="I31" i="1"/>
  <c r="AH31" i="1"/>
  <c r="N31" i="1"/>
  <c r="BA21" i="1"/>
  <c r="S20" i="1"/>
  <c r="AW20" i="1"/>
  <c r="AY20" i="1" s="1"/>
  <c r="I19" i="1"/>
  <c r="AH19" i="1"/>
  <c r="N19" i="1"/>
  <c r="J19" i="1"/>
  <c r="AX19" i="1" s="1"/>
  <c r="K19" i="1"/>
  <c r="I23" i="1"/>
  <c r="K23" i="1"/>
  <c r="J23" i="1"/>
  <c r="AX23" i="1" s="1"/>
  <c r="BA23" i="1" s="1"/>
  <c r="AH23" i="1"/>
  <c r="N23" i="1"/>
  <c r="AW27" i="1"/>
  <c r="S27" i="1"/>
  <c r="AW31" i="1"/>
  <c r="AY31" i="1" s="1"/>
  <c r="S31" i="1"/>
  <c r="AW23" i="1"/>
  <c r="AY23" i="1" s="1"/>
  <c r="S23" i="1"/>
  <c r="AW19" i="1"/>
  <c r="AY19" i="1" s="1"/>
  <c r="S19" i="1"/>
  <c r="BA27" i="1"/>
  <c r="AY27" i="1"/>
  <c r="Q30" i="1"/>
  <c r="O30" i="1" s="1"/>
  <c r="R30" i="1" s="1"/>
  <c r="L30" i="1" s="1"/>
  <c r="M30" i="1" s="1"/>
  <c r="S17" i="1"/>
  <c r="AW17" i="1"/>
  <c r="AY17" i="1" s="1"/>
  <c r="AW18" i="1"/>
  <c r="AY18" i="1" s="1"/>
  <c r="S18" i="1"/>
  <c r="AY21" i="1"/>
  <c r="AH24" i="1"/>
  <c r="N24" i="1"/>
  <c r="K24" i="1"/>
  <c r="I24" i="1"/>
  <c r="J24" i="1"/>
  <c r="AX24" i="1" s="1"/>
  <c r="N29" i="1"/>
  <c r="K29" i="1"/>
  <c r="J29" i="1"/>
  <c r="AX29" i="1" s="1"/>
  <c r="BA29" i="1" s="1"/>
  <c r="I29" i="1"/>
  <c r="AH29" i="1"/>
  <c r="AH18" i="1"/>
  <c r="N20" i="1"/>
  <c r="I21" i="1"/>
  <c r="AH26" i="1"/>
  <c r="K27" i="1"/>
  <c r="N28" i="1"/>
  <c r="N17" i="1"/>
  <c r="I18" i="1"/>
  <c r="N25" i="1"/>
  <c r="I26" i="1"/>
  <c r="J26" i="1"/>
  <c r="AX26" i="1" s="1"/>
  <c r="BA26" i="1" s="1"/>
  <c r="AH17" i="1"/>
  <c r="K18" i="1"/>
  <c r="I20" i="1"/>
  <c r="T21" i="1"/>
  <c r="U21" i="1" s="1"/>
  <c r="AH25" i="1"/>
  <c r="K26" i="1"/>
  <c r="N27" i="1"/>
  <c r="I28" i="1"/>
  <c r="I17" i="1"/>
  <c r="J20" i="1"/>
  <c r="AX20" i="1" s="1"/>
  <c r="BA20" i="1" s="1"/>
  <c r="AH22" i="1"/>
  <c r="I25" i="1"/>
  <c r="J28" i="1"/>
  <c r="AX28" i="1" s="1"/>
  <c r="BA28" i="1" s="1"/>
  <c r="J18" i="1"/>
  <c r="AX18" i="1" s="1"/>
  <c r="BA18" i="1" s="1"/>
  <c r="J17" i="1"/>
  <c r="AX17" i="1" s="1"/>
  <c r="I22" i="1"/>
  <c r="J25" i="1"/>
  <c r="AX25" i="1" s="1"/>
  <c r="BA25" i="1" s="1"/>
  <c r="AH27" i="1"/>
  <c r="V21" i="1" l="1"/>
  <c r="Z21" i="1" s="1"/>
  <c r="AC21" i="1"/>
  <c r="T19" i="1"/>
  <c r="U19" i="1" s="1"/>
  <c r="T17" i="1"/>
  <c r="U17" i="1" s="1"/>
  <c r="Q17" i="1" s="1"/>
  <c r="O17" i="1" s="1"/>
  <c r="R17" i="1" s="1"/>
  <c r="L17" i="1" s="1"/>
  <c r="M17" i="1" s="1"/>
  <c r="AA17" i="1"/>
  <c r="T23" i="1"/>
  <c r="U23" i="1" s="1"/>
  <c r="Q23" i="1" s="1"/>
  <c r="O23" i="1" s="1"/>
  <c r="R23" i="1" s="1"/>
  <c r="L23" i="1" s="1"/>
  <c r="M23" i="1" s="1"/>
  <c r="T24" i="1"/>
  <c r="U24" i="1" s="1"/>
  <c r="AA20" i="1"/>
  <c r="Q20" i="1"/>
  <c r="O20" i="1" s="1"/>
  <c r="R20" i="1" s="1"/>
  <c r="L20" i="1" s="1"/>
  <c r="M20" i="1" s="1"/>
  <c r="Q22" i="1"/>
  <c r="O22" i="1" s="1"/>
  <c r="R22" i="1" s="1"/>
  <c r="L22" i="1" s="1"/>
  <c r="M22" i="1" s="1"/>
  <c r="AA22" i="1"/>
  <c r="T20" i="1"/>
  <c r="U20" i="1" s="1"/>
  <c r="BA17" i="1"/>
  <c r="AA28" i="1"/>
  <c r="T22" i="1"/>
  <c r="U22" i="1" s="1"/>
  <c r="T31" i="1"/>
  <c r="U31" i="1" s="1"/>
  <c r="AA23" i="1"/>
  <c r="AA31" i="1"/>
  <c r="AA29" i="1"/>
  <c r="Q19" i="1"/>
  <c r="O19" i="1" s="1"/>
  <c r="R19" i="1" s="1"/>
  <c r="L19" i="1" s="1"/>
  <c r="M19" i="1" s="1"/>
  <c r="AA19" i="1"/>
  <c r="AA26" i="1"/>
  <c r="AA21" i="1"/>
  <c r="Q21" i="1"/>
  <c r="O21" i="1" s="1"/>
  <c r="R21" i="1" s="1"/>
  <c r="L21" i="1" s="1"/>
  <c r="M21" i="1" s="1"/>
  <c r="BA24" i="1"/>
  <c r="T29" i="1"/>
  <c r="U29" i="1" s="1"/>
  <c r="T18" i="1"/>
  <c r="U18" i="1" s="1"/>
  <c r="T27" i="1"/>
  <c r="U27" i="1" s="1"/>
  <c r="BA19" i="1"/>
  <c r="T28" i="1"/>
  <c r="U28" i="1" s="1"/>
  <c r="Q28" i="1" s="1"/>
  <c r="O28" i="1" s="1"/>
  <c r="R28" i="1" s="1"/>
  <c r="L28" i="1" s="1"/>
  <c r="M28" i="1" s="1"/>
  <c r="T26" i="1"/>
  <c r="U26" i="1" s="1"/>
  <c r="AA24" i="1"/>
  <c r="Q24" i="1"/>
  <c r="O24" i="1" s="1"/>
  <c r="R24" i="1" s="1"/>
  <c r="L24" i="1" s="1"/>
  <c r="M24" i="1" s="1"/>
  <c r="AA25" i="1"/>
  <c r="AA18" i="1"/>
  <c r="AB21" i="1"/>
  <c r="T25" i="1"/>
  <c r="U25" i="1" s="1"/>
  <c r="V25" i="1" l="1"/>
  <c r="Z25" i="1" s="1"/>
  <c r="AC25" i="1"/>
  <c r="AD25" i="1" s="1"/>
  <c r="AB25" i="1"/>
  <c r="V18" i="1"/>
  <c r="Z18" i="1" s="1"/>
  <c r="AC18" i="1"/>
  <c r="AB18" i="1"/>
  <c r="V26" i="1"/>
  <c r="Z26" i="1" s="1"/>
  <c r="AC26" i="1"/>
  <c r="AD26" i="1" s="1"/>
  <c r="AB26" i="1"/>
  <c r="V17" i="1"/>
  <c r="Z17" i="1" s="1"/>
  <c r="AC17" i="1"/>
  <c r="AB17" i="1"/>
  <c r="AC31" i="1"/>
  <c r="V31" i="1"/>
  <c r="Z31" i="1" s="1"/>
  <c r="AB31" i="1"/>
  <c r="V22" i="1"/>
  <c r="Z22" i="1" s="1"/>
  <c r="AC22" i="1"/>
  <c r="AB22" i="1"/>
  <c r="Q18" i="1"/>
  <c r="O18" i="1" s="1"/>
  <c r="R18" i="1" s="1"/>
  <c r="L18" i="1" s="1"/>
  <c r="M18" i="1" s="1"/>
  <c r="Q31" i="1"/>
  <c r="O31" i="1" s="1"/>
  <c r="R31" i="1" s="1"/>
  <c r="L31" i="1" s="1"/>
  <c r="M31" i="1" s="1"/>
  <c r="V19" i="1"/>
  <c r="Z19" i="1" s="1"/>
  <c r="AC19" i="1"/>
  <c r="AB19" i="1"/>
  <c r="V29" i="1"/>
  <c r="Z29" i="1" s="1"/>
  <c r="AC29" i="1"/>
  <c r="AB29" i="1"/>
  <c r="Q29" i="1"/>
  <c r="O29" i="1" s="1"/>
  <c r="R29" i="1" s="1"/>
  <c r="L29" i="1" s="1"/>
  <c r="M29" i="1" s="1"/>
  <c r="V28" i="1"/>
  <c r="Z28" i="1" s="1"/>
  <c r="AC28" i="1"/>
  <c r="AB28" i="1"/>
  <c r="Q25" i="1"/>
  <c r="O25" i="1" s="1"/>
  <c r="R25" i="1" s="1"/>
  <c r="L25" i="1" s="1"/>
  <c r="M25" i="1" s="1"/>
  <c r="V24" i="1"/>
  <c r="Z24" i="1" s="1"/>
  <c r="AB24" i="1"/>
  <c r="AC24" i="1"/>
  <c r="AD24" i="1" s="1"/>
  <c r="AC27" i="1"/>
  <c r="V27" i="1"/>
  <c r="Z27" i="1" s="1"/>
  <c r="AB27" i="1"/>
  <c r="Q27" i="1"/>
  <c r="O27" i="1" s="1"/>
  <c r="R27" i="1" s="1"/>
  <c r="L27" i="1" s="1"/>
  <c r="M27" i="1" s="1"/>
  <c r="Q26" i="1"/>
  <c r="O26" i="1" s="1"/>
  <c r="R26" i="1" s="1"/>
  <c r="L26" i="1" s="1"/>
  <c r="M26" i="1" s="1"/>
  <c r="AD21" i="1"/>
  <c r="V20" i="1"/>
  <c r="Z20" i="1" s="1"/>
  <c r="AC20" i="1"/>
  <c r="AB20" i="1"/>
  <c r="AC23" i="1"/>
  <c r="AD23" i="1" s="1"/>
  <c r="V23" i="1"/>
  <c r="Z23" i="1" s="1"/>
  <c r="AB23" i="1"/>
  <c r="AD19" i="1" l="1"/>
  <c r="AD28" i="1"/>
  <c r="AD31" i="1"/>
  <c r="AD18" i="1"/>
  <c r="AD17" i="1"/>
  <c r="AD27" i="1"/>
  <c r="AD20" i="1"/>
  <c r="AD29" i="1"/>
  <c r="AD22" i="1"/>
</calcChain>
</file>

<file path=xl/sharedStrings.xml><?xml version="1.0" encoding="utf-8"?>
<sst xmlns="http://schemas.openxmlformats.org/spreadsheetml/2006/main" count="702" uniqueCount="359">
  <si>
    <t>File opened</t>
  </si>
  <si>
    <t>2020-12-16 15:16:22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</si>
  <si>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</si>
  <si>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</si>
  <si>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</si>
  <si>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</si>
  <si>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</si>
  <si>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</si>
  <si>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</si>
  <si>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</si>
  <si>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</si>
  <si>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</si>
  <si>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</si>
  <si>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{"h2obspan2": "0", "h2obspan2a": "0.0716346", "co2aspan1": "1.0031", "co2azero": "0.951804", "h2obspanconc1": "12.36", "co2aspanconc2": "314.9", "flowbzero": "0.31736", "h2obzero": "1.0379", "chamberpressurezero": "2.68985", "h2oaspan2a": "0.0712806", "co2aspan2": "-0.038086", "h2oaspan2b": "0.0719923", "h2oaspan2": "0", "flowmeterzero": "0.991351", "h2oaspanconc2": "0", "h2obspan2b": "0.0724379", "tazero": "0.0668316", "co2bspanconc1": "2475", "h2oaspanconc1": "12.36", "co2bzero": "0.949913", "tbzero": "0.204033", "co2bspan2a": "0.316856", "ssa_ref": "34391.2", "ssb_ref": "36665.6", "co2aspan2b": "0.312119", "co2aspan2a": "0.314921", "h2obspanconc2": "0", "co2bspan2b": "0.313962", "co2bspan1": "1.0035", "flowazero": "0.30598", "co2bspanconc2": "314.9", "h2oaspan1": "1.00998", "oxygen": "21", "h2oazero": "1.03785", "co2aspanconc1": "2475", "co2bspan2": "-0.0398483", "h2obspan1": "1.01121"}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</si>
  <si>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</si>
  <si>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</si>
  <si>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</si>
  <si>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</si>
  <si>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</si>
  <si>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</si>
  <si>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</si>
  <si>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</si>
  <si>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</si>
  <si>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15:16:22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</si>
  <si>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</si>
  <si>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</si>
  <si>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</si>
  <si>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</si>
  <si>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</si>
  <si>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</si>
  <si>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</si>
  <si>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</si>
  <si>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</si>
  <si>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</si>
  <si>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</si>
  <si>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</si>
  <si>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</si>
  <si>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</si>
  <si>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</si>
  <si>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</si>
  <si>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</si>
  <si>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</si>
  <si>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</si>
  <si>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</si>
  <si>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</si>
  <si>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</si>
  <si>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</si>
  <si>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</si>
  <si>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</si>
  <si>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</si>
  <si>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</si>
  <si>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</si>
  <si>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</si>
  <si>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</si>
  <si>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</si>
  <si>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</si>
  <si>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</si>
  <si>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</si>
  <si>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</si>
  <si>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</si>
  <si>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</si>
  <si>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</si>
  <si>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</si>
  <si>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</si>
  <si>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</si>
  <si>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</si>
  <si>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</si>
  <si>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</si>
  <si>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</si>
  <si>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</si>
  <si>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</si>
  <si>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</si>
  <si>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</si>
  <si>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</si>
  <si>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</si>
  <si>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</si>
  <si>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</si>
  <si>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</si>
  <si>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3.26196 80.9988 378.682 627.013 877.489 1092.32 1295.56 1466.53</t>
  </si>
  <si>
    <t>Fs_true</t>
  </si>
  <si>
    <t>0.115784 101.621 402.069 600.748 801.541 1001.11 1201.46 1400.42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</si>
  <si>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</si>
  <si>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</si>
  <si>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</si>
  <si>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</si>
  <si>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</si>
  <si>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</si>
  <si>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</si>
  <si>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</si>
  <si>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</si>
  <si>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</si>
  <si>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</si>
  <si>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</si>
  <si>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</si>
  <si>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</si>
  <si>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</si>
  <si>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</si>
  <si>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</si>
  <si>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</si>
  <si>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</si>
  <si>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</si>
  <si>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</si>
  <si>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</si>
  <si>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</si>
  <si>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</si>
  <si>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</si>
  <si>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</si>
  <si>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</si>
  <si>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</si>
  <si>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</si>
  <si>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</si>
  <si>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</si>
  <si>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</si>
  <si>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</si>
  <si>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</si>
  <si>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</si>
  <si>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</si>
  <si>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</si>
  <si>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</si>
  <si>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</si>
  <si>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</si>
  <si>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</si>
  <si>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</si>
  <si>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</si>
  <si>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</si>
  <si>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</si>
  <si>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</si>
  <si>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</si>
  <si>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</si>
  <si>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</si>
  <si>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</si>
  <si>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</si>
  <si>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</si>
  <si>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</si>
  <si>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</si>
  <si>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</si>
  <si>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</si>
  <si>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</si>
  <si>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</si>
  <si>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</si>
  <si>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</si>
  <si>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</si>
  <si>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</si>
  <si>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</si>
  <si>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</si>
  <si>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</si>
  <si>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</si>
  <si>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</si>
  <si>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</si>
  <si>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</si>
  <si>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</si>
  <si>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</si>
  <si>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</si>
  <si>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</si>
  <si>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</si>
  <si>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</si>
  <si>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</si>
  <si>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</si>
  <si>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</si>
  <si>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</si>
  <si>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</si>
  <si>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</si>
  <si>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</si>
  <si>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</si>
  <si>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</si>
  <si>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</si>
  <si>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</si>
  <si>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</si>
  <si>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</si>
  <si>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</si>
  <si>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</si>
  <si>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</si>
  <si>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</si>
  <si>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</si>
  <si>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</si>
  <si>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</si>
  <si>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</si>
  <si>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</si>
  <si>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</si>
  <si>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</si>
  <si>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</si>
  <si>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</si>
  <si>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</si>
  <si>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</si>
  <si>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</si>
  <si>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</si>
  <si>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</si>
  <si>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</si>
  <si>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</si>
  <si>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</si>
  <si>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</si>
  <si>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</si>
  <si>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</si>
  <si>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</si>
  <si>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</si>
  <si>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</si>
  <si>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</si>
  <si>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</si>
  <si>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</si>
  <si>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</si>
  <si>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</si>
  <si>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</si>
  <si>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</si>
  <si>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</si>
  <si>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</si>
  <si>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</si>
  <si>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</si>
  <si>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</si>
  <si>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</si>
  <si>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</si>
  <si>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</si>
  <si>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</si>
  <si>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</si>
  <si>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</si>
  <si>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</si>
  <si>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</si>
  <si>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</si>
  <si>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</si>
  <si>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</si>
  <si>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</si>
  <si>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</si>
  <si>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</si>
  <si>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</si>
  <si>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</si>
  <si>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</si>
  <si>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</si>
  <si>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</si>
  <si>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</si>
  <si>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</si>
  <si>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</si>
  <si>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</si>
  <si>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</si>
  <si>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</si>
  <si>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</si>
  <si>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</si>
  <si>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</si>
  <si>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</si>
  <si>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</si>
  <si>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</si>
  <si>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</si>
  <si>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</si>
  <si>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</si>
  <si>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</si>
  <si>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</si>
  <si>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</si>
  <si>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</si>
  <si>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</si>
  <si>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</si>
  <si>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</si>
  <si>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</si>
  <si>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</si>
  <si>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</si>
  <si>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</si>
  <si>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</si>
  <si>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</si>
  <si>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</si>
  <si>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</si>
  <si>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</si>
  <si>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</si>
  <si>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</si>
  <si>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</si>
  <si>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</si>
  <si>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</si>
  <si>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</si>
  <si>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</si>
  <si>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</si>
  <si>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</si>
  <si>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</si>
  <si>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</si>
  <si>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</si>
  <si>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</si>
  <si>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</si>
  <si>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</si>
  <si>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</si>
  <si>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</si>
  <si>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</si>
  <si>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</si>
  <si>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</si>
  <si>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</si>
  <si>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</si>
  <si>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</si>
  <si>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</si>
  <si>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</si>
  <si>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</si>
  <si>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</si>
  <si>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</si>
  <si>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</si>
  <si>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</si>
  <si>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15:19:12</t>
  </si>
  <si>
    <t>15:19:12</t>
  </si>
  <si>
    <t>1149</t>
  </si>
  <si>
    <t>_1</t>
  </si>
  <si>
    <t>RECT-4143-20200907-06_33_50</t>
  </si>
  <si>
    <t>RECT-307-20201216-15_19_10</t>
  </si>
  <si>
    <t>DARK-308-20201216-15_19_12</t>
  </si>
  <si>
    <t>0: Broadleaf</t>
  </si>
  <si>
    <t>15:10:56</t>
  </si>
  <si>
    <t>0/3</t>
  </si>
  <si>
    <t>20201216 15:21:13</t>
  </si>
  <si>
    <t>15:21:13</t>
  </si>
  <si>
    <t>RECT-309-20201216-15_21_11</t>
  </si>
  <si>
    <t>DARK-310-20201216-15_21_13</t>
  </si>
  <si>
    <t>15:21:38</t>
  </si>
  <si>
    <t>1/3</t>
  </si>
  <si>
    <t>20201216 15:22:58</t>
  </si>
  <si>
    <t>15:22:58</t>
  </si>
  <si>
    <t>RECT-311-20201216-15_22_56</t>
  </si>
  <si>
    <t>DARK-312-20201216-15_22_58</t>
  </si>
  <si>
    <t>3/3</t>
  </si>
  <si>
    <t>20201216 15:24:07</t>
  </si>
  <si>
    <t>15:24:07</t>
  </si>
  <si>
    <t>RECT-313-20201216-15_24_05</t>
  </si>
  <si>
    <t>DARK-314-20201216-15_24_07</t>
  </si>
  <si>
    <t>20201216 15:25:21</t>
  </si>
  <si>
    <t>15:25:21</t>
  </si>
  <si>
    <t>RECT-315-20201216-15_25_19</t>
  </si>
  <si>
    <t>DARK-316-20201216-15_25_21</t>
  </si>
  <si>
    <t>20201216 15:26:34</t>
  </si>
  <si>
    <t>15:26:34</t>
  </si>
  <si>
    <t>RECT-317-20201216-15_26_32</t>
  </si>
  <si>
    <t>DARK-318-20201216-15_26_34</t>
  </si>
  <si>
    <t>20201216 15:28:03</t>
  </si>
  <si>
    <t>15:28:03</t>
  </si>
  <si>
    <t>RECT-319-20201216-15_28_01</t>
  </si>
  <si>
    <t>DARK-320-20201216-15_28_03</t>
  </si>
  <si>
    <t>20201216 15:29:50</t>
  </si>
  <si>
    <t>15:29:50</t>
  </si>
  <si>
    <t>RECT-321-20201216-15_29_48</t>
  </si>
  <si>
    <t>DARK-322-20201216-15_29_50</t>
  </si>
  <si>
    <t>20201216 15:31:49</t>
  </si>
  <si>
    <t>15:31:49</t>
  </si>
  <si>
    <t>RECT-323-20201216-15_31_47</t>
  </si>
  <si>
    <t>DARK-324-20201216-15_31_49</t>
  </si>
  <si>
    <t>15:32:12</t>
  </si>
  <si>
    <t>20201216 15:34:13</t>
  </si>
  <si>
    <t>15:34:13</t>
  </si>
  <si>
    <t>RECT-325-20201216-15_34_11</t>
  </si>
  <si>
    <t>DARK-326-20201216-15_34_13</t>
  </si>
  <si>
    <t>20201216 15:36:13</t>
  </si>
  <si>
    <t>15:36:13</t>
  </si>
  <si>
    <t>RECT-327-20201216-15_36_11</t>
  </si>
  <si>
    <t>DARK-328-20201216-15_36_13</t>
  </si>
  <si>
    <t>20201216 15:38:10</t>
  </si>
  <si>
    <t>15:38:10</t>
  </si>
  <si>
    <t>RECT-329-20201216-15_38_08</t>
  </si>
  <si>
    <t>DARK-330-20201216-15_38_10</t>
  </si>
  <si>
    <t>20201216 15:39:56</t>
  </si>
  <si>
    <t>15:39:56</t>
  </si>
  <si>
    <t>RECT-331-20201216-15_39_54</t>
  </si>
  <si>
    <t>DARK-332-20201216-15_39_56</t>
  </si>
  <si>
    <t>20201216 15:41:56</t>
  </si>
  <si>
    <t>15:41:56</t>
  </si>
  <si>
    <t>RECT-333-20201216-15_41_54</t>
  </si>
  <si>
    <t>DARK-334-20201216-15_41_56</t>
  </si>
  <si>
    <t>20201216 15:43:57</t>
  </si>
  <si>
    <t>15:43:57</t>
  </si>
  <si>
    <t>RECT-335-20201216-15_43_55</t>
  </si>
  <si>
    <t>DARK-336-20201216-15_43_57</t>
  </si>
  <si>
    <t>15:44:32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</si>
</sst>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25</v>
      </c>
      <c r="B2" t="s">
        <v>26</v>
      </c>
      <c r="C2" t="s">
        <v>28</v>
      </c>
    </row>
    <row r="3" spans="1:174" x14ac:dyDescent="0.25">
      <c r="B3" t="s">
        <v>27</v>
      </c>
      <c r="C3" t="s">
        <v>29</v>
      </c>
    </row>
    <row r="4" spans="1:174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4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85</v>
      </c>
      <c r="AF14" t="s">
        <v>85</v>
      </c>
      <c r="AG14" t="s">
        <v>85</v>
      </c>
      <c r="AH14" t="s">
        <v>85</v>
      </c>
      <c r="AI14" t="s">
        <v>85</v>
      </c>
      <c r="AJ14" t="s">
        <v>86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85</v>
      </c>
      <c r="AF15" t="s">
        <v>126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 x14ac:dyDescent="0.25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269</v>
      </c>
      <c r="M16" t="s">
        <v>173</v>
      </c>
      <c r="N16" t="s">
        <v>173</v>
      </c>
      <c r="O16" t="s">
        <v>267</v>
      </c>
      <c r="P16" t="s">
        <v>267</v>
      </c>
      <c r="Q16" t="s">
        <v>267</v>
      </c>
      <c r="R16" t="s">
        <v>267</v>
      </c>
      <c r="S16" t="s">
        <v>270</v>
      </c>
      <c r="T16" t="s">
        <v>271</v>
      </c>
      <c r="U16" t="s">
        <v>271</v>
      </c>
      <c r="V16" t="s">
        <v>272</v>
      </c>
      <c r="W16" t="s">
        <v>273</v>
      </c>
      <c r="X16" t="s">
        <v>272</v>
      </c>
      <c r="Y16" t="s">
        <v>272</v>
      </c>
      <c r="Z16" t="s">
        <v>272</v>
      </c>
      <c r="AA16" t="s">
        <v>270</v>
      </c>
      <c r="AB16" t="s">
        <v>270</v>
      </c>
      <c r="AC16" t="s">
        <v>270</v>
      </c>
      <c r="AD16" t="s">
        <v>270</v>
      </c>
      <c r="AE16" t="s">
        <v>274</v>
      </c>
      <c r="AF16" t="s">
        <v>273</v>
      </c>
      <c r="AH16" t="s">
        <v>273</v>
      </c>
      <c r="AI16" t="s">
        <v>274</v>
      </c>
      <c r="AP16" t="s">
        <v>268</v>
      </c>
      <c r="AW16" t="s">
        <v>268</v>
      </c>
      <c r="AX16" t="s">
        <v>268</v>
      </c>
      <c r="AY16" t="s">
        <v>268</v>
      </c>
      <c r="BA16" t="s">
        <v>275</v>
      </c>
      <c r="BL16" t="s">
        <v>268</v>
      </c>
      <c r="BM16" t="s">
        <v>268</v>
      </c>
      <c r="BO16" t="s">
        <v>276</v>
      </c>
      <c r="BP16" t="s">
        <v>277</v>
      </c>
      <c r="BS16" t="s">
        <v>267</v>
      </c>
      <c r="BT16" t="s">
        <v>266</v>
      </c>
      <c r="BU16" t="s">
        <v>269</v>
      </c>
      <c r="BV16" t="s">
        <v>269</v>
      </c>
      <c r="BW16" t="s">
        <v>278</v>
      </c>
      <c r="BX16" t="s">
        <v>278</v>
      </c>
      <c r="BY16" t="s">
        <v>269</v>
      </c>
      <c r="BZ16" t="s">
        <v>278</v>
      </c>
      <c r="CA16" t="s">
        <v>274</v>
      </c>
      <c r="CB16" t="s">
        <v>272</v>
      </c>
      <c r="CC16" t="s">
        <v>272</v>
      </c>
      <c r="CD16" t="s">
        <v>271</v>
      </c>
      <c r="CE16" t="s">
        <v>271</v>
      </c>
      <c r="CF16" t="s">
        <v>271</v>
      </c>
      <c r="CG16" t="s">
        <v>271</v>
      </c>
      <c r="CH16" t="s">
        <v>271</v>
      </c>
      <c r="CI16" t="s">
        <v>279</v>
      </c>
      <c r="CJ16" t="s">
        <v>268</v>
      </c>
      <c r="CK16" t="s">
        <v>268</v>
      </c>
      <c r="CL16" t="s">
        <v>268</v>
      </c>
      <c r="CQ16" t="s">
        <v>268</v>
      </c>
      <c r="CT16" t="s">
        <v>271</v>
      </c>
      <c r="CU16" t="s">
        <v>271</v>
      </c>
      <c r="CV16" t="s">
        <v>271</v>
      </c>
      <c r="CW16" t="s">
        <v>271</v>
      </c>
      <c r="CX16" t="s">
        <v>271</v>
      </c>
      <c r="CY16" t="s">
        <v>268</v>
      </c>
      <c r="CZ16" t="s">
        <v>268</v>
      </c>
      <c r="DA16" t="s">
        <v>268</v>
      </c>
      <c r="DB16" t="s">
        <v>266</v>
      </c>
      <c r="DE16" t="s">
        <v>280</v>
      </c>
      <c r="DF16" t="s">
        <v>280</v>
      </c>
      <c r="DH16" t="s">
        <v>266</v>
      </c>
      <c r="DI16" t="s">
        <v>281</v>
      </c>
      <c r="DK16" t="s">
        <v>266</v>
      </c>
      <c r="DL16" t="s">
        <v>266</v>
      </c>
      <c r="DN16" t="s">
        <v>282</v>
      </c>
      <c r="DO16" t="s">
        <v>283</v>
      </c>
      <c r="DP16" t="s">
        <v>282</v>
      </c>
      <c r="DQ16" t="s">
        <v>283</v>
      </c>
      <c r="DR16" t="s">
        <v>282</v>
      </c>
      <c r="DS16" t="s">
        <v>283</v>
      </c>
      <c r="DT16" t="s">
        <v>273</v>
      </c>
      <c r="DU16" t="s">
        <v>273</v>
      </c>
      <c r="DV16" t="s">
        <v>268</v>
      </c>
      <c r="DW16" t="s">
        <v>284</v>
      </c>
      <c r="DX16" t="s">
        <v>268</v>
      </c>
      <c r="DZ16" t="s">
        <v>269</v>
      </c>
      <c r="EA16" t="s">
        <v>285</v>
      </c>
      <c r="EB16" t="s">
        <v>269</v>
      </c>
      <c r="ED16" t="s">
        <v>278</v>
      </c>
      <c r="EE16" t="s">
        <v>286</v>
      </c>
      <c r="EF16" t="s">
        <v>278</v>
      </c>
      <c r="EK16" t="s">
        <v>273</v>
      </c>
      <c r="EL16" t="s">
        <v>273</v>
      </c>
      <c r="EM16" t="s">
        <v>282</v>
      </c>
      <c r="EN16" t="s">
        <v>283</v>
      </c>
      <c r="EO16" t="s">
        <v>283</v>
      </c>
      <c r="ES16" t="s">
        <v>283</v>
      </c>
      <c r="EW16" t="s">
        <v>269</v>
      </c>
      <c r="EX16" t="s">
        <v>269</v>
      </c>
      <c r="EY16" t="s">
        <v>278</v>
      </c>
      <c r="EZ16" t="s">
        <v>278</v>
      </c>
      <c r="FA16" t="s">
        <v>287</v>
      </c>
      <c r="FB16" t="s">
        <v>287</v>
      </c>
      <c r="FD16" t="s">
        <v>274</v>
      </c>
      <c r="FE16" t="s">
        <v>274</v>
      </c>
      <c r="FF16" t="s">
        <v>271</v>
      </c>
      <c r="FG16" t="s">
        <v>271</v>
      </c>
      <c r="FH16" t="s">
        <v>271</v>
      </c>
      <c r="FI16" t="s">
        <v>271</v>
      </c>
      <c r="FJ16" t="s">
        <v>271</v>
      </c>
      <c r="FK16" t="s">
        <v>273</v>
      </c>
      <c r="FL16" t="s">
        <v>273</v>
      </c>
      <c r="FM16" t="s">
        <v>273</v>
      </c>
      <c r="FN16" t="s">
        <v>271</v>
      </c>
      <c r="FO16" t="s">
        <v>269</v>
      </c>
      <c r="FP16" t="s">
        <v>278</v>
      </c>
      <c r="FQ16" t="s">
        <v>273</v>
      </c>
      <c r="FR16" t="s">
        <v>273</v>
      </c>
    </row>
    <row r="17" spans="1:174" x14ac:dyDescent="0.25">
      <c r="A17">
        <v>1</v>
      </c>
      <c r="B17">
        <v>1608160752.5999999</v>
      </c>
      <c r="C17">
        <v>0</v>
      </c>
      <c r="D17" t="s">
        <v>288</v>
      </c>
      <c r="E17" t="s">
        <v>289</v>
      </c>
      <c r="F17" t="s">
        <v>290</v>
      </c>
      <c r="G17" t="s">
        <v>291</v>
      </c>
      <c r="H17">
        <v>1608160744.5999999</v>
      </c>
      <c r="I17">
        <f t="shared" ref="I17:I31" si="0">CA17*AG17*(BW17-BX17)/(100*BP17*(1000-AG17*BW17))</f>
        <v>3.932898178400986E-4</v>
      </c>
      <c r="J17">
        <f t="shared" ref="J17:J31" si="1">CA17*AG17*(BV17-BU17*(1000-AG17*BX17)/(1000-AG17*BW17))/(100*BP17)</f>
        <v>2.9259175336190411</v>
      </c>
      <c r="K17">
        <f t="shared" ref="K17:K31" si="2">BU17 - IF(AG17&gt;1, J17*BP17*100/(AI17*CI17), 0)</f>
        <v>402.53319354838698</v>
      </c>
      <c r="L17">
        <f t="shared" ref="L17:L31" si="3">((R17-I17/2)*K17-J17)/(R17+I17/2)</f>
        <v>175.42166928575753</v>
      </c>
      <c r="M17">
        <f t="shared" ref="M17:M31" si="4">L17*(CB17+CC17)/1000</f>
        <v>17.908845567086761</v>
      </c>
      <c r="N17">
        <f t="shared" ref="N17:N31" si="5">(BU17 - IF(AG17&gt;1, J17*BP17*100/(AI17*CI17), 0))*(CB17+CC17)/1000</f>
        <v>41.094722380854677</v>
      </c>
      <c r="O17">
        <f t="shared" ref="O17:O31" si="6">2/((1/Q17-1/P17)+SIGN(Q17)*SQRT((1/Q17-1/P17)*(1/Q17-1/P17) + 4*BQ17/((BQ17+1)*(BQ17+1))*(2*1/Q17*1/P17-1/P17*1/P17)))</f>
        <v>2.1487600851957778E-2</v>
      </c>
      <c r="P17">
        <f t="shared" ref="P17:P31" si="7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2.9633084736987541</v>
      </c>
      <c r="Q17">
        <f t="shared" ref="Q17:Q31" si="8">I17*(1000-(1000*0.61365*EXP(17.502*U17/(240.97+U17))/(CB17+CC17)+BW17)/2)/(1000*0.61365*EXP(17.502*U17/(240.97+U17))/(CB17+CC17)-BW17)</f>
        <v>2.1401413906185881E-2</v>
      </c>
      <c r="R17">
        <f t="shared" ref="R17:R31" si="9">1/((BQ17+1)/(O17/1.6)+1/(P17/1.37)) + BQ17/((BQ17+1)/(O17/1.6) + BQ17/(P17/1.37))</f>
        <v>1.3383598321792046E-2</v>
      </c>
      <c r="S17">
        <f t="shared" ref="S17:S31" si="10">(BM17*BO17)</f>
        <v>231.28809820704583</v>
      </c>
      <c r="T17">
        <f t="shared" ref="T17:T31" si="11">(CD17+(S17+2*0.95*0.0000000567*(((CD17+$B$7)+273)^4-(CD17+273)^4)-44100*I17)/(1.84*29.3*P17+8*0.95*0.0000000567*(CD17+273)^3))</f>
        <v>29.25443474866173</v>
      </c>
      <c r="U17">
        <f t="shared" ref="U17:U31" si="12">($C$7*CE17+$D$7*CF17+$E$7*T17)</f>
        <v>27.852896774193599</v>
      </c>
      <c r="V17">
        <f t="shared" ref="V17:V31" si="13">0.61365*EXP(17.502*U17/(240.97+U17))</f>
        <v>3.7624180880339755</v>
      </c>
      <c r="W17">
        <f t="shared" ref="W17:W31" si="14">(X17/Y17*100)</f>
        <v>51.067107997596835</v>
      </c>
      <c r="X17">
        <f t="shared" ref="X17:X31" si="15">BW17*(CB17+CC17)/1000</f>
        <v>1.9387083866769521</v>
      </c>
      <c r="Y17">
        <f t="shared" ref="Y17:Y31" si="16">0.61365*EXP(17.502*CD17/(240.97+CD17))</f>
        <v>3.7963935352833875</v>
      </c>
      <c r="Z17">
        <f t="shared" ref="Z17:Z31" si="17">(V17-BW17*(CB17+CC17)/1000)</f>
        <v>1.8237097013570234</v>
      </c>
      <c r="AA17">
        <f t="shared" ref="AA17:AA31" si="18">(-I17*44100)</f>
        <v>-17.344080966748347</v>
      </c>
      <c r="AB17">
        <f t="shared" ref="AB17:AB31" si="19">2*29.3*P17*0.92*(CD17-U17)</f>
        <v>24.622813083650552</v>
      </c>
      <c r="AC17">
        <f t="shared" ref="AC17:AC31" si="20">2*0.95*0.0000000567*(((CD17+$B$7)+273)^4-(U17+273)^4)</f>
        <v>1.8099572718905985</v>
      </c>
      <c r="AD17">
        <f t="shared" ref="AD17:AD31" si="21">S17+AC17+AA17+AB17</f>
        <v>240.37678759583864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MAX(0,($B$13+$C$13*CI17)/(1+$D$13*CI17)*CB17/(CD17+273)*$E$13)</f>
        <v>53722.319057334062</v>
      </c>
      <c r="AJ17" t="s">
        <v>292</v>
      </c>
      <c r="AK17">
        <v>15552.9</v>
      </c>
      <c r="AL17">
        <v>715.47692307692296</v>
      </c>
      <c r="AM17">
        <v>3262.08</v>
      </c>
      <c r="AN17">
        <f t="shared" ref="AN17:AN31" si="25">AM17-AL17</f>
        <v>2546.603076923077</v>
      </c>
      <c r="AO17">
        <f t="shared" ref="AO17:AO31" si="26">AN17/AM17</f>
        <v>0.78066849277855754</v>
      </c>
      <c r="AP17">
        <v>-0.57774747981622299</v>
      </c>
      <c r="AQ17" t="s">
        <v>293</v>
      </c>
      <c r="AR17">
        <v>15386.5</v>
      </c>
      <c r="AS17">
        <v>1172.8751999999999</v>
      </c>
      <c r="AT17">
        <v>1270.6400000000001</v>
      </c>
      <c r="AU17">
        <f t="shared" ref="AU17:AU31" si="27">1-AS17/AT17</f>
        <v>7.6941383869546187E-2</v>
      </c>
      <c r="AV17">
        <v>0.5</v>
      </c>
      <c r="AW17">
        <f t="shared" ref="AW17:AW31" si="28">BM17</f>
        <v>1180.1691006277756</v>
      </c>
      <c r="AX17">
        <f t="shared" ref="AX17:AX31" si="29">J17</f>
        <v>2.9259175336190411</v>
      </c>
      <c r="AY17">
        <f t="shared" ref="AY17:AY31" si="30">AU17*AV17*AW17</f>
        <v>45.401921901189382</v>
      </c>
      <c r="AZ17">
        <f t="shared" ref="AZ17:AZ31" si="31">BE17/AT17</f>
        <v>0.42112636151860489</v>
      </c>
      <c r="BA17">
        <f t="shared" ref="BA17:BA31" si="32">(AX17-AP17)/AW17</f>
        <v>2.9687821953409349E-3</v>
      </c>
      <c r="BB17">
        <f t="shared" ref="BB17:BB31" si="33">(AM17-AT17)/AT17</f>
        <v>1.56727318516653</v>
      </c>
      <c r="BC17" t="s">
        <v>294</v>
      </c>
      <c r="BD17">
        <v>735.54</v>
      </c>
      <c r="BE17">
        <f t="shared" ref="BE17:BE31" si="34">AT17-BD17</f>
        <v>535.10000000000014</v>
      </c>
      <c r="BF17">
        <f t="shared" ref="BF17:BF31" si="35">(AT17-AS17)/(AT17-BD17)</f>
        <v>0.1827037936834239</v>
      </c>
      <c r="BG17">
        <f t="shared" ref="BG17:BG31" si="36">(AM17-AT17)/(AM17-BD17)</f>
        <v>0.78820837983962255</v>
      </c>
      <c r="BH17">
        <f t="shared" ref="BH17:BH31" si="37">(AT17-AS17)/(AT17-AL17)</f>
        <v>0.17610104861773138</v>
      </c>
      <c r="BI17">
        <f t="shared" ref="BI17:BI31" si="38">(AM17-AT17)/(AM17-AL17)</f>
        <v>0.78199858393564392</v>
      </c>
      <c r="BJ17">
        <f t="shared" ref="BJ17:BJ31" si="39">(BF17*BD17/AS17)</f>
        <v>0.11457821634041339</v>
      </c>
      <c r="BK17">
        <f t="shared" ref="BK17:BK31" si="40">(1-BJ17)</f>
        <v>0.88542178365958657</v>
      </c>
      <c r="BL17">
        <f t="shared" ref="BL17:BL31" si="41">$B$11*CJ17+$C$11*CK17+$F$11*CL17*(1-CO17)</f>
        <v>1399.98096774194</v>
      </c>
      <c r="BM17">
        <f t="shared" ref="BM17:BM31" si="42">BL17*BN17</f>
        <v>1180.1691006277756</v>
      </c>
      <c r="BN17">
        <f t="shared" ref="BN17:BN31" si="43">($B$11*$D$9+$C$11*$D$9+$F$11*((CY17+CQ17)/MAX(CY17+CQ17+CZ17, 0.1)*$I$9+CZ17/MAX(CY17+CQ17+CZ17, 0.1)*$J$9))/($B$11+$C$11+$F$11)</f>
        <v>0.84298938901383502</v>
      </c>
      <c r="BO17">
        <f t="shared" ref="BO17:BO31" si="44">($B$11*$K$9+$C$11*$K$9+$F$11*((CY17+CQ17)/MAX(CY17+CQ17+CZ17, 0.1)*$P$9+CZ17/MAX(CY17+CQ17+CZ17, 0.1)*$Q$9))/($B$11+$C$11+$F$11)</f>
        <v>0.19597877802767005</v>
      </c>
      <c r="BP17">
        <v>6</v>
      </c>
      <c r="BQ17">
        <v>0.5</v>
      </c>
      <c r="BR17" t="s">
        <v>295</v>
      </c>
      <c r="BS17">
        <v>2</v>
      </c>
      <c r="BT17">
        <v>1608160744.5999999</v>
      </c>
      <c r="BU17">
        <v>402.53319354838698</v>
      </c>
      <c r="BV17">
        <v>406.23258064516102</v>
      </c>
      <c r="BW17">
        <v>18.990138709677399</v>
      </c>
      <c r="BX17">
        <v>18.527364516129001</v>
      </c>
      <c r="BY17">
        <v>403.57438709677399</v>
      </c>
      <c r="BZ17">
        <v>19.011290322580599</v>
      </c>
      <c r="CA17">
        <v>500.22822580645197</v>
      </c>
      <c r="CB17">
        <v>101.990258064516</v>
      </c>
      <c r="CC17">
        <v>0.10001185483871</v>
      </c>
      <c r="CD17">
        <v>28.007022580645199</v>
      </c>
      <c r="CE17">
        <v>27.852896774193599</v>
      </c>
      <c r="CF17">
        <v>999.9</v>
      </c>
      <c r="CG17">
        <v>0</v>
      </c>
      <c r="CH17">
        <v>0</v>
      </c>
      <c r="CI17">
        <v>9994.7974193548398</v>
      </c>
      <c r="CJ17">
        <v>0</v>
      </c>
      <c r="CK17">
        <v>285.40590322580601</v>
      </c>
      <c r="CL17">
        <v>1399.98096774194</v>
      </c>
      <c r="CM17">
        <v>0.89999651612903198</v>
      </c>
      <c r="CN17">
        <v>0.100003364516129</v>
      </c>
      <c r="CO17">
        <v>0</v>
      </c>
      <c r="CP17">
        <v>1175.16032258065</v>
      </c>
      <c r="CQ17">
        <v>4.99979</v>
      </c>
      <c r="CR17">
        <v>16428.335483871</v>
      </c>
      <c r="CS17">
        <v>11904.5032258065</v>
      </c>
      <c r="CT17">
        <v>46.436999999999998</v>
      </c>
      <c r="CU17">
        <v>48.537999999999997</v>
      </c>
      <c r="CV17">
        <v>47.503999999999998</v>
      </c>
      <c r="CW17">
        <v>47.561999999999998</v>
      </c>
      <c r="CX17">
        <v>47.686999999999998</v>
      </c>
      <c r="CY17">
        <v>1255.47806451613</v>
      </c>
      <c r="CZ17">
        <v>139.50290322580599</v>
      </c>
      <c r="DA17">
        <v>0</v>
      </c>
      <c r="DB17">
        <v>374.700000047684</v>
      </c>
      <c r="DC17">
        <v>0</v>
      </c>
      <c r="DD17">
        <v>1172.8751999999999</v>
      </c>
      <c r="DE17">
        <v>-217.09615418396299</v>
      </c>
      <c r="DF17">
        <v>-3028.0076969617699</v>
      </c>
      <c r="DG17">
        <v>16396.48</v>
      </c>
      <c r="DH17">
        <v>15</v>
      </c>
      <c r="DI17">
        <v>1608160256.0999999</v>
      </c>
      <c r="DJ17" t="s">
        <v>296</v>
      </c>
      <c r="DK17">
        <v>1608160256.0999999</v>
      </c>
      <c r="DL17">
        <v>1608160251.0999999</v>
      </c>
      <c r="DM17">
        <v>23</v>
      </c>
      <c r="DN17">
        <v>-0.32300000000000001</v>
      </c>
      <c r="DO17">
        <v>0</v>
      </c>
      <c r="DP17">
        <v>-1.0489999999999999</v>
      </c>
      <c r="DQ17">
        <v>-3.5000000000000003E-2</v>
      </c>
      <c r="DR17">
        <v>1226</v>
      </c>
      <c r="DS17">
        <v>18</v>
      </c>
      <c r="DT17">
        <v>0.1</v>
      </c>
      <c r="DU17">
        <v>0.06</v>
      </c>
      <c r="DV17">
        <v>2.8812379515491999</v>
      </c>
      <c r="DW17">
        <v>2.5979121323371901</v>
      </c>
      <c r="DX17">
        <v>0.19901309820763499</v>
      </c>
      <c r="DY17">
        <v>0</v>
      </c>
      <c r="DZ17">
        <v>-3.6712987096774201</v>
      </c>
      <c r="EA17">
        <v>-3.0968008064516099</v>
      </c>
      <c r="EB17">
        <v>0.23737636817104801</v>
      </c>
      <c r="EC17">
        <v>0</v>
      </c>
      <c r="ED17">
        <v>0.46155441935483899</v>
      </c>
      <c r="EE17">
        <v>0.289687983870967</v>
      </c>
      <c r="EF17">
        <v>2.4013948114584301E-2</v>
      </c>
      <c r="EG17">
        <v>0</v>
      </c>
      <c r="EH17">
        <v>0</v>
      </c>
      <c r="EI17">
        <v>3</v>
      </c>
      <c r="EJ17" t="s">
        <v>297</v>
      </c>
      <c r="EK17">
        <v>100</v>
      </c>
      <c r="EL17">
        <v>100</v>
      </c>
      <c r="EM17">
        <v>-1.0409999999999999</v>
      </c>
      <c r="EN17">
        <v>-2.07E-2</v>
      </c>
      <c r="EO17">
        <v>-1.26014681706541</v>
      </c>
      <c r="EP17">
        <v>8.1547674161403102E-4</v>
      </c>
      <c r="EQ17">
        <v>-7.5071724955183801E-7</v>
      </c>
      <c r="ER17">
        <v>1.8443278439785599E-10</v>
      </c>
      <c r="ES17">
        <v>-0.15100950888969999</v>
      </c>
      <c r="ET17">
        <v>-1.3848143210928599E-2</v>
      </c>
      <c r="EU17">
        <v>1.44553185324755E-3</v>
      </c>
      <c r="EV17">
        <v>-1.8822019075458498E-5</v>
      </c>
      <c r="EW17">
        <v>6</v>
      </c>
      <c r="EX17">
        <v>2177</v>
      </c>
      <c r="EY17">
        <v>1</v>
      </c>
      <c r="EZ17">
        <v>25</v>
      </c>
      <c r="FA17">
        <v>8.3000000000000007</v>
      </c>
      <c r="FB17">
        <v>8.4</v>
      </c>
      <c r="FC17">
        <v>2</v>
      </c>
      <c r="FD17">
        <v>512.697</v>
      </c>
      <c r="FE17">
        <v>477.279</v>
      </c>
      <c r="FF17">
        <v>23.183</v>
      </c>
      <c r="FG17">
        <v>32.886099999999999</v>
      </c>
      <c r="FH17">
        <v>30.000900000000001</v>
      </c>
      <c r="FI17">
        <v>32.863199999999999</v>
      </c>
      <c r="FJ17">
        <v>32.820399999999999</v>
      </c>
      <c r="FK17">
        <v>20.062000000000001</v>
      </c>
      <c r="FL17">
        <v>46.182699999999997</v>
      </c>
      <c r="FM17">
        <v>0</v>
      </c>
      <c r="FN17">
        <v>23.195799999999998</v>
      </c>
      <c r="FO17">
        <v>405.31900000000002</v>
      </c>
      <c r="FP17">
        <v>18.700099999999999</v>
      </c>
      <c r="FQ17">
        <v>101.02500000000001</v>
      </c>
      <c r="FR17">
        <v>100.68600000000001</v>
      </c>
    </row>
    <row r="18" spans="1:174" x14ac:dyDescent="0.25">
      <c r="A18">
        <v>2</v>
      </c>
      <c r="B18">
        <v>1608160873.0999999</v>
      </c>
      <c r="C18">
        <v>120.5</v>
      </c>
      <c r="D18" t="s">
        <v>298</v>
      </c>
      <c r="E18" t="s">
        <v>299</v>
      </c>
      <c r="F18" t="s">
        <v>290</v>
      </c>
      <c r="G18" t="s">
        <v>291</v>
      </c>
      <c r="H18">
        <v>1608160865.3499999</v>
      </c>
      <c r="I18">
        <f t="shared" si="0"/>
        <v>3.9459036424118637E-4</v>
      </c>
      <c r="J18">
        <f t="shared" si="1"/>
        <v>-0.40886599187492123</v>
      </c>
      <c r="K18">
        <f t="shared" si="2"/>
        <v>50.097566666666701</v>
      </c>
      <c r="L18">
        <f t="shared" si="3"/>
        <v>78.326976652360244</v>
      </c>
      <c r="M18">
        <f t="shared" si="4"/>
        <v>7.996200844775827</v>
      </c>
      <c r="N18">
        <f t="shared" si="5"/>
        <v>5.1143325329555216</v>
      </c>
      <c r="O18">
        <f t="shared" si="6"/>
        <v>2.181387860098773E-2</v>
      </c>
      <c r="P18">
        <f t="shared" si="7"/>
        <v>2.9644438564985403</v>
      </c>
      <c r="Q18">
        <f t="shared" si="8"/>
        <v>2.1725094085456739E-2</v>
      </c>
      <c r="R18">
        <f t="shared" si="9"/>
        <v>1.3586130507382516E-2</v>
      </c>
      <c r="S18">
        <f t="shared" si="10"/>
        <v>231.29169816838916</v>
      </c>
      <c r="T18">
        <f t="shared" si="11"/>
        <v>29.244644856355116</v>
      </c>
      <c r="U18">
        <f t="shared" si="12"/>
        <v>27.9237</v>
      </c>
      <c r="V18">
        <f t="shared" si="13"/>
        <v>3.7779928428706571</v>
      </c>
      <c r="W18">
        <f t="shared" si="14"/>
        <v>52.078029564235116</v>
      </c>
      <c r="X18">
        <f t="shared" si="15"/>
        <v>1.9760454015577642</v>
      </c>
      <c r="Y18">
        <f t="shared" si="16"/>
        <v>3.7943935630675716</v>
      </c>
      <c r="Z18">
        <f t="shared" si="17"/>
        <v>1.8019474413128929</v>
      </c>
      <c r="AA18">
        <f t="shared" si="18"/>
        <v>-17.40143506303632</v>
      </c>
      <c r="AB18">
        <f t="shared" si="19"/>
        <v>11.871895269706638</v>
      </c>
      <c r="AC18">
        <f t="shared" si="20"/>
        <v>0.87260564819259967</v>
      </c>
      <c r="AD18">
        <f t="shared" si="21"/>
        <v>226.63476402325207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53757.034083669976</v>
      </c>
      <c r="AJ18" t="s">
        <v>292</v>
      </c>
      <c r="AK18">
        <v>15552.9</v>
      </c>
      <c r="AL18">
        <v>715.47692307692296</v>
      </c>
      <c r="AM18">
        <v>3262.08</v>
      </c>
      <c r="AN18">
        <f t="shared" si="25"/>
        <v>2546.603076923077</v>
      </c>
      <c r="AO18">
        <f t="shared" si="26"/>
        <v>0.78066849277855754</v>
      </c>
      <c r="AP18">
        <v>-0.57774747981622299</v>
      </c>
      <c r="AQ18" t="s">
        <v>300</v>
      </c>
      <c r="AR18">
        <v>15382</v>
      </c>
      <c r="AS18">
        <v>917.77623076923101</v>
      </c>
      <c r="AT18">
        <v>990.94</v>
      </c>
      <c r="AU18">
        <f t="shared" si="27"/>
        <v>7.3832693433274477E-2</v>
      </c>
      <c r="AV18">
        <v>0.5</v>
      </c>
      <c r="AW18">
        <f t="shared" si="28"/>
        <v>1180.1874006277756</v>
      </c>
      <c r="AX18">
        <f t="shared" si="29"/>
        <v>-0.40886599187492123</v>
      </c>
      <c r="AY18">
        <f t="shared" si="30"/>
        <v>43.568207272181816</v>
      </c>
      <c r="AZ18">
        <f t="shared" si="31"/>
        <v>0.34035360364906059</v>
      </c>
      <c r="BA18">
        <f t="shared" si="32"/>
        <v>1.4309717918651634E-4</v>
      </c>
      <c r="BB18">
        <f t="shared" si="33"/>
        <v>2.2919046561850362</v>
      </c>
      <c r="BC18" t="s">
        <v>301</v>
      </c>
      <c r="BD18">
        <v>653.66999999999996</v>
      </c>
      <c r="BE18">
        <f t="shared" si="34"/>
        <v>337.2700000000001</v>
      </c>
      <c r="BF18">
        <f t="shared" si="35"/>
        <v>0.2169293718112166</v>
      </c>
      <c r="BG18">
        <f t="shared" si="36"/>
        <v>0.87069900820806545</v>
      </c>
      <c r="BH18">
        <f t="shared" si="37"/>
        <v>0.26560281707446398</v>
      </c>
      <c r="BI18">
        <f t="shared" si="38"/>
        <v>0.89183116936467999</v>
      </c>
      <c r="BJ18">
        <f t="shared" si="39"/>
        <v>0.15450413479654901</v>
      </c>
      <c r="BK18">
        <f t="shared" si="40"/>
        <v>0.84549586520345099</v>
      </c>
      <c r="BL18">
        <f t="shared" si="41"/>
        <v>1400.0026666666699</v>
      </c>
      <c r="BM18">
        <f t="shared" si="42"/>
        <v>1180.1874006277756</v>
      </c>
      <c r="BN18">
        <f t="shared" si="43"/>
        <v>0.84298939475432388</v>
      </c>
      <c r="BO18">
        <f t="shared" si="44"/>
        <v>0.19597878950864792</v>
      </c>
      <c r="BP18">
        <v>6</v>
      </c>
      <c r="BQ18">
        <v>0.5</v>
      </c>
      <c r="BR18" t="s">
        <v>295</v>
      </c>
      <c r="BS18">
        <v>2</v>
      </c>
      <c r="BT18">
        <v>1608160865.3499999</v>
      </c>
      <c r="BU18">
        <v>50.097566666666701</v>
      </c>
      <c r="BV18">
        <v>49.630870000000002</v>
      </c>
      <c r="BW18">
        <v>19.356400000000001</v>
      </c>
      <c r="BX18">
        <v>18.892276666666699</v>
      </c>
      <c r="BY18">
        <v>50.843566666666703</v>
      </c>
      <c r="BZ18">
        <v>19.374400000000001</v>
      </c>
      <c r="CA18">
        <v>500.23666666666702</v>
      </c>
      <c r="CB18">
        <v>101.987433333333</v>
      </c>
      <c r="CC18">
        <v>0.100010693333333</v>
      </c>
      <c r="CD18">
        <v>27.997983333333298</v>
      </c>
      <c r="CE18">
        <v>27.9237</v>
      </c>
      <c r="CF18">
        <v>999.9</v>
      </c>
      <c r="CG18">
        <v>0</v>
      </c>
      <c r="CH18">
        <v>0</v>
      </c>
      <c r="CI18">
        <v>10001.506666666701</v>
      </c>
      <c r="CJ18">
        <v>0</v>
      </c>
      <c r="CK18">
        <v>290.4316</v>
      </c>
      <c r="CL18">
        <v>1400.0026666666699</v>
      </c>
      <c r="CM18">
        <v>0.89999466666666705</v>
      </c>
      <c r="CN18">
        <v>0.10000516666666701</v>
      </c>
      <c r="CO18">
        <v>0</v>
      </c>
      <c r="CP18">
        <v>917.84623333333298</v>
      </c>
      <c r="CQ18">
        <v>4.99979</v>
      </c>
      <c r="CR18">
        <v>12762.686666666699</v>
      </c>
      <c r="CS18">
        <v>11904.68</v>
      </c>
      <c r="CT18">
        <v>46.561999999999998</v>
      </c>
      <c r="CU18">
        <v>48.620800000000003</v>
      </c>
      <c r="CV18">
        <v>47.625</v>
      </c>
      <c r="CW18">
        <v>47.6332666666667</v>
      </c>
      <c r="CX18">
        <v>47.811999999999998</v>
      </c>
      <c r="CY18">
        <v>1255.4973333333301</v>
      </c>
      <c r="CZ18">
        <v>139.505333333333</v>
      </c>
      <c r="DA18">
        <v>0</v>
      </c>
      <c r="DB18">
        <v>119.700000047684</v>
      </c>
      <c r="DC18">
        <v>0</v>
      </c>
      <c r="DD18">
        <v>917.77623076923101</v>
      </c>
      <c r="DE18">
        <v>-43.986324779442903</v>
      </c>
      <c r="DF18">
        <v>-637.09401703867297</v>
      </c>
      <c r="DG18">
        <v>12761.853846153799</v>
      </c>
      <c r="DH18">
        <v>15</v>
      </c>
      <c r="DI18">
        <v>1608160898.5999999</v>
      </c>
      <c r="DJ18" t="s">
        <v>302</v>
      </c>
      <c r="DK18">
        <v>1608160898.5999999</v>
      </c>
      <c r="DL18">
        <v>1608160891.0999999</v>
      </c>
      <c r="DM18">
        <v>24</v>
      </c>
      <c r="DN18">
        <v>0.47499999999999998</v>
      </c>
      <c r="DO18">
        <v>5.0000000000000001E-3</v>
      </c>
      <c r="DP18">
        <v>-0.746</v>
      </c>
      <c r="DQ18">
        <v>-1.7999999999999999E-2</v>
      </c>
      <c r="DR18">
        <v>50</v>
      </c>
      <c r="DS18">
        <v>19</v>
      </c>
      <c r="DT18">
        <v>0.38</v>
      </c>
      <c r="DU18">
        <v>0.17</v>
      </c>
      <c r="DV18">
        <v>-1.17851854034516E-2</v>
      </c>
      <c r="DW18">
        <v>-0.35040093031415798</v>
      </c>
      <c r="DX18">
        <v>3.73933749142372E-2</v>
      </c>
      <c r="DY18">
        <v>1</v>
      </c>
      <c r="DZ18">
        <v>-9.9877342903225801E-3</v>
      </c>
      <c r="EA18">
        <v>0.34149626637096803</v>
      </c>
      <c r="EB18">
        <v>4.2973423093427998E-2</v>
      </c>
      <c r="EC18">
        <v>0</v>
      </c>
      <c r="ED18">
        <v>0.46600806451612897</v>
      </c>
      <c r="EE18">
        <v>0.525421306451612</v>
      </c>
      <c r="EF18">
        <v>3.9422662665131301E-2</v>
      </c>
      <c r="EG18">
        <v>0</v>
      </c>
      <c r="EH18">
        <v>1</v>
      </c>
      <c r="EI18">
        <v>3</v>
      </c>
      <c r="EJ18" t="s">
        <v>303</v>
      </c>
      <c r="EK18">
        <v>100</v>
      </c>
      <c r="EL18">
        <v>100</v>
      </c>
      <c r="EM18">
        <v>-0.746</v>
      </c>
      <c r="EN18">
        <v>-1.7999999999999999E-2</v>
      </c>
      <c r="EO18">
        <v>-1.26014681706541</v>
      </c>
      <c r="EP18">
        <v>8.1547674161403102E-4</v>
      </c>
      <c r="EQ18">
        <v>-7.5071724955183801E-7</v>
      </c>
      <c r="ER18">
        <v>1.8443278439785599E-10</v>
      </c>
      <c r="ES18">
        <v>-0.15100950888969999</v>
      </c>
      <c r="ET18">
        <v>-1.3848143210928599E-2</v>
      </c>
      <c r="EU18">
        <v>1.44553185324755E-3</v>
      </c>
      <c r="EV18">
        <v>-1.8822019075458498E-5</v>
      </c>
      <c r="EW18">
        <v>6</v>
      </c>
      <c r="EX18">
        <v>2177</v>
      </c>
      <c r="EY18">
        <v>1</v>
      </c>
      <c r="EZ18">
        <v>25</v>
      </c>
      <c r="FA18">
        <v>10.3</v>
      </c>
      <c r="FB18">
        <v>10.4</v>
      </c>
      <c r="FC18">
        <v>2</v>
      </c>
      <c r="FD18">
        <v>512.70600000000002</v>
      </c>
      <c r="FE18">
        <v>477.24799999999999</v>
      </c>
      <c r="FF18">
        <v>23.209900000000001</v>
      </c>
      <c r="FG18">
        <v>32.801099999999998</v>
      </c>
      <c r="FH18">
        <v>29.9998</v>
      </c>
      <c r="FI18">
        <v>32.790700000000001</v>
      </c>
      <c r="FJ18">
        <v>32.751399999999997</v>
      </c>
      <c r="FK18">
        <v>5.0539100000000001</v>
      </c>
      <c r="FL18">
        <v>45.385100000000001</v>
      </c>
      <c r="FM18">
        <v>0</v>
      </c>
      <c r="FN18">
        <v>23.212199999999999</v>
      </c>
      <c r="FO18">
        <v>49.8367</v>
      </c>
      <c r="FP18">
        <v>18.907499999999999</v>
      </c>
      <c r="FQ18">
        <v>101.044</v>
      </c>
      <c r="FR18">
        <v>100.696</v>
      </c>
    </row>
    <row r="19" spans="1:174" x14ac:dyDescent="0.25">
      <c r="A19">
        <v>3</v>
      </c>
      <c r="B19">
        <v>1608160978.5999999</v>
      </c>
      <c r="C19">
        <v>226</v>
      </c>
      <c r="D19" t="s">
        <v>304</v>
      </c>
      <c r="E19" t="s">
        <v>305</v>
      </c>
      <c r="F19" t="s">
        <v>290</v>
      </c>
      <c r="G19" t="s">
        <v>291</v>
      </c>
      <c r="H19">
        <v>1608160970.5999999</v>
      </c>
      <c r="I19">
        <f t="shared" si="0"/>
        <v>7.3688066571967273E-4</v>
      </c>
      <c r="J19">
        <f t="shared" si="1"/>
        <v>0.20580606596317103</v>
      </c>
      <c r="K19">
        <f t="shared" si="2"/>
        <v>79.553525806451603</v>
      </c>
      <c r="L19">
        <f t="shared" si="3"/>
        <v>69.325152711212212</v>
      </c>
      <c r="M19">
        <f t="shared" si="4"/>
        <v>7.0771058514145739</v>
      </c>
      <c r="N19">
        <f t="shared" si="5"/>
        <v>8.1212763472851535</v>
      </c>
      <c r="O19">
        <f t="shared" si="6"/>
        <v>4.1042725269947053E-2</v>
      </c>
      <c r="P19">
        <f t="shared" si="7"/>
        <v>2.9637207138167825</v>
      </c>
      <c r="Q19">
        <f t="shared" si="8"/>
        <v>4.0729562298170846E-2</v>
      </c>
      <c r="R19">
        <f t="shared" si="9"/>
        <v>2.5483913561314173E-2</v>
      </c>
      <c r="S19">
        <f t="shared" si="10"/>
        <v>231.28649457964423</v>
      </c>
      <c r="T19">
        <f t="shared" si="11"/>
        <v>29.14682114260663</v>
      </c>
      <c r="U19">
        <f t="shared" si="12"/>
        <v>27.949164516128999</v>
      </c>
      <c r="V19">
        <f t="shared" si="13"/>
        <v>3.7836080707012658</v>
      </c>
      <c r="W19">
        <f t="shared" si="14"/>
        <v>52.447323646329224</v>
      </c>
      <c r="X19">
        <f t="shared" si="15"/>
        <v>1.9888883516353082</v>
      </c>
      <c r="Y19">
        <f t="shared" si="16"/>
        <v>3.792163667010128</v>
      </c>
      <c r="Z19">
        <f t="shared" si="17"/>
        <v>1.7947197190659576</v>
      </c>
      <c r="AA19">
        <f t="shared" si="18"/>
        <v>-32.496437358237564</v>
      </c>
      <c r="AB19">
        <f t="shared" si="19"/>
        <v>6.1891599173229643</v>
      </c>
      <c r="AC19">
        <f t="shared" si="20"/>
        <v>0.45506025871988343</v>
      </c>
      <c r="AD19">
        <f t="shared" si="21"/>
        <v>205.43427739744953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53737.674600610328</v>
      </c>
      <c r="AJ19" t="s">
        <v>292</v>
      </c>
      <c r="AK19">
        <v>15552.9</v>
      </c>
      <c r="AL19">
        <v>715.47692307692296</v>
      </c>
      <c r="AM19">
        <v>3262.08</v>
      </c>
      <c r="AN19">
        <f t="shared" si="25"/>
        <v>2546.603076923077</v>
      </c>
      <c r="AO19">
        <f t="shared" si="26"/>
        <v>0.78066849277855754</v>
      </c>
      <c r="AP19">
        <v>-0.57774747981622299</v>
      </c>
      <c r="AQ19" t="s">
        <v>306</v>
      </c>
      <c r="AR19">
        <v>15380.7</v>
      </c>
      <c r="AS19">
        <v>875.88396</v>
      </c>
      <c r="AT19">
        <v>947.63</v>
      </c>
      <c r="AU19">
        <f t="shared" si="27"/>
        <v>7.5711026455473118E-2</v>
      </c>
      <c r="AV19">
        <v>0.5</v>
      </c>
      <c r="AW19">
        <f t="shared" si="28"/>
        <v>1180.164107079331</v>
      </c>
      <c r="AX19">
        <f t="shared" si="29"/>
        <v>0.20580606596317103</v>
      </c>
      <c r="AY19">
        <f t="shared" si="30"/>
        <v>44.675717966441518</v>
      </c>
      <c r="AZ19">
        <f t="shared" si="31"/>
        <v>0.33909859333284093</v>
      </c>
      <c r="BA19">
        <f t="shared" si="32"/>
        <v>6.6393609251388919E-4</v>
      </c>
      <c r="BB19">
        <f t="shared" si="33"/>
        <v>2.442356193873136</v>
      </c>
      <c r="BC19" t="s">
        <v>307</v>
      </c>
      <c r="BD19">
        <v>626.29</v>
      </c>
      <c r="BE19">
        <f t="shared" si="34"/>
        <v>321.34000000000003</v>
      </c>
      <c r="BF19">
        <f t="shared" si="35"/>
        <v>0.22327142590402685</v>
      </c>
      <c r="BG19">
        <f t="shared" si="36"/>
        <v>0.87808588696368062</v>
      </c>
      <c r="BH19">
        <f t="shared" si="37"/>
        <v>0.3090462592652724</v>
      </c>
      <c r="BI19">
        <f t="shared" si="38"/>
        <v>0.90883813852782458</v>
      </c>
      <c r="BJ19">
        <f t="shared" si="39"/>
        <v>0.15964747354139577</v>
      </c>
      <c r="BK19">
        <f t="shared" si="40"/>
        <v>0.84035252645860425</v>
      </c>
      <c r="BL19">
        <f t="shared" si="41"/>
        <v>1399.97548387097</v>
      </c>
      <c r="BM19">
        <f t="shared" si="42"/>
        <v>1180.164107079331</v>
      </c>
      <c r="BN19">
        <f t="shared" si="43"/>
        <v>0.84298912422105088</v>
      </c>
      <c r="BO19">
        <f t="shared" si="44"/>
        <v>0.19597824844210168</v>
      </c>
      <c r="BP19">
        <v>6</v>
      </c>
      <c r="BQ19">
        <v>0.5</v>
      </c>
      <c r="BR19" t="s">
        <v>295</v>
      </c>
      <c r="BS19">
        <v>2</v>
      </c>
      <c r="BT19">
        <v>1608160970.5999999</v>
      </c>
      <c r="BU19">
        <v>79.553525806451603</v>
      </c>
      <c r="BV19">
        <v>79.870693548387095</v>
      </c>
      <c r="BW19">
        <v>19.482538709677399</v>
      </c>
      <c r="BX19">
        <v>18.615906451612901</v>
      </c>
      <c r="BY19">
        <v>80.277799999999999</v>
      </c>
      <c r="BZ19">
        <v>19.488358064516099</v>
      </c>
      <c r="CA19">
        <v>500.22903225806499</v>
      </c>
      <c r="CB19">
        <v>101.985709677419</v>
      </c>
      <c r="CC19">
        <v>9.9977474193548396E-2</v>
      </c>
      <c r="CD19">
        <v>27.9879</v>
      </c>
      <c r="CE19">
        <v>27.949164516128999</v>
      </c>
      <c r="CF19">
        <v>999.9</v>
      </c>
      <c r="CG19">
        <v>0</v>
      </c>
      <c r="CH19">
        <v>0</v>
      </c>
      <c r="CI19">
        <v>9997.5783870967698</v>
      </c>
      <c r="CJ19">
        <v>0</v>
      </c>
      <c r="CK19">
        <v>291.85790322580601</v>
      </c>
      <c r="CL19">
        <v>1399.97548387097</v>
      </c>
      <c r="CM19">
        <v>0.90000283870967701</v>
      </c>
      <c r="CN19">
        <v>9.9996790322580603E-2</v>
      </c>
      <c r="CO19">
        <v>0</v>
      </c>
      <c r="CP19">
        <v>876.00164516128996</v>
      </c>
      <c r="CQ19">
        <v>4.99979</v>
      </c>
      <c r="CR19">
        <v>12164.5935483871</v>
      </c>
      <c r="CS19">
        <v>11904.4709677419</v>
      </c>
      <c r="CT19">
        <v>46.633000000000003</v>
      </c>
      <c r="CU19">
        <v>48.686999999999998</v>
      </c>
      <c r="CV19">
        <v>47.703258064516099</v>
      </c>
      <c r="CW19">
        <v>47.723580645161299</v>
      </c>
      <c r="CX19">
        <v>47.875</v>
      </c>
      <c r="CY19">
        <v>1255.48548387097</v>
      </c>
      <c r="CZ19">
        <v>139.49</v>
      </c>
      <c r="DA19">
        <v>0</v>
      </c>
      <c r="DB19">
        <v>104.700000047684</v>
      </c>
      <c r="DC19">
        <v>0</v>
      </c>
      <c r="DD19">
        <v>875.88396</v>
      </c>
      <c r="DE19">
        <v>-15.987000029740599</v>
      </c>
      <c r="DF19">
        <v>-218.85384648110201</v>
      </c>
      <c r="DG19">
        <v>12162.516</v>
      </c>
      <c r="DH19">
        <v>15</v>
      </c>
      <c r="DI19">
        <v>1608160898.5999999</v>
      </c>
      <c r="DJ19" t="s">
        <v>302</v>
      </c>
      <c r="DK19">
        <v>1608160898.5999999</v>
      </c>
      <c r="DL19">
        <v>1608160891.0999999</v>
      </c>
      <c r="DM19">
        <v>24</v>
      </c>
      <c r="DN19">
        <v>0.47499999999999998</v>
      </c>
      <c r="DO19">
        <v>5.0000000000000001E-3</v>
      </c>
      <c r="DP19">
        <v>-0.746</v>
      </c>
      <c r="DQ19">
        <v>-1.7999999999999999E-2</v>
      </c>
      <c r="DR19">
        <v>50</v>
      </c>
      <c r="DS19">
        <v>19</v>
      </c>
      <c r="DT19">
        <v>0.38</v>
      </c>
      <c r="DU19">
        <v>0.17</v>
      </c>
      <c r="DV19">
        <v>0.20193696591589999</v>
      </c>
      <c r="DW19">
        <v>-0.22007847158073601</v>
      </c>
      <c r="DX19">
        <v>4.5003317071679601E-2</v>
      </c>
      <c r="DY19">
        <v>1</v>
      </c>
      <c r="DZ19">
        <v>-0.31619196774193498</v>
      </c>
      <c r="EA19">
        <v>0.15618851612903201</v>
      </c>
      <c r="EB19">
        <v>5.6843073248671203E-2</v>
      </c>
      <c r="EC19">
        <v>1</v>
      </c>
      <c r="ED19">
        <v>0.86663190322580597</v>
      </c>
      <c r="EE19">
        <v>-4.5783870967442498E-4</v>
      </c>
      <c r="EF19">
        <v>1.27221479102616E-3</v>
      </c>
      <c r="EG19">
        <v>1</v>
      </c>
      <c r="EH19">
        <v>3</v>
      </c>
      <c r="EI19">
        <v>3</v>
      </c>
      <c r="EJ19" t="s">
        <v>308</v>
      </c>
      <c r="EK19">
        <v>100</v>
      </c>
      <c r="EL19">
        <v>100</v>
      </c>
      <c r="EM19">
        <v>-0.72399999999999998</v>
      </c>
      <c r="EN19">
        <v>-5.7999999999999996E-3</v>
      </c>
      <c r="EO19">
        <v>-0.785004515506464</v>
      </c>
      <c r="EP19">
        <v>8.1547674161403102E-4</v>
      </c>
      <c r="EQ19">
        <v>-7.5071724955183801E-7</v>
      </c>
      <c r="ER19">
        <v>1.8443278439785599E-10</v>
      </c>
      <c r="ES19">
        <v>-0.14561772822952501</v>
      </c>
      <c r="ET19">
        <v>-1.3848143210928599E-2</v>
      </c>
      <c r="EU19">
        <v>1.44553185324755E-3</v>
      </c>
      <c r="EV19">
        <v>-1.8822019075458498E-5</v>
      </c>
      <c r="EW19">
        <v>6</v>
      </c>
      <c r="EX19">
        <v>2177</v>
      </c>
      <c r="EY19">
        <v>1</v>
      </c>
      <c r="EZ19">
        <v>25</v>
      </c>
      <c r="FA19">
        <v>1.3</v>
      </c>
      <c r="FB19">
        <v>1.5</v>
      </c>
      <c r="FC19">
        <v>2</v>
      </c>
      <c r="FD19">
        <v>512.87300000000005</v>
      </c>
      <c r="FE19">
        <v>477.28699999999998</v>
      </c>
      <c r="FF19">
        <v>23.325399999999998</v>
      </c>
      <c r="FG19">
        <v>32.743299999999998</v>
      </c>
      <c r="FH19">
        <v>30</v>
      </c>
      <c r="FI19">
        <v>32.7346</v>
      </c>
      <c r="FJ19">
        <v>32.695700000000002</v>
      </c>
      <c r="FK19">
        <v>6.33697</v>
      </c>
      <c r="FL19">
        <v>46.941699999999997</v>
      </c>
      <c r="FM19">
        <v>0</v>
      </c>
      <c r="FN19">
        <v>23.326599999999999</v>
      </c>
      <c r="FO19">
        <v>80.031199999999998</v>
      </c>
      <c r="FP19">
        <v>18.576699999999999</v>
      </c>
      <c r="FQ19">
        <v>101.05500000000001</v>
      </c>
      <c r="FR19">
        <v>100.705</v>
      </c>
    </row>
    <row r="20" spans="1:174" x14ac:dyDescent="0.25">
      <c r="A20">
        <v>4</v>
      </c>
      <c r="B20">
        <v>1608161047.5999999</v>
      </c>
      <c r="C20">
        <v>295</v>
      </c>
      <c r="D20" t="s">
        <v>309</v>
      </c>
      <c r="E20" t="s">
        <v>310</v>
      </c>
      <c r="F20" t="s">
        <v>290</v>
      </c>
      <c r="G20" t="s">
        <v>291</v>
      </c>
      <c r="H20">
        <v>1608161039.8499999</v>
      </c>
      <c r="I20">
        <f t="shared" si="0"/>
        <v>8.4570860637438151E-4</v>
      </c>
      <c r="J20">
        <f t="shared" si="1"/>
        <v>0.60338763658714245</v>
      </c>
      <c r="K20">
        <f t="shared" si="2"/>
        <v>99.540246666666704</v>
      </c>
      <c r="L20">
        <f t="shared" si="3"/>
        <v>76.170362041756363</v>
      </c>
      <c r="M20">
        <f t="shared" si="4"/>
        <v>7.7755335254834819</v>
      </c>
      <c r="N20">
        <f t="shared" si="5"/>
        <v>10.161150667332651</v>
      </c>
      <c r="O20">
        <f t="shared" si="6"/>
        <v>4.674520036251581E-2</v>
      </c>
      <c r="P20">
        <f t="shared" si="7"/>
        <v>2.9640036352465162</v>
      </c>
      <c r="Q20">
        <f t="shared" si="8"/>
        <v>4.6339472829608791E-2</v>
      </c>
      <c r="R20">
        <f t="shared" si="9"/>
        <v>2.8998329879334622E-2</v>
      </c>
      <c r="S20">
        <f t="shared" si="10"/>
        <v>231.28999019827</v>
      </c>
      <c r="T20">
        <f t="shared" si="11"/>
        <v>29.121229666782352</v>
      </c>
      <c r="U20">
        <f t="shared" si="12"/>
        <v>27.967963333333302</v>
      </c>
      <c r="V20">
        <f t="shared" si="13"/>
        <v>3.7877581034941974</v>
      </c>
      <c r="W20">
        <f t="shared" si="14"/>
        <v>52.135848100672163</v>
      </c>
      <c r="X20">
        <f t="shared" si="15"/>
        <v>1.9773614169122871</v>
      </c>
      <c r="Y20">
        <f t="shared" si="16"/>
        <v>3.7927097936415723</v>
      </c>
      <c r="Z20">
        <f t="shared" si="17"/>
        <v>1.8103966865819103</v>
      </c>
      <c r="AA20">
        <f t="shared" si="18"/>
        <v>-37.295749541110226</v>
      </c>
      <c r="AB20">
        <f t="shared" si="19"/>
        <v>3.5804814556598084</v>
      </c>
      <c r="AC20">
        <f t="shared" si="20"/>
        <v>0.263258990390147</v>
      </c>
      <c r="AD20">
        <f t="shared" si="21"/>
        <v>197.83798110320976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53745.391625389384</v>
      </c>
      <c r="AJ20" t="s">
        <v>292</v>
      </c>
      <c r="AK20">
        <v>15552.9</v>
      </c>
      <c r="AL20">
        <v>715.47692307692296</v>
      </c>
      <c r="AM20">
        <v>3262.08</v>
      </c>
      <c r="AN20">
        <f t="shared" si="25"/>
        <v>2546.603076923077</v>
      </c>
      <c r="AO20">
        <f t="shared" si="26"/>
        <v>0.78066849277855754</v>
      </c>
      <c r="AP20">
        <v>-0.57774747981622299</v>
      </c>
      <c r="AQ20" t="s">
        <v>311</v>
      </c>
      <c r="AR20">
        <v>15379.7</v>
      </c>
      <c r="AS20">
        <v>863.37465384615405</v>
      </c>
      <c r="AT20">
        <v>935.16</v>
      </c>
      <c r="AU20">
        <f t="shared" si="27"/>
        <v>7.6762635435482562E-2</v>
      </c>
      <c r="AV20">
        <v>0.5</v>
      </c>
      <c r="AW20">
        <f t="shared" si="28"/>
        <v>1180.1774306277975</v>
      </c>
      <c r="AX20">
        <f t="shared" si="29"/>
        <v>0.60338763658714245</v>
      </c>
      <c r="AY20">
        <f t="shared" si="30"/>
        <v>45.296764928233067</v>
      </c>
      <c r="AZ20">
        <f t="shared" si="31"/>
        <v>0.3407652166474186</v>
      </c>
      <c r="BA20">
        <f t="shared" si="32"/>
        <v>1.0008114760973344E-3</v>
      </c>
      <c r="BB20">
        <f t="shared" si="33"/>
        <v>2.4882586936994739</v>
      </c>
      <c r="BC20" t="s">
        <v>312</v>
      </c>
      <c r="BD20">
        <v>616.49</v>
      </c>
      <c r="BE20">
        <f t="shared" si="34"/>
        <v>318.66999999999996</v>
      </c>
      <c r="BF20">
        <f t="shared" si="35"/>
        <v>0.22526546632518257</v>
      </c>
      <c r="BG20">
        <f t="shared" si="36"/>
        <v>0.87954671736739254</v>
      </c>
      <c r="BH20">
        <f t="shared" si="37"/>
        <v>0.32676775634830474</v>
      </c>
      <c r="BI20">
        <f t="shared" si="38"/>
        <v>0.91373485765653428</v>
      </c>
      <c r="BJ20">
        <f t="shared" si="39"/>
        <v>0.1608501091804786</v>
      </c>
      <c r="BK20">
        <f t="shared" si="40"/>
        <v>0.8391498908195214</v>
      </c>
      <c r="BL20">
        <f t="shared" si="41"/>
        <v>1399.99066666667</v>
      </c>
      <c r="BM20">
        <f t="shared" si="42"/>
        <v>1180.1774306277975</v>
      </c>
      <c r="BN20">
        <f t="shared" si="43"/>
        <v>0.84298949894984632</v>
      </c>
      <c r="BO20">
        <f t="shared" si="44"/>
        <v>0.19597899789969281</v>
      </c>
      <c r="BP20">
        <v>6</v>
      </c>
      <c r="BQ20">
        <v>0.5</v>
      </c>
      <c r="BR20" t="s">
        <v>295</v>
      </c>
      <c r="BS20">
        <v>2</v>
      </c>
      <c r="BT20">
        <v>1608161039.8499999</v>
      </c>
      <c r="BU20">
        <v>99.540246666666704</v>
      </c>
      <c r="BV20">
        <v>100.364933333333</v>
      </c>
      <c r="BW20">
        <v>19.370546666666701</v>
      </c>
      <c r="BX20">
        <v>18.375833333333301</v>
      </c>
      <c r="BY20">
        <v>100.250766666667</v>
      </c>
      <c r="BZ20">
        <v>19.37865</v>
      </c>
      <c r="CA20">
        <v>500.24066666666698</v>
      </c>
      <c r="CB20">
        <v>101.9808</v>
      </c>
      <c r="CC20">
        <v>0.10002667666666699</v>
      </c>
      <c r="CD20">
        <v>27.990369999999999</v>
      </c>
      <c r="CE20">
        <v>27.967963333333302</v>
      </c>
      <c r="CF20">
        <v>999.9</v>
      </c>
      <c r="CG20">
        <v>0</v>
      </c>
      <c r="CH20">
        <v>0</v>
      </c>
      <c r="CI20">
        <v>9999.6626666666707</v>
      </c>
      <c r="CJ20">
        <v>0</v>
      </c>
      <c r="CK20">
        <v>289.68369999999999</v>
      </c>
      <c r="CL20">
        <v>1399.99066666667</v>
      </c>
      <c r="CM20">
        <v>0.89999059999999997</v>
      </c>
      <c r="CN20">
        <v>0.10000938333333299</v>
      </c>
      <c r="CO20">
        <v>0</v>
      </c>
      <c r="CP20">
        <v>863.35786666666695</v>
      </c>
      <c r="CQ20">
        <v>4.99979</v>
      </c>
      <c r="CR20">
        <v>11987.45</v>
      </c>
      <c r="CS20">
        <v>11904.5566666667</v>
      </c>
      <c r="CT20">
        <v>46.75</v>
      </c>
      <c r="CU20">
        <v>48.7164</v>
      </c>
      <c r="CV20">
        <v>47.7665333333333</v>
      </c>
      <c r="CW20">
        <v>47.7541333333333</v>
      </c>
      <c r="CX20">
        <v>47.968499999999999</v>
      </c>
      <c r="CY20">
        <v>1255.48166666667</v>
      </c>
      <c r="CZ20">
        <v>139.50899999999999</v>
      </c>
      <c r="DA20">
        <v>0</v>
      </c>
      <c r="DB20">
        <v>68</v>
      </c>
      <c r="DC20">
        <v>0</v>
      </c>
      <c r="DD20">
        <v>863.37465384615405</v>
      </c>
      <c r="DE20">
        <v>-15.1298119734405</v>
      </c>
      <c r="DF20">
        <v>-211.75726508844201</v>
      </c>
      <c r="DG20">
        <v>11987.496153846199</v>
      </c>
      <c r="DH20">
        <v>15</v>
      </c>
      <c r="DI20">
        <v>1608160898.5999999</v>
      </c>
      <c r="DJ20" t="s">
        <v>302</v>
      </c>
      <c r="DK20">
        <v>1608160898.5999999</v>
      </c>
      <c r="DL20">
        <v>1608160891.0999999</v>
      </c>
      <c r="DM20">
        <v>24</v>
      </c>
      <c r="DN20">
        <v>0.47499999999999998</v>
      </c>
      <c r="DO20">
        <v>5.0000000000000001E-3</v>
      </c>
      <c r="DP20">
        <v>-0.746</v>
      </c>
      <c r="DQ20">
        <v>-1.7999999999999999E-2</v>
      </c>
      <c r="DR20">
        <v>50</v>
      </c>
      <c r="DS20">
        <v>19</v>
      </c>
      <c r="DT20">
        <v>0.38</v>
      </c>
      <c r="DU20">
        <v>0.17</v>
      </c>
      <c r="DV20">
        <v>0.60540074238240504</v>
      </c>
      <c r="DW20">
        <v>-0.19542568115702799</v>
      </c>
      <c r="DX20">
        <v>3.7887135936357501E-2</v>
      </c>
      <c r="DY20">
        <v>1</v>
      </c>
      <c r="DZ20">
        <v>-0.82911064516128996</v>
      </c>
      <c r="EA20">
        <v>0.17403619354838901</v>
      </c>
      <c r="EB20">
        <v>4.6945655190456001E-2</v>
      </c>
      <c r="EC20">
        <v>1</v>
      </c>
      <c r="ED20">
        <v>0.99523667741935495</v>
      </c>
      <c r="EE20">
        <v>-6.1258306451616298E-2</v>
      </c>
      <c r="EF20">
        <v>1.1933444643405899E-2</v>
      </c>
      <c r="EG20">
        <v>1</v>
      </c>
      <c r="EH20">
        <v>3</v>
      </c>
      <c r="EI20">
        <v>3</v>
      </c>
      <c r="EJ20" t="s">
        <v>308</v>
      </c>
      <c r="EK20">
        <v>100</v>
      </c>
      <c r="EL20">
        <v>100</v>
      </c>
      <c r="EM20">
        <v>-0.71</v>
      </c>
      <c r="EN20">
        <v>-7.4999999999999997E-3</v>
      </c>
      <c r="EO20">
        <v>-0.785004515506464</v>
      </c>
      <c r="EP20">
        <v>8.1547674161403102E-4</v>
      </c>
      <c r="EQ20">
        <v>-7.5071724955183801E-7</v>
      </c>
      <c r="ER20">
        <v>1.8443278439785599E-10</v>
      </c>
      <c r="ES20">
        <v>-0.14561772822952501</v>
      </c>
      <c r="ET20">
        <v>-1.3848143210928599E-2</v>
      </c>
      <c r="EU20">
        <v>1.44553185324755E-3</v>
      </c>
      <c r="EV20">
        <v>-1.8822019075458498E-5</v>
      </c>
      <c r="EW20">
        <v>6</v>
      </c>
      <c r="EX20">
        <v>2177</v>
      </c>
      <c r="EY20">
        <v>1</v>
      </c>
      <c r="EZ20">
        <v>25</v>
      </c>
      <c r="FA20">
        <v>2.5</v>
      </c>
      <c r="FB20">
        <v>2.6</v>
      </c>
      <c r="FC20">
        <v>2</v>
      </c>
      <c r="FD20">
        <v>512.93600000000004</v>
      </c>
      <c r="FE20">
        <v>477.07600000000002</v>
      </c>
      <c r="FF20">
        <v>23.155899999999999</v>
      </c>
      <c r="FG20">
        <v>32.72</v>
      </c>
      <c r="FH20">
        <v>30</v>
      </c>
      <c r="FI20">
        <v>32.707000000000001</v>
      </c>
      <c r="FJ20">
        <v>32.6691</v>
      </c>
      <c r="FK20">
        <v>7.2263999999999999</v>
      </c>
      <c r="FL20">
        <v>47.237499999999997</v>
      </c>
      <c r="FM20">
        <v>0</v>
      </c>
      <c r="FN20">
        <v>23.162800000000001</v>
      </c>
      <c r="FO20">
        <v>100.56699999999999</v>
      </c>
      <c r="FP20">
        <v>18.4056</v>
      </c>
      <c r="FQ20">
        <v>101.06</v>
      </c>
      <c r="FR20">
        <v>100.705</v>
      </c>
    </row>
    <row r="21" spans="1:174" x14ac:dyDescent="0.25">
      <c r="A21">
        <v>5</v>
      </c>
      <c r="B21">
        <v>1608161121.5999999</v>
      </c>
      <c r="C21">
        <v>369</v>
      </c>
      <c r="D21" t="s">
        <v>313</v>
      </c>
      <c r="E21" t="s">
        <v>314</v>
      </c>
      <c r="F21" t="s">
        <v>290</v>
      </c>
      <c r="G21" t="s">
        <v>291</v>
      </c>
      <c r="H21">
        <v>1608161113.8499999</v>
      </c>
      <c r="I21">
        <f t="shared" si="0"/>
        <v>9.8372118634806383E-4</v>
      </c>
      <c r="J21">
        <f t="shared" si="1"/>
        <v>1.7291735499475309</v>
      </c>
      <c r="K21">
        <f t="shared" si="2"/>
        <v>149.12020000000001</v>
      </c>
      <c r="L21">
        <f t="shared" si="3"/>
        <v>94.372152516838511</v>
      </c>
      <c r="M21">
        <f t="shared" si="4"/>
        <v>9.6333550924205884</v>
      </c>
      <c r="N21">
        <f t="shared" si="5"/>
        <v>15.221946302395315</v>
      </c>
      <c r="O21">
        <f t="shared" si="6"/>
        <v>5.4507010323469954E-2</v>
      </c>
      <c r="P21">
        <f t="shared" si="7"/>
        <v>2.9650323996188215</v>
      </c>
      <c r="Q21">
        <f t="shared" si="8"/>
        <v>5.3956403854664985E-2</v>
      </c>
      <c r="R21">
        <f t="shared" si="9"/>
        <v>3.3771758590266994E-2</v>
      </c>
      <c r="S21">
        <f t="shared" si="10"/>
        <v>231.29343878551387</v>
      </c>
      <c r="T21">
        <f t="shared" si="11"/>
        <v>29.085556152532245</v>
      </c>
      <c r="U21">
        <f t="shared" si="12"/>
        <v>27.972619999999999</v>
      </c>
      <c r="V21">
        <f t="shared" si="13"/>
        <v>3.7887867242048578</v>
      </c>
      <c r="W21">
        <f t="shared" si="14"/>
        <v>52.213086893042004</v>
      </c>
      <c r="X21">
        <f t="shared" si="15"/>
        <v>1.9803070235518043</v>
      </c>
      <c r="Y21">
        <f t="shared" si="16"/>
        <v>3.7927407502422601</v>
      </c>
      <c r="Z21">
        <f t="shared" si="17"/>
        <v>1.8084797006530535</v>
      </c>
      <c r="AA21">
        <f t="shared" si="18"/>
        <v>-43.382104317949612</v>
      </c>
      <c r="AB21">
        <f t="shared" si="19"/>
        <v>2.8597312901685981</v>
      </c>
      <c r="AC21">
        <f t="shared" si="20"/>
        <v>0.21019708078751323</v>
      </c>
      <c r="AD21">
        <f t="shared" si="21"/>
        <v>190.98126283852037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53775.366901498914</v>
      </c>
      <c r="AJ21" t="s">
        <v>292</v>
      </c>
      <c r="AK21">
        <v>15552.9</v>
      </c>
      <c r="AL21">
        <v>715.47692307692296</v>
      </c>
      <c r="AM21">
        <v>3262.08</v>
      </c>
      <c r="AN21">
        <f t="shared" si="25"/>
        <v>2546.603076923077</v>
      </c>
      <c r="AO21">
        <f t="shared" si="26"/>
        <v>0.78066849277855754</v>
      </c>
      <c r="AP21">
        <v>-0.57774747981622299</v>
      </c>
      <c r="AQ21" t="s">
        <v>315</v>
      </c>
      <c r="AR21">
        <v>15378.9</v>
      </c>
      <c r="AS21">
        <v>851.50675999999999</v>
      </c>
      <c r="AT21">
        <v>928.22</v>
      </c>
      <c r="AU21">
        <f t="shared" si="27"/>
        <v>8.2645536618474069E-2</v>
      </c>
      <c r="AV21">
        <v>0.5</v>
      </c>
      <c r="AW21">
        <f t="shared" si="28"/>
        <v>1180.1948706277944</v>
      </c>
      <c r="AX21">
        <f t="shared" si="29"/>
        <v>1.7291735499475309</v>
      </c>
      <c r="AY21">
        <f t="shared" si="30"/>
        <v>48.768919198702328</v>
      </c>
      <c r="AZ21">
        <f t="shared" si="31"/>
        <v>0.36099200620542549</v>
      </c>
      <c r="BA21">
        <f t="shared" si="32"/>
        <v>1.9546950145077377E-3</v>
      </c>
      <c r="BB21">
        <f t="shared" si="33"/>
        <v>2.5143392730171721</v>
      </c>
      <c r="BC21" t="s">
        <v>316</v>
      </c>
      <c r="BD21">
        <v>593.14</v>
      </c>
      <c r="BE21">
        <f t="shared" si="34"/>
        <v>335.08000000000004</v>
      </c>
      <c r="BF21">
        <f t="shared" si="35"/>
        <v>0.22894007401217628</v>
      </c>
      <c r="BG21">
        <f t="shared" si="36"/>
        <v>0.87445202964472768</v>
      </c>
      <c r="BH21">
        <f t="shared" si="37"/>
        <v>0.36059100540196548</v>
      </c>
      <c r="BI21">
        <f t="shared" si="38"/>
        <v>0.91646005659424423</v>
      </c>
      <c r="BJ21">
        <f t="shared" si="39"/>
        <v>0.15947438338549683</v>
      </c>
      <c r="BK21">
        <f t="shared" si="40"/>
        <v>0.8405256166145032</v>
      </c>
      <c r="BL21">
        <f t="shared" si="41"/>
        <v>1400.01133333333</v>
      </c>
      <c r="BM21">
        <f t="shared" si="42"/>
        <v>1180.1948706277944</v>
      </c>
      <c r="BN21">
        <f t="shared" si="43"/>
        <v>0.84298951196190131</v>
      </c>
      <c r="BO21">
        <f t="shared" si="44"/>
        <v>0.19597902392380279</v>
      </c>
      <c r="BP21">
        <v>6</v>
      </c>
      <c r="BQ21">
        <v>0.5</v>
      </c>
      <c r="BR21" t="s">
        <v>295</v>
      </c>
      <c r="BS21">
        <v>2</v>
      </c>
      <c r="BT21">
        <v>1608161113.8499999</v>
      </c>
      <c r="BU21">
        <v>149.12020000000001</v>
      </c>
      <c r="BV21">
        <v>151.37020000000001</v>
      </c>
      <c r="BW21">
        <v>19.39987</v>
      </c>
      <c r="BX21">
        <v>18.242840000000001</v>
      </c>
      <c r="BY21">
        <v>149.79933333333301</v>
      </c>
      <c r="BZ21">
        <v>19.4073733333333</v>
      </c>
      <c r="CA21">
        <v>500.23099999999999</v>
      </c>
      <c r="CB21">
        <v>101.978366666667</v>
      </c>
      <c r="CC21">
        <v>9.9998989999999996E-2</v>
      </c>
      <c r="CD21">
        <v>27.99051</v>
      </c>
      <c r="CE21">
        <v>27.972619999999999</v>
      </c>
      <c r="CF21">
        <v>999.9</v>
      </c>
      <c r="CG21">
        <v>0</v>
      </c>
      <c r="CH21">
        <v>0</v>
      </c>
      <c r="CI21">
        <v>10005.731666666699</v>
      </c>
      <c r="CJ21">
        <v>0</v>
      </c>
      <c r="CK21">
        <v>287.03356666666701</v>
      </c>
      <c r="CL21">
        <v>1400.01133333333</v>
      </c>
      <c r="CM21">
        <v>0.89999419999999997</v>
      </c>
      <c r="CN21">
        <v>0.10000588000000001</v>
      </c>
      <c r="CO21">
        <v>0</v>
      </c>
      <c r="CP21">
        <v>851.62666666666701</v>
      </c>
      <c r="CQ21">
        <v>4.99979</v>
      </c>
      <c r="CR21">
        <v>11828.85</v>
      </c>
      <c r="CS21">
        <v>11904.73</v>
      </c>
      <c r="CT21">
        <v>46.811999999999998</v>
      </c>
      <c r="CU21">
        <v>48.811999999999998</v>
      </c>
      <c r="CV21">
        <v>47.835099999999997</v>
      </c>
      <c r="CW21">
        <v>47.811999999999998</v>
      </c>
      <c r="CX21">
        <v>48.041333333333299</v>
      </c>
      <c r="CY21">
        <v>1255.49966666667</v>
      </c>
      <c r="CZ21">
        <v>139.511666666667</v>
      </c>
      <c r="DA21">
        <v>0</v>
      </c>
      <c r="DB21">
        <v>73.5</v>
      </c>
      <c r="DC21">
        <v>0</v>
      </c>
      <c r="DD21">
        <v>851.50675999999999</v>
      </c>
      <c r="DE21">
        <v>-9.7502308077200599</v>
      </c>
      <c r="DF21">
        <v>-158.36923103198799</v>
      </c>
      <c r="DG21">
        <v>11827.232</v>
      </c>
      <c r="DH21">
        <v>15</v>
      </c>
      <c r="DI21">
        <v>1608160898.5999999</v>
      </c>
      <c r="DJ21" t="s">
        <v>302</v>
      </c>
      <c r="DK21">
        <v>1608160898.5999999</v>
      </c>
      <c r="DL21">
        <v>1608160891.0999999</v>
      </c>
      <c r="DM21">
        <v>24</v>
      </c>
      <c r="DN21">
        <v>0.47499999999999998</v>
      </c>
      <c r="DO21">
        <v>5.0000000000000001E-3</v>
      </c>
      <c r="DP21">
        <v>-0.746</v>
      </c>
      <c r="DQ21">
        <v>-1.7999999999999999E-2</v>
      </c>
      <c r="DR21">
        <v>50</v>
      </c>
      <c r="DS21">
        <v>19</v>
      </c>
      <c r="DT21">
        <v>0.38</v>
      </c>
      <c r="DU21">
        <v>0.17</v>
      </c>
      <c r="DV21">
        <v>1.7356494112153</v>
      </c>
      <c r="DW21">
        <v>-0.133437987502906</v>
      </c>
      <c r="DX21">
        <v>2.6161302884947401E-2</v>
      </c>
      <c r="DY21">
        <v>1</v>
      </c>
      <c r="DZ21">
        <v>-2.2555890322580598</v>
      </c>
      <c r="EA21">
        <v>0.16183258064516501</v>
      </c>
      <c r="EB21">
        <v>3.1669581045217603E-2</v>
      </c>
      <c r="EC21">
        <v>1</v>
      </c>
      <c r="ED21">
        <v>1.15536193548387</v>
      </c>
      <c r="EE21">
        <v>0.12809806451612499</v>
      </c>
      <c r="EF21">
        <v>9.5797095448442292E-3</v>
      </c>
      <c r="EG21">
        <v>1</v>
      </c>
      <c r="EH21">
        <v>3</v>
      </c>
      <c r="EI21">
        <v>3</v>
      </c>
      <c r="EJ21" t="s">
        <v>308</v>
      </c>
      <c r="EK21">
        <v>100</v>
      </c>
      <c r="EL21">
        <v>100</v>
      </c>
      <c r="EM21">
        <v>-0.67900000000000005</v>
      </c>
      <c r="EN21">
        <v>-7.3000000000000001E-3</v>
      </c>
      <c r="EO21">
        <v>-0.785004515506464</v>
      </c>
      <c r="EP21">
        <v>8.1547674161403102E-4</v>
      </c>
      <c r="EQ21">
        <v>-7.5071724955183801E-7</v>
      </c>
      <c r="ER21">
        <v>1.8443278439785599E-10</v>
      </c>
      <c r="ES21">
        <v>-0.14561772822952501</v>
      </c>
      <c r="ET21">
        <v>-1.3848143210928599E-2</v>
      </c>
      <c r="EU21">
        <v>1.44553185324755E-3</v>
      </c>
      <c r="EV21">
        <v>-1.8822019075458498E-5</v>
      </c>
      <c r="EW21">
        <v>6</v>
      </c>
      <c r="EX21">
        <v>2177</v>
      </c>
      <c r="EY21">
        <v>1</v>
      </c>
      <c r="EZ21">
        <v>25</v>
      </c>
      <c r="FA21">
        <v>3.7</v>
      </c>
      <c r="FB21">
        <v>3.8</v>
      </c>
      <c r="FC21">
        <v>2</v>
      </c>
      <c r="FD21">
        <v>512.84400000000005</v>
      </c>
      <c r="FE21">
        <v>477.05399999999997</v>
      </c>
      <c r="FF21">
        <v>23.1614</v>
      </c>
      <c r="FG21">
        <v>32.705500000000001</v>
      </c>
      <c r="FH21">
        <v>30.0002</v>
      </c>
      <c r="FI21">
        <v>32.686799999999998</v>
      </c>
      <c r="FJ21">
        <v>32.649000000000001</v>
      </c>
      <c r="FK21">
        <v>9.4718699999999991</v>
      </c>
      <c r="FL21">
        <v>47.582099999999997</v>
      </c>
      <c r="FM21">
        <v>0</v>
      </c>
      <c r="FN21">
        <v>23.161999999999999</v>
      </c>
      <c r="FO21">
        <v>151.792</v>
      </c>
      <c r="FP21">
        <v>18.264900000000001</v>
      </c>
      <c r="FQ21">
        <v>101.062</v>
      </c>
      <c r="FR21">
        <v>100.703</v>
      </c>
    </row>
    <row r="22" spans="1:174" x14ac:dyDescent="0.25">
      <c r="A22">
        <v>6</v>
      </c>
      <c r="B22">
        <v>1608161194.5999999</v>
      </c>
      <c r="C22">
        <v>442</v>
      </c>
      <c r="D22" t="s">
        <v>317</v>
      </c>
      <c r="E22" t="s">
        <v>318</v>
      </c>
      <c r="F22" t="s">
        <v>290</v>
      </c>
      <c r="G22" t="s">
        <v>291</v>
      </c>
      <c r="H22">
        <v>1608161186.8499999</v>
      </c>
      <c r="I22">
        <f t="shared" si="0"/>
        <v>1.0577444755169032E-3</v>
      </c>
      <c r="J22">
        <f t="shared" si="1"/>
        <v>2.7566944598895473</v>
      </c>
      <c r="K22">
        <f t="shared" si="2"/>
        <v>199.05623333333301</v>
      </c>
      <c r="L22">
        <f t="shared" si="3"/>
        <v>118.42661019328149</v>
      </c>
      <c r="M22">
        <f t="shared" si="4"/>
        <v>12.088721333498629</v>
      </c>
      <c r="N22">
        <f t="shared" si="5"/>
        <v>20.319211455391795</v>
      </c>
      <c r="O22">
        <f t="shared" si="6"/>
        <v>5.8580503550593264E-2</v>
      </c>
      <c r="P22">
        <f t="shared" si="7"/>
        <v>2.9640389242292087</v>
      </c>
      <c r="Q22">
        <f t="shared" si="8"/>
        <v>5.794483156065048E-2</v>
      </c>
      <c r="R22">
        <f t="shared" si="9"/>
        <v>3.6272057438683884E-2</v>
      </c>
      <c r="S22">
        <f t="shared" si="10"/>
        <v>231.28981429264357</v>
      </c>
      <c r="T22">
        <f t="shared" si="11"/>
        <v>29.076004252982479</v>
      </c>
      <c r="U22">
        <f t="shared" si="12"/>
        <v>27.99578</v>
      </c>
      <c r="V22">
        <f t="shared" si="13"/>
        <v>3.7939062054834669</v>
      </c>
      <c r="W22">
        <f t="shared" si="14"/>
        <v>52.263386361364809</v>
      </c>
      <c r="X22">
        <f t="shared" si="15"/>
        <v>1.9832739545362212</v>
      </c>
      <c r="Y22">
        <f t="shared" si="16"/>
        <v>3.7947674129327695</v>
      </c>
      <c r="Z22">
        <f t="shared" si="17"/>
        <v>1.8106322509472457</v>
      </c>
      <c r="AA22">
        <f t="shared" si="18"/>
        <v>-46.646531370295428</v>
      </c>
      <c r="AB22">
        <f t="shared" si="19"/>
        <v>0.62214402416841352</v>
      </c>
      <c r="AC22">
        <f t="shared" si="20"/>
        <v>4.5751768476181259E-2</v>
      </c>
      <c r="AD22">
        <f t="shared" si="21"/>
        <v>185.31117871499274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53744.695130534572</v>
      </c>
      <c r="AJ22" t="s">
        <v>292</v>
      </c>
      <c r="AK22">
        <v>15552.9</v>
      </c>
      <c r="AL22">
        <v>715.47692307692296</v>
      </c>
      <c r="AM22">
        <v>3262.08</v>
      </c>
      <c r="AN22">
        <f t="shared" si="25"/>
        <v>2546.603076923077</v>
      </c>
      <c r="AO22">
        <f t="shared" si="26"/>
        <v>0.78066849277855754</v>
      </c>
      <c r="AP22">
        <v>-0.57774747981622299</v>
      </c>
      <c r="AQ22" t="s">
        <v>319</v>
      </c>
      <c r="AR22">
        <v>15378.2</v>
      </c>
      <c r="AS22">
        <v>843.24972000000002</v>
      </c>
      <c r="AT22">
        <v>927.06</v>
      </c>
      <c r="AU22">
        <f t="shared" si="27"/>
        <v>9.0404375121351244E-2</v>
      </c>
      <c r="AV22">
        <v>0.5</v>
      </c>
      <c r="AW22">
        <f t="shared" si="28"/>
        <v>1180.1778406277692</v>
      </c>
      <c r="AX22">
        <f t="shared" si="29"/>
        <v>2.7566944598895473</v>
      </c>
      <c r="AY22">
        <f t="shared" si="30"/>
        <v>53.346620107009564</v>
      </c>
      <c r="AZ22">
        <f t="shared" si="31"/>
        <v>0.37331995771578963</v>
      </c>
      <c r="BA22">
        <f t="shared" si="32"/>
        <v>2.8253724353374471E-3</v>
      </c>
      <c r="BB22">
        <f t="shared" si="33"/>
        <v>2.5187366513494274</v>
      </c>
      <c r="BC22" t="s">
        <v>320</v>
      </c>
      <c r="BD22">
        <v>580.97</v>
      </c>
      <c r="BE22">
        <f t="shared" si="34"/>
        <v>346.08999999999992</v>
      </c>
      <c r="BF22">
        <f t="shared" si="35"/>
        <v>0.24216325233320796</v>
      </c>
      <c r="BG22">
        <f t="shared" si="36"/>
        <v>0.87091540444069815</v>
      </c>
      <c r="BH22">
        <f t="shared" si="37"/>
        <v>0.39611050760203254</v>
      </c>
      <c r="BI22">
        <f t="shared" si="38"/>
        <v>0.91691556535040342</v>
      </c>
      <c r="BJ22">
        <f t="shared" si="39"/>
        <v>0.16684213628677377</v>
      </c>
      <c r="BK22">
        <f t="shared" si="40"/>
        <v>0.8331578637132262</v>
      </c>
      <c r="BL22">
        <f t="shared" si="41"/>
        <v>1399.99133333333</v>
      </c>
      <c r="BM22">
        <f t="shared" si="42"/>
        <v>1180.1778406277692</v>
      </c>
      <c r="BN22">
        <f t="shared" si="43"/>
        <v>0.84298939038273002</v>
      </c>
      <c r="BO22">
        <f t="shared" si="44"/>
        <v>0.19597878076545999</v>
      </c>
      <c r="BP22">
        <v>6</v>
      </c>
      <c r="BQ22">
        <v>0.5</v>
      </c>
      <c r="BR22" t="s">
        <v>295</v>
      </c>
      <c r="BS22">
        <v>2</v>
      </c>
      <c r="BT22">
        <v>1608161186.8499999</v>
      </c>
      <c r="BU22">
        <v>199.05623333333301</v>
      </c>
      <c r="BV22">
        <v>202.61529999999999</v>
      </c>
      <c r="BW22">
        <v>19.4290533333333</v>
      </c>
      <c r="BX22">
        <v>18.184989999999999</v>
      </c>
      <c r="BY22">
        <v>199.706866666667</v>
      </c>
      <c r="BZ22">
        <v>19.435960000000001</v>
      </c>
      <c r="CA22">
        <v>500.22863333333299</v>
      </c>
      <c r="CB22">
        <v>101.97773333333301</v>
      </c>
      <c r="CC22">
        <v>0.10001181000000001</v>
      </c>
      <c r="CD22">
        <v>27.999673333333298</v>
      </c>
      <c r="CE22">
        <v>27.99578</v>
      </c>
      <c r="CF22">
        <v>999.9</v>
      </c>
      <c r="CG22">
        <v>0</v>
      </c>
      <c r="CH22">
        <v>0</v>
      </c>
      <c r="CI22">
        <v>10000.163333333299</v>
      </c>
      <c r="CJ22">
        <v>0</v>
      </c>
      <c r="CK22">
        <v>284.05220000000003</v>
      </c>
      <c r="CL22">
        <v>1399.99133333333</v>
      </c>
      <c r="CM22">
        <v>0.89999700000000005</v>
      </c>
      <c r="CN22">
        <v>0.10000313333333299</v>
      </c>
      <c r="CO22">
        <v>0</v>
      </c>
      <c r="CP22">
        <v>843.39793333333296</v>
      </c>
      <c r="CQ22">
        <v>4.99979</v>
      </c>
      <c r="CR22">
        <v>11723.41</v>
      </c>
      <c r="CS22">
        <v>11904.5766666667</v>
      </c>
      <c r="CT22">
        <v>46.916333333333299</v>
      </c>
      <c r="CU22">
        <v>48.870800000000003</v>
      </c>
      <c r="CV22">
        <v>47.924599999999998</v>
      </c>
      <c r="CW22">
        <v>47.853999999999999</v>
      </c>
      <c r="CX22">
        <v>48.108199999999997</v>
      </c>
      <c r="CY22">
        <v>1255.4873333333301</v>
      </c>
      <c r="CZ22">
        <v>139.50399999999999</v>
      </c>
      <c r="DA22">
        <v>0</v>
      </c>
      <c r="DB22">
        <v>72.599999904632597</v>
      </c>
      <c r="DC22">
        <v>0</v>
      </c>
      <c r="DD22">
        <v>843.24972000000002</v>
      </c>
      <c r="DE22">
        <v>-9.1777692478114492</v>
      </c>
      <c r="DF22">
        <v>-127.223076997723</v>
      </c>
      <c r="DG22">
        <v>11721.668</v>
      </c>
      <c r="DH22">
        <v>15</v>
      </c>
      <c r="DI22">
        <v>1608160898.5999999</v>
      </c>
      <c r="DJ22" t="s">
        <v>302</v>
      </c>
      <c r="DK22">
        <v>1608160898.5999999</v>
      </c>
      <c r="DL22">
        <v>1608160891.0999999</v>
      </c>
      <c r="DM22">
        <v>24</v>
      </c>
      <c r="DN22">
        <v>0.47499999999999998</v>
      </c>
      <c r="DO22">
        <v>5.0000000000000001E-3</v>
      </c>
      <c r="DP22">
        <v>-0.746</v>
      </c>
      <c r="DQ22">
        <v>-1.7999999999999999E-2</v>
      </c>
      <c r="DR22">
        <v>50</v>
      </c>
      <c r="DS22">
        <v>19</v>
      </c>
      <c r="DT22">
        <v>0.38</v>
      </c>
      <c r="DU22">
        <v>0.17</v>
      </c>
      <c r="DV22">
        <v>2.7610141297150799</v>
      </c>
      <c r="DW22">
        <v>-0.18169319357241101</v>
      </c>
      <c r="DX22">
        <v>2.7763897788963699E-2</v>
      </c>
      <c r="DY22">
        <v>1</v>
      </c>
      <c r="DZ22">
        <v>-3.56393096774194</v>
      </c>
      <c r="EA22">
        <v>0.16930403225806501</v>
      </c>
      <c r="EB22">
        <v>3.1620381478880501E-2</v>
      </c>
      <c r="EC22">
        <v>1</v>
      </c>
      <c r="ED22">
        <v>1.2426032258064501</v>
      </c>
      <c r="EE22">
        <v>0.10525983870967601</v>
      </c>
      <c r="EF22">
        <v>8.0130403343939404E-3</v>
      </c>
      <c r="EG22">
        <v>1</v>
      </c>
      <c r="EH22">
        <v>3</v>
      </c>
      <c r="EI22">
        <v>3</v>
      </c>
      <c r="EJ22" t="s">
        <v>308</v>
      </c>
      <c r="EK22">
        <v>100</v>
      </c>
      <c r="EL22">
        <v>100</v>
      </c>
      <c r="EM22">
        <v>-0.65</v>
      </c>
      <c r="EN22">
        <v>-6.7999999999999996E-3</v>
      </c>
      <c r="EO22">
        <v>-0.785004515506464</v>
      </c>
      <c r="EP22">
        <v>8.1547674161403102E-4</v>
      </c>
      <c r="EQ22">
        <v>-7.5071724955183801E-7</v>
      </c>
      <c r="ER22">
        <v>1.8443278439785599E-10</v>
      </c>
      <c r="ES22">
        <v>-0.14561772822952501</v>
      </c>
      <c r="ET22">
        <v>-1.3848143210928599E-2</v>
      </c>
      <c r="EU22">
        <v>1.44553185324755E-3</v>
      </c>
      <c r="EV22">
        <v>-1.8822019075458498E-5</v>
      </c>
      <c r="EW22">
        <v>6</v>
      </c>
      <c r="EX22">
        <v>2177</v>
      </c>
      <c r="EY22">
        <v>1</v>
      </c>
      <c r="EZ22">
        <v>25</v>
      </c>
      <c r="FA22">
        <v>4.9000000000000004</v>
      </c>
      <c r="FB22">
        <v>5.0999999999999996</v>
      </c>
      <c r="FC22">
        <v>2</v>
      </c>
      <c r="FD22">
        <v>512.851</v>
      </c>
      <c r="FE22">
        <v>477.09300000000002</v>
      </c>
      <c r="FF22">
        <v>23.0852</v>
      </c>
      <c r="FG22">
        <v>32.6967</v>
      </c>
      <c r="FH22">
        <v>30.0001</v>
      </c>
      <c r="FI22">
        <v>32.670900000000003</v>
      </c>
      <c r="FJ22">
        <v>32.632300000000001</v>
      </c>
      <c r="FK22">
        <v>11.7072</v>
      </c>
      <c r="FL22">
        <v>47.618499999999997</v>
      </c>
      <c r="FM22">
        <v>0</v>
      </c>
      <c r="FN22">
        <v>23.0867</v>
      </c>
      <c r="FO22">
        <v>203.07900000000001</v>
      </c>
      <c r="FP22">
        <v>18.203099999999999</v>
      </c>
      <c r="FQ22">
        <v>101.06</v>
      </c>
      <c r="FR22">
        <v>100.70399999999999</v>
      </c>
    </row>
    <row r="23" spans="1:174" x14ac:dyDescent="0.25">
      <c r="A23">
        <v>7</v>
      </c>
      <c r="B23">
        <v>1608161283.5999999</v>
      </c>
      <c r="C23">
        <v>531</v>
      </c>
      <c r="D23" t="s">
        <v>321</v>
      </c>
      <c r="E23" t="s">
        <v>322</v>
      </c>
      <c r="F23" t="s">
        <v>290</v>
      </c>
      <c r="G23" t="s">
        <v>291</v>
      </c>
      <c r="H23">
        <v>1608161275.8499999</v>
      </c>
      <c r="I23">
        <f t="shared" si="0"/>
        <v>1.1370464406746719E-3</v>
      </c>
      <c r="J23">
        <f t="shared" si="1"/>
        <v>3.8669753361279513</v>
      </c>
      <c r="K23">
        <f t="shared" si="2"/>
        <v>249.551266666667</v>
      </c>
      <c r="L23">
        <f t="shared" si="3"/>
        <v>144.54467997043614</v>
      </c>
      <c r="M23">
        <f t="shared" si="4"/>
        <v>14.754500488279584</v>
      </c>
      <c r="N23">
        <f t="shared" si="5"/>
        <v>25.473122128308081</v>
      </c>
      <c r="O23">
        <f t="shared" si="6"/>
        <v>6.2964874836295065E-2</v>
      </c>
      <c r="P23">
        <f t="shared" si="7"/>
        <v>2.9644836446446257</v>
      </c>
      <c r="Q23">
        <f t="shared" si="8"/>
        <v>6.2231241728489817E-2</v>
      </c>
      <c r="R23">
        <f t="shared" si="9"/>
        <v>3.8959727780379427E-2</v>
      </c>
      <c r="S23">
        <f t="shared" si="10"/>
        <v>231.28902713525906</v>
      </c>
      <c r="T23">
        <f t="shared" si="11"/>
        <v>29.038001902665524</v>
      </c>
      <c r="U23">
        <f t="shared" si="12"/>
        <v>27.980033333333299</v>
      </c>
      <c r="V23">
        <f t="shared" si="13"/>
        <v>3.7904247735305607</v>
      </c>
      <c r="W23">
        <f t="shared" si="14"/>
        <v>52.1793004591377</v>
      </c>
      <c r="X23">
        <f t="shared" si="15"/>
        <v>1.9780666142393013</v>
      </c>
      <c r="Y23">
        <f t="shared" si="16"/>
        <v>3.7909028998737755</v>
      </c>
      <c r="Z23">
        <f t="shared" si="17"/>
        <v>1.8123581592912594</v>
      </c>
      <c r="AA23">
        <f t="shared" si="18"/>
        <v>-50.143748033753035</v>
      </c>
      <c r="AB23">
        <f t="shared" si="19"/>
        <v>0.34574662074491119</v>
      </c>
      <c r="AC23">
        <f t="shared" si="20"/>
        <v>2.5417792703411546E-2</v>
      </c>
      <c r="AD23">
        <f t="shared" si="21"/>
        <v>181.51644351495435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53760.763584724227</v>
      </c>
      <c r="AJ23" t="s">
        <v>292</v>
      </c>
      <c r="AK23">
        <v>15552.9</v>
      </c>
      <c r="AL23">
        <v>715.47692307692296</v>
      </c>
      <c r="AM23">
        <v>3262.08</v>
      </c>
      <c r="AN23">
        <f t="shared" si="25"/>
        <v>2546.603076923077</v>
      </c>
      <c r="AO23">
        <f t="shared" si="26"/>
        <v>0.78066849277855754</v>
      </c>
      <c r="AP23">
        <v>-0.57774747981622299</v>
      </c>
      <c r="AQ23" t="s">
        <v>323</v>
      </c>
      <c r="AR23">
        <v>15377.8</v>
      </c>
      <c r="AS23">
        <v>837.68219230769205</v>
      </c>
      <c r="AT23">
        <v>929.51</v>
      </c>
      <c r="AU23">
        <f t="shared" si="27"/>
        <v>9.8791629667575376E-2</v>
      </c>
      <c r="AV23">
        <v>0.5</v>
      </c>
      <c r="AW23">
        <f t="shared" si="28"/>
        <v>1180.1771706277136</v>
      </c>
      <c r="AX23">
        <f t="shared" si="29"/>
        <v>3.8669753361279513</v>
      </c>
      <c r="AY23">
        <f t="shared" si="30"/>
        <v>58.295812991390001</v>
      </c>
      <c r="AZ23">
        <f t="shared" si="31"/>
        <v>0.37684371335434796</v>
      </c>
      <c r="BA23">
        <f t="shared" si="32"/>
        <v>3.7661487838983624E-3</v>
      </c>
      <c r="BB23">
        <f t="shared" si="33"/>
        <v>2.5094619745887616</v>
      </c>
      <c r="BC23" t="s">
        <v>324</v>
      </c>
      <c r="BD23">
        <v>579.23</v>
      </c>
      <c r="BE23">
        <f t="shared" si="34"/>
        <v>350.28</v>
      </c>
      <c r="BF23">
        <f t="shared" si="35"/>
        <v>0.26215544048277933</v>
      </c>
      <c r="BG23">
        <f t="shared" si="36"/>
        <v>0.86943735206962736</v>
      </c>
      <c r="BH23">
        <f t="shared" si="37"/>
        <v>0.42903559119187279</v>
      </c>
      <c r="BI23">
        <f t="shared" si="38"/>
        <v>0.91595349944299842</v>
      </c>
      <c r="BJ23">
        <f t="shared" si="39"/>
        <v>0.18127196350267444</v>
      </c>
      <c r="BK23">
        <f t="shared" si="40"/>
        <v>0.81872803649732551</v>
      </c>
      <c r="BL23">
        <f t="shared" si="41"/>
        <v>1399.991</v>
      </c>
      <c r="BM23">
        <f t="shared" si="42"/>
        <v>1180.1771706277136</v>
      </c>
      <c r="BN23">
        <f t="shared" si="43"/>
        <v>0.8429891125212331</v>
      </c>
      <c r="BO23">
        <f t="shared" si="44"/>
        <v>0.19597822504246618</v>
      </c>
      <c r="BP23">
        <v>6</v>
      </c>
      <c r="BQ23">
        <v>0.5</v>
      </c>
      <c r="BR23" t="s">
        <v>295</v>
      </c>
      <c r="BS23">
        <v>2</v>
      </c>
      <c r="BT23">
        <v>1608161275.8499999</v>
      </c>
      <c r="BU23">
        <v>249.551266666667</v>
      </c>
      <c r="BV23">
        <v>254.5299</v>
      </c>
      <c r="BW23">
        <v>19.378426666666702</v>
      </c>
      <c r="BX23">
        <v>18.0410133333333</v>
      </c>
      <c r="BY23">
        <v>250.1763</v>
      </c>
      <c r="BZ23">
        <v>19.3863566666667</v>
      </c>
      <c r="CA23">
        <v>500.22483333333298</v>
      </c>
      <c r="CB23">
        <v>101.975733333333</v>
      </c>
      <c r="CC23">
        <v>9.9974270000000004E-2</v>
      </c>
      <c r="CD23">
        <v>27.982196666666699</v>
      </c>
      <c r="CE23">
        <v>27.980033333333299</v>
      </c>
      <c r="CF23">
        <v>999.9</v>
      </c>
      <c r="CG23">
        <v>0</v>
      </c>
      <c r="CH23">
        <v>0</v>
      </c>
      <c r="CI23">
        <v>10002.8796666667</v>
      </c>
      <c r="CJ23">
        <v>0</v>
      </c>
      <c r="CK23">
        <v>281.16666666666703</v>
      </c>
      <c r="CL23">
        <v>1399.991</v>
      </c>
      <c r="CM23">
        <v>0.90000469999999999</v>
      </c>
      <c r="CN23">
        <v>9.9995580000000001E-2</v>
      </c>
      <c r="CO23">
        <v>0</v>
      </c>
      <c r="CP23">
        <v>837.7047</v>
      </c>
      <c r="CQ23">
        <v>4.99979</v>
      </c>
      <c r="CR23">
        <v>11653.153333333301</v>
      </c>
      <c r="CS23">
        <v>11904.61</v>
      </c>
      <c r="CT23">
        <v>46.9664</v>
      </c>
      <c r="CU23">
        <v>48.924599999999998</v>
      </c>
      <c r="CV23">
        <v>47.999866666666698</v>
      </c>
      <c r="CW23">
        <v>47.932866666666598</v>
      </c>
      <c r="CX23">
        <v>48.174599999999998</v>
      </c>
      <c r="CY23">
        <v>1255.5</v>
      </c>
      <c r="CZ23">
        <v>139.49100000000001</v>
      </c>
      <c r="DA23">
        <v>0</v>
      </c>
      <c r="DB23">
        <v>88.399999856948895</v>
      </c>
      <c r="DC23">
        <v>0</v>
      </c>
      <c r="DD23">
        <v>837.68219230769205</v>
      </c>
      <c r="DE23">
        <v>-3.7216752137325302</v>
      </c>
      <c r="DF23">
        <v>-68.868376115344901</v>
      </c>
      <c r="DG23">
        <v>11652.830769230801</v>
      </c>
      <c r="DH23">
        <v>15</v>
      </c>
      <c r="DI23">
        <v>1608160898.5999999</v>
      </c>
      <c r="DJ23" t="s">
        <v>302</v>
      </c>
      <c r="DK23">
        <v>1608160898.5999999</v>
      </c>
      <c r="DL23">
        <v>1608160891.0999999</v>
      </c>
      <c r="DM23">
        <v>24</v>
      </c>
      <c r="DN23">
        <v>0.47499999999999998</v>
      </c>
      <c r="DO23">
        <v>5.0000000000000001E-3</v>
      </c>
      <c r="DP23">
        <v>-0.746</v>
      </c>
      <c r="DQ23">
        <v>-1.7999999999999999E-2</v>
      </c>
      <c r="DR23">
        <v>50</v>
      </c>
      <c r="DS23">
        <v>19</v>
      </c>
      <c r="DT23">
        <v>0.38</v>
      </c>
      <c r="DU23">
        <v>0.17</v>
      </c>
      <c r="DV23">
        <v>3.8745353346053601</v>
      </c>
      <c r="DW23">
        <v>-0.132472701369867</v>
      </c>
      <c r="DX23">
        <v>3.5151445864154598E-2</v>
      </c>
      <c r="DY23">
        <v>1</v>
      </c>
      <c r="DZ23">
        <v>-4.9854267741935496</v>
      </c>
      <c r="EA23">
        <v>0.182985967741948</v>
      </c>
      <c r="EB23">
        <v>4.2982931525169403E-2</v>
      </c>
      <c r="EC23">
        <v>1</v>
      </c>
      <c r="ED23">
        <v>1.33712612903226</v>
      </c>
      <c r="EE23">
        <v>2.2283709677420001E-2</v>
      </c>
      <c r="EF23">
        <v>1.76222124754136E-3</v>
      </c>
      <c r="EG23">
        <v>1</v>
      </c>
      <c r="EH23">
        <v>3</v>
      </c>
      <c r="EI23">
        <v>3</v>
      </c>
      <c r="EJ23" t="s">
        <v>308</v>
      </c>
      <c r="EK23">
        <v>100</v>
      </c>
      <c r="EL23">
        <v>100</v>
      </c>
      <c r="EM23">
        <v>-0.625</v>
      </c>
      <c r="EN23">
        <v>-8.0000000000000002E-3</v>
      </c>
      <c r="EO23">
        <v>-0.785004515506464</v>
      </c>
      <c r="EP23">
        <v>8.1547674161403102E-4</v>
      </c>
      <c r="EQ23">
        <v>-7.5071724955183801E-7</v>
      </c>
      <c r="ER23">
        <v>1.8443278439785599E-10</v>
      </c>
      <c r="ES23">
        <v>-0.14561772822952501</v>
      </c>
      <c r="ET23">
        <v>-1.3848143210928599E-2</v>
      </c>
      <c r="EU23">
        <v>1.44553185324755E-3</v>
      </c>
      <c r="EV23">
        <v>-1.8822019075458498E-5</v>
      </c>
      <c r="EW23">
        <v>6</v>
      </c>
      <c r="EX23">
        <v>2177</v>
      </c>
      <c r="EY23">
        <v>1</v>
      </c>
      <c r="EZ23">
        <v>25</v>
      </c>
      <c r="FA23">
        <v>6.4</v>
      </c>
      <c r="FB23">
        <v>6.5</v>
      </c>
      <c r="FC23">
        <v>2</v>
      </c>
      <c r="FD23">
        <v>513.13</v>
      </c>
      <c r="FE23">
        <v>476.952</v>
      </c>
      <c r="FF23">
        <v>23.137599999999999</v>
      </c>
      <c r="FG23">
        <v>32.699599999999997</v>
      </c>
      <c r="FH23">
        <v>30.0001</v>
      </c>
      <c r="FI23">
        <v>32.6629</v>
      </c>
      <c r="FJ23">
        <v>32.623100000000001</v>
      </c>
      <c r="FK23">
        <v>13.9137</v>
      </c>
      <c r="FL23">
        <v>47.992100000000001</v>
      </c>
      <c r="FM23">
        <v>0</v>
      </c>
      <c r="FN23">
        <v>23.151800000000001</v>
      </c>
      <c r="FO23">
        <v>254.62899999999999</v>
      </c>
      <c r="FP23">
        <v>18.079599999999999</v>
      </c>
      <c r="FQ23">
        <v>101.06</v>
      </c>
      <c r="FR23">
        <v>100.697</v>
      </c>
    </row>
    <row r="24" spans="1:174" x14ac:dyDescent="0.25">
      <c r="A24">
        <v>8</v>
      </c>
      <c r="B24">
        <v>1608161390</v>
      </c>
      <c r="C24">
        <v>637.40000009536698</v>
      </c>
      <c r="D24" t="s">
        <v>325</v>
      </c>
      <c r="E24" t="s">
        <v>326</v>
      </c>
      <c r="F24" t="s">
        <v>290</v>
      </c>
      <c r="G24" t="s">
        <v>291</v>
      </c>
      <c r="H24">
        <v>1608161382.25</v>
      </c>
      <c r="I24">
        <f t="shared" si="0"/>
        <v>1.1189698000665862E-3</v>
      </c>
      <c r="J24">
        <f t="shared" si="1"/>
        <v>7.2576429392228468</v>
      </c>
      <c r="K24">
        <f t="shared" si="2"/>
        <v>399.43073333333302</v>
      </c>
      <c r="L24">
        <f t="shared" si="3"/>
        <v>201.95630291338514</v>
      </c>
      <c r="M24">
        <f t="shared" si="4"/>
        <v>20.61491813546003</v>
      </c>
      <c r="N24">
        <f t="shared" si="5"/>
        <v>40.772344064868911</v>
      </c>
      <c r="O24">
        <f t="shared" si="6"/>
        <v>6.2142887053084614E-2</v>
      </c>
      <c r="P24">
        <f t="shared" si="7"/>
        <v>2.9647526359741354</v>
      </c>
      <c r="Q24">
        <f t="shared" si="8"/>
        <v>6.1428230417604014E-2</v>
      </c>
      <c r="R24">
        <f t="shared" si="9"/>
        <v>3.8456168167843661E-2</v>
      </c>
      <c r="S24">
        <f t="shared" si="10"/>
        <v>231.2926041947926</v>
      </c>
      <c r="T24">
        <f t="shared" si="11"/>
        <v>29.029052616323156</v>
      </c>
      <c r="U24">
        <f t="shared" si="12"/>
        <v>27.947649999999999</v>
      </c>
      <c r="V24">
        <f t="shared" si="13"/>
        <v>3.7832738983895666</v>
      </c>
      <c r="W24">
        <f t="shared" si="14"/>
        <v>52.1745113385739</v>
      </c>
      <c r="X24">
        <f t="shared" si="15"/>
        <v>1.9763245634819264</v>
      </c>
      <c r="Y24">
        <f t="shared" si="16"/>
        <v>3.7879119761314968</v>
      </c>
      <c r="Z24">
        <f t="shared" si="17"/>
        <v>1.8069493349076402</v>
      </c>
      <c r="AA24">
        <f t="shared" si="18"/>
        <v>-49.346568182936451</v>
      </c>
      <c r="AB24">
        <f t="shared" si="19"/>
        <v>3.3581489837645626</v>
      </c>
      <c r="AC24">
        <f t="shared" si="20"/>
        <v>0.24679766789319094</v>
      </c>
      <c r="AD24">
        <f t="shared" si="21"/>
        <v>185.55098266351391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53771.04880466617</v>
      </c>
      <c r="AJ24" t="s">
        <v>292</v>
      </c>
      <c r="AK24">
        <v>15552.9</v>
      </c>
      <c r="AL24">
        <v>715.47692307692296</v>
      </c>
      <c r="AM24">
        <v>3262.08</v>
      </c>
      <c r="AN24">
        <f t="shared" si="25"/>
        <v>2546.603076923077</v>
      </c>
      <c r="AO24">
        <f t="shared" si="26"/>
        <v>0.78066849277855754</v>
      </c>
      <c r="AP24">
        <v>-0.57774747981622299</v>
      </c>
      <c r="AQ24" t="s">
        <v>327</v>
      </c>
      <c r="AR24">
        <v>15377.7</v>
      </c>
      <c r="AS24">
        <v>843.37911538461503</v>
      </c>
      <c r="AT24">
        <v>955.87</v>
      </c>
      <c r="AU24">
        <f t="shared" si="27"/>
        <v>0.11768429244079737</v>
      </c>
      <c r="AV24">
        <v>0.5</v>
      </c>
      <c r="AW24">
        <f t="shared" si="28"/>
        <v>1180.1949306277222</v>
      </c>
      <c r="AX24">
        <f t="shared" si="29"/>
        <v>7.2576429392228468</v>
      </c>
      <c r="AY24">
        <f t="shared" si="30"/>
        <v>69.445202676569707</v>
      </c>
      <c r="AZ24">
        <f t="shared" si="31"/>
        <v>0.40016947911326856</v>
      </c>
      <c r="BA24">
        <f t="shared" si="32"/>
        <v>6.6390646288165137E-3</v>
      </c>
      <c r="BB24">
        <f t="shared" si="33"/>
        <v>2.4126816408088967</v>
      </c>
      <c r="BC24" t="s">
        <v>328</v>
      </c>
      <c r="BD24">
        <v>573.36</v>
      </c>
      <c r="BE24">
        <f t="shared" si="34"/>
        <v>382.51</v>
      </c>
      <c r="BF24">
        <f t="shared" si="35"/>
        <v>0.29408612746172641</v>
      </c>
      <c r="BG24">
        <f t="shared" si="36"/>
        <v>0.8577352792406796</v>
      </c>
      <c r="BH24">
        <f t="shared" si="37"/>
        <v>0.46794560831458859</v>
      </c>
      <c r="BI24">
        <f t="shared" si="38"/>
        <v>0.90560245563924668</v>
      </c>
      <c r="BJ24">
        <f t="shared" si="39"/>
        <v>0.19993051637822354</v>
      </c>
      <c r="BK24">
        <f t="shared" si="40"/>
        <v>0.80006948362177643</v>
      </c>
      <c r="BL24">
        <f t="shared" si="41"/>
        <v>1400.0119999999999</v>
      </c>
      <c r="BM24">
        <f t="shared" si="42"/>
        <v>1180.1949306277222</v>
      </c>
      <c r="BN24">
        <f t="shared" si="43"/>
        <v>0.84298915339848679</v>
      </c>
      <c r="BO24">
        <f t="shared" si="44"/>
        <v>0.19597830679697351</v>
      </c>
      <c r="BP24">
        <v>6</v>
      </c>
      <c r="BQ24">
        <v>0.5</v>
      </c>
      <c r="BR24" t="s">
        <v>295</v>
      </c>
      <c r="BS24">
        <v>2</v>
      </c>
      <c r="BT24">
        <v>1608161382.25</v>
      </c>
      <c r="BU24">
        <v>399.43073333333302</v>
      </c>
      <c r="BV24">
        <v>408.671966666667</v>
      </c>
      <c r="BW24">
        <v>19.361280000000001</v>
      </c>
      <c r="BX24">
        <v>18.045123333333301</v>
      </c>
      <c r="BY24">
        <v>399.99790000000002</v>
      </c>
      <c r="BZ24">
        <v>19.3695733333333</v>
      </c>
      <c r="CA24">
        <v>500.231533333333</v>
      </c>
      <c r="CB24">
        <v>101.976133333333</v>
      </c>
      <c r="CC24">
        <v>9.9998176666666702E-2</v>
      </c>
      <c r="CD24">
        <v>27.96866</v>
      </c>
      <c r="CE24">
        <v>27.947649999999999</v>
      </c>
      <c r="CF24">
        <v>999.9</v>
      </c>
      <c r="CG24">
        <v>0</v>
      </c>
      <c r="CH24">
        <v>0</v>
      </c>
      <c r="CI24">
        <v>10004.365</v>
      </c>
      <c r="CJ24">
        <v>0</v>
      </c>
      <c r="CK24">
        <v>276.50643333333301</v>
      </c>
      <c r="CL24">
        <v>1400.0119999999999</v>
      </c>
      <c r="CM24">
        <v>0.90000566666666704</v>
      </c>
      <c r="CN24">
        <v>9.9994653333333294E-2</v>
      </c>
      <c r="CO24">
        <v>0</v>
      </c>
      <c r="CP24">
        <v>843.36383333333299</v>
      </c>
      <c r="CQ24">
        <v>4.99979</v>
      </c>
      <c r="CR24">
        <v>11750.6033333333</v>
      </c>
      <c r="CS24">
        <v>11904.766666666699</v>
      </c>
      <c r="CT24">
        <v>47</v>
      </c>
      <c r="CU24">
        <v>48.991599999999998</v>
      </c>
      <c r="CV24">
        <v>48.049599999999998</v>
      </c>
      <c r="CW24">
        <v>48</v>
      </c>
      <c r="CX24">
        <v>48.186999999999998</v>
      </c>
      <c r="CY24">
        <v>1255.5170000000001</v>
      </c>
      <c r="CZ24">
        <v>139.495</v>
      </c>
      <c r="DA24">
        <v>0</v>
      </c>
      <c r="DB24">
        <v>105.700000047684</v>
      </c>
      <c r="DC24">
        <v>0</v>
      </c>
      <c r="DD24">
        <v>843.37911538461503</v>
      </c>
      <c r="DE24">
        <v>-0.428068380712403</v>
      </c>
      <c r="DF24">
        <v>-3.8222221511958798</v>
      </c>
      <c r="DG24">
        <v>11750.5307692308</v>
      </c>
      <c r="DH24">
        <v>15</v>
      </c>
      <c r="DI24">
        <v>1608160898.5999999</v>
      </c>
      <c r="DJ24" t="s">
        <v>302</v>
      </c>
      <c r="DK24">
        <v>1608160898.5999999</v>
      </c>
      <c r="DL24">
        <v>1608160891.0999999</v>
      </c>
      <c r="DM24">
        <v>24</v>
      </c>
      <c r="DN24">
        <v>0.47499999999999998</v>
      </c>
      <c r="DO24">
        <v>5.0000000000000001E-3</v>
      </c>
      <c r="DP24">
        <v>-0.746</v>
      </c>
      <c r="DQ24">
        <v>-1.7999999999999999E-2</v>
      </c>
      <c r="DR24">
        <v>50</v>
      </c>
      <c r="DS24">
        <v>19</v>
      </c>
      <c r="DT24">
        <v>0.38</v>
      </c>
      <c r="DU24">
        <v>0.17</v>
      </c>
      <c r="DV24">
        <v>7.2590623475957701</v>
      </c>
      <c r="DW24">
        <v>-6.2823638762938505E-2</v>
      </c>
      <c r="DX24">
        <v>2.5626873074210601E-2</v>
      </c>
      <c r="DY24">
        <v>1</v>
      </c>
      <c r="DZ24">
        <v>-9.2418638709677392</v>
      </c>
      <c r="EA24">
        <v>0.163012741935496</v>
      </c>
      <c r="EB24">
        <v>2.96120384932426E-2</v>
      </c>
      <c r="EC24">
        <v>1</v>
      </c>
      <c r="ED24">
        <v>1.3195158064516099</v>
      </c>
      <c r="EE24">
        <v>-0.107857258064517</v>
      </c>
      <c r="EF24">
        <v>2.47458441964463E-2</v>
      </c>
      <c r="EG24">
        <v>1</v>
      </c>
      <c r="EH24">
        <v>3</v>
      </c>
      <c r="EI24">
        <v>3</v>
      </c>
      <c r="EJ24" t="s">
        <v>308</v>
      </c>
      <c r="EK24">
        <v>100</v>
      </c>
      <c r="EL24">
        <v>100</v>
      </c>
      <c r="EM24">
        <v>-0.56699999999999995</v>
      </c>
      <c r="EN24">
        <v>-7.6E-3</v>
      </c>
      <c r="EO24">
        <v>-0.785004515506464</v>
      </c>
      <c r="EP24">
        <v>8.1547674161403102E-4</v>
      </c>
      <c r="EQ24">
        <v>-7.5071724955183801E-7</v>
      </c>
      <c r="ER24">
        <v>1.8443278439785599E-10</v>
      </c>
      <c r="ES24">
        <v>-0.14561772822952501</v>
      </c>
      <c r="ET24">
        <v>-1.3848143210928599E-2</v>
      </c>
      <c r="EU24">
        <v>1.44553185324755E-3</v>
      </c>
      <c r="EV24">
        <v>-1.8822019075458498E-5</v>
      </c>
      <c r="EW24">
        <v>6</v>
      </c>
      <c r="EX24">
        <v>2177</v>
      </c>
      <c r="EY24">
        <v>1</v>
      </c>
      <c r="EZ24">
        <v>25</v>
      </c>
      <c r="FA24">
        <v>8.1999999999999993</v>
      </c>
      <c r="FB24">
        <v>8.3000000000000007</v>
      </c>
      <c r="FC24">
        <v>2</v>
      </c>
      <c r="FD24">
        <v>513.01599999999996</v>
      </c>
      <c r="FE24">
        <v>477.54500000000002</v>
      </c>
      <c r="FF24">
        <v>23.351299999999998</v>
      </c>
      <c r="FG24">
        <v>32.682200000000002</v>
      </c>
      <c r="FH24">
        <v>29.9998</v>
      </c>
      <c r="FI24">
        <v>32.6419</v>
      </c>
      <c r="FJ24">
        <v>32.6008</v>
      </c>
      <c r="FK24">
        <v>20.2181</v>
      </c>
      <c r="FL24">
        <v>47.849499999999999</v>
      </c>
      <c r="FM24">
        <v>0</v>
      </c>
      <c r="FN24">
        <v>23.360800000000001</v>
      </c>
      <c r="FO24">
        <v>408.96899999999999</v>
      </c>
      <c r="FP24">
        <v>18.017399999999999</v>
      </c>
      <c r="FQ24">
        <v>101.065</v>
      </c>
      <c r="FR24">
        <v>100.708</v>
      </c>
    </row>
    <row r="25" spans="1:174" x14ac:dyDescent="0.25">
      <c r="A25">
        <v>9</v>
      </c>
      <c r="B25">
        <v>1608161509</v>
      </c>
      <c r="C25">
        <v>756.40000009536698</v>
      </c>
      <c r="D25" t="s">
        <v>329</v>
      </c>
      <c r="E25" t="s">
        <v>330</v>
      </c>
      <c r="F25" t="s">
        <v>290</v>
      </c>
      <c r="G25" t="s">
        <v>291</v>
      </c>
      <c r="H25">
        <v>1608161501.25</v>
      </c>
      <c r="I25">
        <f t="shared" si="0"/>
        <v>1.0217721334605039E-3</v>
      </c>
      <c r="J25">
        <f t="shared" si="1"/>
        <v>9.0658738610183498</v>
      </c>
      <c r="K25">
        <f t="shared" si="2"/>
        <v>499.77566666666701</v>
      </c>
      <c r="L25">
        <f t="shared" si="3"/>
        <v>229.13483077064944</v>
      </c>
      <c r="M25">
        <f t="shared" si="4"/>
        <v>23.389269797015888</v>
      </c>
      <c r="N25">
        <f t="shared" si="5"/>
        <v>51.015325196676663</v>
      </c>
      <c r="O25">
        <f t="shared" si="6"/>
        <v>5.6301720052019569E-2</v>
      </c>
      <c r="P25">
        <f t="shared" si="7"/>
        <v>2.9647222374026936</v>
      </c>
      <c r="Q25">
        <f t="shared" si="8"/>
        <v>5.5714407846369607E-2</v>
      </c>
      <c r="R25">
        <f t="shared" si="9"/>
        <v>3.4873761924378452E-2</v>
      </c>
      <c r="S25">
        <f t="shared" si="10"/>
        <v>231.28982831056663</v>
      </c>
      <c r="T25">
        <f t="shared" si="11"/>
        <v>29.093808813802319</v>
      </c>
      <c r="U25">
        <f t="shared" si="12"/>
        <v>27.977916666666701</v>
      </c>
      <c r="V25">
        <f t="shared" si="13"/>
        <v>3.7899570120839052</v>
      </c>
      <c r="W25">
        <f t="shared" si="14"/>
        <v>51.906841981230343</v>
      </c>
      <c r="X25">
        <f t="shared" si="15"/>
        <v>1.9707542681651504</v>
      </c>
      <c r="Y25">
        <f t="shared" si="16"/>
        <v>3.7967138684294848</v>
      </c>
      <c r="Z25">
        <f t="shared" si="17"/>
        <v>1.8192027439187548</v>
      </c>
      <c r="AA25">
        <f t="shared" si="18"/>
        <v>-45.060151085608226</v>
      </c>
      <c r="AB25">
        <f t="shared" si="19"/>
        <v>4.8834646961254391</v>
      </c>
      <c r="AC25">
        <f t="shared" si="20"/>
        <v>0.35902548219518854</v>
      </c>
      <c r="AD25">
        <f t="shared" si="21"/>
        <v>191.47216740327903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53763.056490535011</v>
      </c>
      <c r="AJ25" t="s">
        <v>292</v>
      </c>
      <c r="AK25">
        <v>15552.9</v>
      </c>
      <c r="AL25">
        <v>715.47692307692296</v>
      </c>
      <c r="AM25">
        <v>3262.08</v>
      </c>
      <c r="AN25">
        <f t="shared" si="25"/>
        <v>2546.603076923077</v>
      </c>
      <c r="AO25">
        <f t="shared" si="26"/>
        <v>0.78066849277855754</v>
      </c>
      <c r="AP25">
        <v>-0.57774747981622299</v>
      </c>
      <c r="AQ25" t="s">
        <v>331</v>
      </c>
      <c r="AR25">
        <v>15377.8</v>
      </c>
      <c r="AS25">
        <v>854.98953846153802</v>
      </c>
      <c r="AT25">
        <v>984.33</v>
      </c>
      <c r="AU25">
        <f t="shared" si="27"/>
        <v>0.13139949157138564</v>
      </c>
      <c r="AV25">
        <v>0.5</v>
      </c>
      <c r="AW25">
        <f t="shared" si="28"/>
        <v>1180.1811206277189</v>
      </c>
      <c r="AX25">
        <f t="shared" si="29"/>
        <v>9.0658738610183498</v>
      </c>
      <c r="AY25">
        <f t="shared" si="30"/>
        <v>77.537599606315197</v>
      </c>
      <c r="AZ25">
        <f t="shared" si="31"/>
        <v>0.40822691577011777</v>
      </c>
      <c r="BA25">
        <f t="shared" si="32"/>
        <v>8.1713062277299353E-3</v>
      </c>
      <c r="BB25">
        <f t="shared" si="33"/>
        <v>2.3140105452439728</v>
      </c>
      <c r="BC25" t="s">
        <v>332</v>
      </c>
      <c r="BD25">
        <v>582.5</v>
      </c>
      <c r="BE25">
        <f t="shared" si="34"/>
        <v>401.83000000000004</v>
      </c>
      <c r="BF25">
        <f t="shared" si="35"/>
        <v>0.32187855943673199</v>
      </c>
      <c r="BG25">
        <f t="shared" si="36"/>
        <v>0.8500399316310765</v>
      </c>
      <c r="BH25">
        <f t="shared" si="37"/>
        <v>0.48108231833801285</v>
      </c>
      <c r="BI25">
        <f t="shared" si="38"/>
        <v>0.89442678391486219</v>
      </c>
      <c r="BJ25">
        <f t="shared" si="39"/>
        <v>0.21929421640558575</v>
      </c>
      <c r="BK25">
        <f t="shared" si="40"/>
        <v>0.78070578359441423</v>
      </c>
      <c r="BL25">
        <f t="shared" si="41"/>
        <v>1399.9956666666701</v>
      </c>
      <c r="BM25">
        <f t="shared" si="42"/>
        <v>1180.1811206277189</v>
      </c>
      <c r="BN25">
        <f t="shared" si="43"/>
        <v>0.84298912398613335</v>
      </c>
      <c r="BO25">
        <f t="shared" si="44"/>
        <v>0.19597824797226665</v>
      </c>
      <c r="BP25">
        <v>6</v>
      </c>
      <c r="BQ25">
        <v>0.5</v>
      </c>
      <c r="BR25" t="s">
        <v>295</v>
      </c>
      <c r="BS25">
        <v>2</v>
      </c>
      <c r="BT25">
        <v>1608161501.25</v>
      </c>
      <c r="BU25">
        <v>499.77566666666701</v>
      </c>
      <c r="BV25">
        <v>511.26236666666699</v>
      </c>
      <c r="BW25">
        <v>19.306650000000001</v>
      </c>
      <c r="BX25">
        <v>18.1047333333333</v>
      </c>
      <c r="BY25">
        <v>500.42566666666698</v>
      </c>
      <c r="BZ25">
        <v>19.341650000000001</v>
      </c>
      <c r="CA25">
        <v>500.22359999999998</v>
      </c>
      <c r="CB25">
        <v>101.97646666666699</v>
      </c>
      <c r="CC25">
        <v>9.9982026666666696E-2</v>
      </c>
      <c r="CD25">
        <v>28.008469999999999</v>
      </c>
      <c r="CE25">
        <v>27.977916666666701</v>
      </c>
      <c r="CF25">
        <v>999.9</v>
      </c>
      <c r="CG25">
        <v>0</v>
      </c>
      <c r="CH25">
        <v>0</v>
      </c>
      <c r="CI25">
        <v>10004.16</v>
      </c>
      <c r="CJ25">
        <v>0</v>
      </c>
      <c r="CK25">
        <v>271.6481</v>
      </c>
      <c r="CL25">
        <v>1399.9956666666701</v>
      </c>
      <c r="CM25">
        <v>0.90000546666666603</v>
      </c>
      <c r="CN25">
        <v>9.9994826666666703E-2</v>
      </c>
      <c r="CO25">
        <v>0</v>
      </c>
      <c r="CP25">
        <v>854.988566666667</v>
      </c>
      <c r="CQ25">
        <v>4.99979</v>
      </c>
      <c r="CR25">
        <v>11920.893333333301</v>
      </c>
      <c r="CS25">
        <v>11904.6566666667</v>
      </c>
      <c r="CT25">
        <v>47.0041333333333</v>
      </c>
      <c r="CU25">
        <v>49.0082666666667</v>
      </c>
      <c r="CV25">
        <v>48.070399999999999</v>
      </c>
      <c r="CW25">
        <v>48.057866666666598</v>
      </c>
      <c r="CX25">
        <v>48.25</v>
      </c>
      <c r="CY25">
        <v>1255.5036666666699</v>
      </c>
      <c r="CZ25">
        <v>139.49199999999999</v>
      </c>
      <c r="DA25">
        <v>0</v>
      </c>
      <c r="DB25">
        <v>118.5</v>
      </c>
      <c r="DC25">
        <v>0</v>
      </c>
      <c r="DD25">
        <v>854.98953846153802</v>
      </c>
      <c r="DE25">
        <v>-0.45497435339951597</v>
      </c>
      <c r="DF25">
        <v>-13.9384615785752</v>
      </c>
      <c r="DG25">
        <v>11920.711538461501</v>
      </c>
      <c r="DH25">
        <v>15</v>
      </c>
      <c r="DI25">
        <v>1608161532</v>
      </c>
      <c r="DJ25" t="s">
        <v>333</v>
      </c>
      <c r="DK25">
        <v>1608161532</v>
      </c>
      <c r="DL25">
        <v>1608161529</v>
      </c>
      <c r="DM25">
        <v>25</v>
      </c>
      <c r="DN25">
        <v>-0.111</v>
      </c>
      <c r="DO25">
        <v>-2E-3</v>
      </c>
      <c r="DP25">
        <v>-0.65</v>
      </c>
      <c r="DQ25">
        <v>-3.5000000000000003E-2</v>
      </c>
      <c r="DR25">
        <v>511</v>
      </c>
      <c r="DS25">
        <v>18</v>
      </c>
      <c r="DT25">
        <v>0.1</v>
      </c>
      <c r="DU25">
        <v>7.0000000000000007E-2</v>
      </c>
      <c r="DV25">
        <v>8.9678517145650005</v>
      </c>
      <c r="DW25">
        <v>-0.162924652118311</v>
      </c>
      <c r="DX25">
        <v>4.7100497740910803E-2</v>
      </c>
      <c r="DY25">
        <v>1</v>
      </c>
      <c r="DZ25">
        <v>-11.381658064516101</v>
      </c>
      <c r="EA25">
        <v>0.167714516129082</v>
      </c>
      <c r="EB25">
        <v>5.5622348572943597E-2</v>
      </c>
      <c r="EC25">
        <v>1</v>
      </c>
      <c r="ED25">
        <v>1.2279848387096799</v>
      </c>
      <c r="EE25">
        <v>4.3948548387092397E-2</v>
      </c>
      <c r="EF25">
        <v>4.1433692624424697E-3</v>
      </c>
      <c r="EG25">
        <v>1</v>
      </c>
      <c r="EH25">
        <v>3</v>
      </c>
      <c r="EI25">
        <v>3</v>
      </c>
      <c r="EJ25" t="s">
        <v>308</v>
      </c>
      <c r="EK25">
        <v>100</v>
      </c>
      <c r="EL25">
        <v>100</v>
      </c>
      <c r="EM25">
        <v>-0.65</v>
      </c>
      <c r="EN25">
        <v>-3.5000000000000003E-2</v>
      </c>
      <c r="EO25">
        <v>-0.785004515506464</v>
      </c>
      <c r="EP25">
        <v>8.1547674161403102E-4</v>
      </c>
      <c r="EQ25">
        <v>-7.5071724955183801E-7</v>
      </c>
      <c r="ER25">
        <v>1.8443278439785599E-10</v>
      </c>
      <c r="ES25">
        <v>-0.14561772822952501</v>
      </c>
      <c r="ET25">
        <v>-1.3848143210928599E-2</v>
      </c>
      <c r="EU25">
        <v>1.44553185324755E-3</v>
      </c>
      <c r="EV25">
        <v>-1.8822019075458498E-5</v>
      </c>
      <c r="EW25">
        <v>6</v>
      </c>
      <c r="EX25">
        <v>2177</v>
      </c>
      <c r="EY25">
        <v>1</v>
      </c>
      <c r="EZ25">
        <v>25</v>
      </c>
      <c r="FA25">
        <v>10.199999999999999</v>
      </c>
      <c r="FB25">
        <v>10.3</v>
      </c>
      <c r="FC25">
        <v>2</v>
      </c>
      <c r="FD25">
        <v>512.98699999999997</v>
      </c>
      <c r="FE25">
        <v>477.98500000000001</v>
      </c>
      <c r="FF25">
        <v>23.171800000000001</v>
      </c>
      <c r="FG25">
        <v>32.65</v>
      </c>
      <c r="FH25">
        <v>30</v>
      </c>
      <c r="FI25">
        <v>32.613100000000003</v>
      </c>
      <c r="FJ25">
        <v>32.572099999999999</v>
      </c>
      <c r="FK25">
        <v>24.194900000000001</v>
      </c>
      <c r="FL25">
        <v>47.456699999999998</v>
      </c>
      <c r="FM25">
        <v>0</v>
      </c>
      <c r="FN25">
        <v>23.168299999999999</v>
      </c>
      <c r="FO25">
        <v>511.31299999999999</v>
      </c>
      <c r="FP25">
        <v>18.184899999999999</v>
      </c>
      <c r="FQ25">
        <v>101.068</v>
      </c>
      <c r="FR25">
        <v>100.706</v>
      </c>
    </row>
    <row r="26" spans="1:174" x14ac:dyDescent="0.25">
      <c r="A26">
        <v>10</v>
      </c>
      <c r="B26">
        <v>1608161653</v>
      </c>
      <c r="C26">
        <v>900.40000009536698</v>
      </c>
      <c r="D26" t="s">
        <v>334</v>
      </c>
      <c r="E26" t="s">
        <v>335</v>
      </c>
      <c r="F26" t="s">
        <v>290</v>
      </c>
      <c r="G26" t="s">
        <v>291</v>
      </c>
      <c r="H26">
        <v>1608161645</v>
      </c>
      <c r="I26">
        <f t="shared" si="0"/>
        <v>7.075775224982218E-4</v>
      </c>
      <c r="J26">
        <f t="shared" si="1"/>
        <v>9.0282362777174558</v>
      </c>
      <c r="K26">
        <f t="shared" si="2"/>
        <v>600.07851612903198</v>
      </c>
      <c r="L26">
        <f t="shared" si="3"/>
        <v>214.8525613065577</v>
      </c>
      <c r="M26">
        <f t="shared" si="4"/>
        <v>21.930561606952864</v>
      </c>
      <c r="N26">
        <f t="shared" si="5"/>
        <v>61.25158009263594</v>
      </c>
      <c r="O26">
        <f t="shared" si="6"/>
        <v>3.8937108533173857E-2</v>
      </c>
      <c r="P26">
        <f t="shared" si="7"/>
        <v>2.9639895123164886</v>
      </c>
      <c r="Q26">
        <f t="shared" si="8"/>
        <v>3.8655160000244028E-2</v>
      </c>
      <c r="R26">
        <f t="shared" si="9"/>
        <v>2.4184636620344521E-2</v>
      </c>
      <c r="S26">
        <f t="shared" si="10"/>
        <v>231.29145361926408</v>
      </c>
      <c r="T26">
        <f t="shared" si="11"/>
        <v>29.170301544874416</v>
      </c>
      <c r="U26">
        <f t="shared" si="12"/>
        <v>27.985806451612898</v>
      </c>
      <c r="V26">
        <f t="shared" si="13"/>
        <v>3.7917008290202219</v>
      </c>
      <c r="W26">
        <f t="shared" si="14"/>
        <v>52.06048443061708</v>
      </c>
      <c r="X26">
        <f t="shared" si="15"/>
        <v>1.976064477853096</v>
      </c>
      <c r="Y26">
        <f t="shared" si="16"/>
        <v>3.7957089709502605</v>
      </c>
      <c r="Z26">
        <f t="shared" si="17"/>
        <v>1.8156363511671259</v>
      </c>
      <c r="AA26">
        <f t="shared" si="18"/>
        <v>-31.204168742171582</v>
      </c>
      <c r="AB26">
        <f t="shared" si="19"/>
        <v>2.8958905720690291</v>
      </c>
      <c r="AC26">
        <f t="shared" si="20"/>
        <v>0.21295800228748241</v>
      </c>
      <c r="AD26">
        <f t="shared" si="21"/>
        <v>203.19613345144899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53742.381759577424</v>
      </c>
      <c r="AJ26" t="s">
        <v>292</v>
      </c>
      <c r="AK26">
        <v>15552.9</v>
      </c>
      <c r="AL26">
        <v>715.47692307692296</v>
      </c>
      <c r="AM26">
        <v>3262.08</v>
      </c>
      <c r="AN26">
        <f t="shared" si="25"/>
        <v>2546.603076923077</v>
      </c>
      <c r="AO26">
        <f t="shared" si="26"/>
        <v>0.78066849277855754</v>
      </c>
      <c r="AP26">
        <v>-0.57774747981622299</v>
      </c>
      <c r="AQ26" t="s">
        <v>336</v>
      </c>
      <c r="AR26">
        <v>15377.6</v>
      </c>
      <c r="AS26">
        <v>859.01719230769197</v>
      </c>
      <c r="AT26">
        <v>994.02</v>
      </c>
      <c r="AU26">
        <f t="shared" si="27"/>
        <v>0.13581498128036462</v>
      </c>
      <c r="AV26">
        <v>0.5</v>
      </c>
      <c r="AW26">
        <f t="shared" si="28"/>
        <v>1180.1886674054092</v>
      </c>
      <c r="AX26">
        <f t="shared" si="29"/>
        <v>9.0282362777174558</v>
      </c>
      <c r="AY26">
        <f t="shared" si="30"/>
        <v>80.14365088548206</v>
      </c>
      <c r="AZ26">
        <f t="shared" si="31"/>
        <v>0.40177260014889038</v>
      </c>
      <c r="BA26">
        <f t="shared" si="32"/>
        <v>8.1393628178552113E-3</v>
      </c>
      <c r="BB26">
        <f t="shared" si="33"/>
        <v>2.2817045934689442</v>
      </c>
      <c r="BC26" t="s">
        <v>337</v>
      </c>
      <c r="BD26">
        <v>594.65</v>
      </c>
      <c r="BE26">
        <f t="shared" si="34"/>
        <v>399.37</v>
      </c>
      <c r="BF26">
        <f t="shared" si="35"/>
        <v>0.33803943133512282</v>
      </c>
      <c r="BG26">
        <f t="shared" si="36"/>
        <v>0.850279107605448</v>
      </c>
      <c r="BH26">
        <f t="shared" si="37"/>
        <v>0.48467479135943714</v>
      </c>
      <c r="BI26">
        <f t="shared" si="38"/>
        <v>0.89062171508108534</v>
      </c>
      <c r="BJ26">
        <f t="shared" si="39"/>
        <v>0.23400596593814041</v>
      </c>
      <c r="BK26">
        <f t="shared" si="40"/>
        <v>0.76599403406185962</v>
      </c>
      <c r="BL26">
        <f t="shared" si="41"/>
        <v>1400.00451612903</v>
      </c>
      <c r="BM26">
        <f t="shared" si="42"/>
        <v>1180.1886674054092</v>
      </c>
      <c r="BN26">
        <f t="shared" si="43"/>
        <v>0.84298918596962458</v>
      </c>
      <c r="BO26">
        <f t="shared" si="44"/>
        <v>0.19597837193924914</v>
      </c>
      <c r="BP26">
        <v>6</v>
      </c>
      <c r="BQ26">
        <v>0.5</v>
      </c>
      <c r="BR26" t="s">
        <v>295</v>
      </c>
      <c r="BS26">
        <v>2</v>
      </c>
      <c r="BT26">
        <v>1608161645</v>
      </c>
      <c r="BU26">
        <v>600.07851612903198</v>
      </c>
      <c r="BV26">
        <v>611.41664516129003</v>
      </c>
      <c r="BW26">
        <v>19.359400000000001</v>
      </c>
      <c r="BX26">
        <v>18.527132258064501</v>
      </c>
      <c r="BY26">
        <v>600.71503225806396</v>
      </c>
      <c r="BZ26">
        <v>19.369432258064499</v>
      </c>
      <c r="CA26">
        <v>500.232709677419</v>
      </c>
      <c r="CB26">
        <v>101.97261290322599</v>
      </c>
      <c r="CC26">
        <v>9.9996674193548393E-2</v>
      </c>
      <c r="CD26">
        <v>28.0039290322581</v>
      </c>
      <c r="CE26">
        <v>27.985806451612898</v>
      </c>
      <c r="CF26">
        <v>999.9</v>
      </c>
      <c r="CG26">
        <v>0</v>
      </c>
      <c r="CH26">
        <v>0</v>
      </c>
      <c r="CI26">
        <v>10000.385483870999</v>
      </c>
      <c r="CJ26">
        <v>0</v>
      </c>
      <c r="CK26">
        <v>264.30254838709698</v>
      </c>
      <c r="CL26">
        <v>1400.00451612903</v>
      </c>
      <c r="CM26">
        <v>0.90000522580645204</v>
      </c>
      <c r="CN26">
        <v>9.9995083870967796E-2</v>
      </c>
      <c r="CO26">
        <v>0</v>
      </c>
      <c r="CP26">
        <v>859.08032258064497</v>
      </c>
      <c r="CQ26">
        <v>4.99979</v>
      </c>
      <c r="CR26">
        <v>11976.9064516129</v>
      </c>
      <c r="CS26">
        <v>11904.735483871</v>
      </c>
      <c r="CT26">
        <v>47.03</v>
      </c>
      <c r="CU26">
        <v>49.061999999999998</v>
      </c>
      <c r="CV26">
        <v>48.125</v>
      </c>
      <c r="CW26">
        <v>48.086387096774203</v>
      </c>
      <c r="CX26">
        <v>48.25</v>
      </c>
      <c r="CY26">
        <v>1255.50903225806</v>
      </c>
      <c r="CZ26">
        <v>139.49580645161299</v>
      </c>
      <c r="DA26">
        <v>0</v>
      </c>
      <c r="DB26">
        <v>143.60000014305101</v>
      </c>
      <c r="DC26">
        <v>0</v>
      </c>
      <c r="DD26">
        <v>859.01719230769197</v>
      </c>
      <c r="DE26">
        <v>-5.67654700683633</v>
      </c>
      <c r="DF26">
        <v>-97.268376180852897</v>
      </c>
      <c r="DG26">
        <v>11975.7807692308</v>
      </c>
      <c r="DH26">
        <v>15</v>
      </c>
      <c r="DI26">
        <v>1608161532</v>
      </c>
      <c r="DJ26" t="s">
        <v>333</v>
      </c>
      <c r="DK26">
        <v>1608161532</v>
      </c>
      <c r="DL26">
        <v>1608161529</v>
      </c>
      <c r="DM26">
        <v>25</v>
      </c>
      <c r="DN26">
        <v>-0.111</v>
      </c>
      <c r="DO26">
        <v>-2E-3</v>
      </c>
      <c r="DP26">
        <v>-0.65</v>
      </c>
      <c r="DQ26">
        <v>-3.5000000000000003E-2</v>
      </c>
      <c r="DR26">
        <v>511</v>
      </c>
      <c r="DS26">
        <v>18</v>
      </c>
      <c r="DT26">
        <v>0.1</v>
      </c>
      <c r="DU26">
        <v>7.0000000000000007E-2</v>
      </c>
      <c r="DV26">
        <v>9.0425909984057196</v>
      </c>
      <c r="DW26">
        <v>-0.42731929627042498</v>
      </c>
      <c r="DX26">
        <v>6.4905416448309106E-2</v>
      </c>
      <c r="DY26">
        <v>1</v>
      </c>
      <c r="DZ26">
        <v>-11.348074193548401</v>
      </c>
      <c r="EA26">
        <v>0.68903225806451895</v>
      </c>
      <c r="EB26">
        <v>8.8834997345538805E-2</v>
      </c>
      <c r="EC26">
        <v>0</v>
      </c>
      <c r="ED26">
        <v>0.835560967741935</v>
      </c>
      <c r="EE26">
        <v>-0.341218935483873</v>
      </c>
      <c r="EF26">
        <v>3.9673228706915399E-2</v>
      </c>
      <c r="EG26">
        <v>0</v>
      </c>
      <c r="EH26">
        <v>1</v>
      </c>
      <c r="EI26">
        <v>3</v>
      </c>
      <c r="EJ26" t="s">
        <v>303</v>
      </c>
      <c r="EK26">
        <v>100</v>
      </c>
      <c r="EL26">
        <v>100</v>
      </c>
      <c r="EM26">
        <v>-0.63600000000000001</v>
      </c>
      <c r="EN26">
        <v>-9.1999999999999998E-3</v>
      </c>
      <c r="EO26">
        <v>-0.89558478818051102</v>
      </c>
      <c r="EP26">
        <v>8.1547674161403102E-4</v>
      </c>
      <c r="EQ26">
        <v>-7.5071724955183801E-7</v>
      </c>
      <c r="ER26">
        <v>1.8443278439785599E-10</v>
      </c>
      <c r="ES26">
        <v>-0.14734748139058601</v>
      </c>
      <c r="ET26">
        <v>-1.3848143210928599E-2</v>
      </c>
      <c r="EU26">
        <v>1.44553185324755E-3</v>
      </c>
      <c r="EV26">
        <v>-1.8822019075458498E-5</v>
      </c>
      <c r="EW26">
        <v>6</v>
      </c>
      <c r="EX26">
        <v>2177</v>
      </c>
      <c r="EY26">
        <v>1</v>
      </c>
      <c r="EZ26">
        <v>25</v>
      </c>
      <c r="FA26">
        <v>2</v>
      </c>
      <c r="FB26">
        <v>2.1</v>
      </c>
      <c r="FC26">
        <v>2</v>
      </c>
      <c r="FD26">
        <v>512.69799999999998</v>
      </c>
      <c r="FE26">
        <v>478.65899999999999</v>
      </c>
      <c r="FF26">
        <v>23.120799999999999</v>
      </c>
      <c r="FG26">
        <v>32.653199999999998</v>
      </c>
      <c r="FH26">
        <v>30.001200000000001</v>
      </c>
      <c r="FI26">
        <v>32.607300000000002</v>
      </c>
      <c r="FJ26">
        <v>32.566400000000002</v>
      </c>
      <c r="FK26">
        <v>27.965900000000001</v>
      </c>
      <c r="FL26">
        <v>45.581899999999997</v>
      </c>
      <c r="FM26">
        <v>0</v>
      </c>
      <c r="FN26">
        <v>23.093399999999999</v>
      </c>
      <c r="FO26">
        <v>611.09</v>
      </c>
      <c r="FP26">
        <v>18.617799999999999</v>
      </c>
      <c r="FQ26">
        <v>101.06699999999999</v>
      </c>
      <c r="FR26">
        <v>100.70699999999999</v>
      </c>
    </row>
    <row r="27" spans="1:174" x14ac:dyDescent="0.25">
      <c r="A27">
        <v>11</v>
      </c>
      <c r="B27">
        <v>1608161773.5</v>
      </c>
      <c r="C27">
        <v>1020.90000009537</v>
      </c>
      <c r="D27" t="s">
        <v>338</v>
      </c>
      <c r="E27" t="s">
        <v>339</v>
      </c>
      <c r="F27" t="s">
        <v>290</v>
      </c>
      <c r="G27" t="s">
        <v>291</v>
      </c>
      <c r="H27">
        <v>1608161765.5</v>
      </c>
      <c r="I27">
        <f t="shared" si="0"/>
        <v>5.810540213209679E-4</v>
      </c>
      <c r="J27">
        <f t="shared" si="1"/>
        <v>8.269232278612316</v>
      </c>
      <c r="K27">
        <f t="shared" si="2"/>
        <v>700.08093548387103</v>
      </c>
      <c r="L27">
        <f t="shared" si="3"/>
        <v>273.14483689207054</v>
      </c>
      <c r="M27">
        <f t="shared" si="4"/>
        <v>27.87919870833878</v>
      </c>
      <c r="N27">
        <f t="shared" si="5"/>
        <v>71.455480302513251</v>
      </c>
      <c r="O27">
        <f t="shared" si="6"/>
        <v>3.2215329064421615E-2</v>
      </c>
      <c r="P27">
        <f t="shared" si="7"/>
        <v>2.9639392255484633</v>
      </c>
      <c r="Q27">
        <f t="shared" si="8"/>
        <v>3.202206050499308E-2</v>
      </c>
      <c r="R27">
        <f t="shared" si="9"/>
        <v>2.0031055422968829E-2</v>
      </c>
      <c r="S27">
        <f t="shared" si="10"/>
        <v>231.29015731991427</v>
      </c>
      <c r="T27">
        <f t="shared" si="11"/>
        <v>29.162139786564541</v>
      </c>
      <c r="U27">
        <f t="shared" si="12"/>
        <v>27.923903225806502</v>
      </c>
      <c r="V27">
        <f t="shared" si="13"/>
        <v>3.7780376277733949</v>
      </c>
      <c r="W27">
        <f t="shared" si="14"/>
        <v>52.240783476890009</v>
      </c>
      <c r="X27">
        <f t="shared" si="15"/>
        <v>1.978204600660342</v>
      </c>
      <c r="Y27">
        <f t="shared" si="16"/>
        <v>3.7867054607545256</v>
      </c>
      <c r="Z27">
        <f t="shared" si="17"/>
        <v>1.7998330271130529</v>
      </c>
      <c r="AA27">
        <f t="shared" si="18"/>
        <v>-25.624482340254684</v>
      </c>
      <c r="AB27">
        <f t="shared" si="19"/>
        <v>6.2787904215961499</v>
      </c>
      <c r="AC27">
        <f t="shared" si="20"/>
        <v>0.46150139858413353</v>
      </c>
      <c r="AD27">
        <f t="shared" si="21"/>
        <v>212.40596679983989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53748.075796522804</v>
      </c>
      <c r="AJ27" t="s">
        <v>292</v>
      </c>
      <c r="AK27">
        <v>15552.9</v>
      </c>
      <c r="AL27">
        <v>715.47692307692296</v>
      </c>
      <c r="AM27">
        <v>3262.08</v>
      </c>
      <c r="AN27">
        <f t="shared" si="25"/>
        <v>2546.603076923077</v>
      </c>
      <c r="AO27">
        <f t="shared" si="26"/>
        <v>0.78066849277855754</v>
      </c>
      <c r="AP27">
        <v>-0.57774747981622299</v>
      </c>
      <c r="AQ27" t="s">
        <v>340</v>
      </c>
      <c r="AR27">
        <v>15377.3</v>
      </c>
      <c r="AS27">
        <v>856.9135</v>
      </c>
      <c r="AT27">
        <v>991.89</v>
      </c>
      <c r="AU27">
        <f t="shared" si="27"/>
        <v>0.13608010968958251</v>
      </c>
      <c r="AV27">
        <v>0.5</v>
      </c>
      <c r="AW27">
        <f t="shared" si="28"/>
        <v>1180.1835935450472</v>
      </c>
      <c r="AX27">
        <f t="shared" si="29"/>
        <v>8.269232278612316</v>
      </c>
      <c r="AY27">
        <f t="shared" si="30"/>
        <v>80.299756431727843</v>
      </c>
      <c r="AZ27">
        <f t="shared" si="31"/>
        <v>0.3977860448235187</v>
      </c>
      <c r="BA27">
        <f t="shared" si="32"/>
        <v>7.4962741448166498E-3</v>
      </c>
      <c r="BB27">
        <f t="shared" si="33"/>
        <v>2.2887517769107464</v>
      </c>
      <c r="BC27" t="s">
        <v>341</v>
      </c>
      <c r="BD27">
        <v>597.33000000000004</v>
      </c>
      <c r="BE27">
        <f t="shared" si="34"/>
        <v>394.55999999999995</v>
      </c>
      <c r="BF27">
        <f t="shared" si="35"/>
        <v>0.34209372465531224</v>
      </c>
      <c r="BG27">
        <f t="shared" si="36"/>
        <v>0.85193357725865471</v>
      </c>
      <c r="BH27">
        <f t="shared" si="37"/>
        <v>0.48831445133676721</v>
      </c>
      <c r="BI27">
        <f t="shared" si="38"/>
        <v>0.89145812340058428</v>
      </c>
      <c r="BJ27">
        <f t="shared" si="39"/>
        <v>0.23846379424336023</v>
      </c>
      <c r="BK27">
        <f t="shared" si="40"/>
        <v>0.76153620575663972</v>
      </c>
      <c r="BL27">
        <f t="shared" si="41"/>
        <v>1399.99870967742</v>
      </c>
      <c r="BM27">
        <f t="shared" si="42"/>
        <v>1180.1835935450472</v>
      </c>
      <c r="BN27">
        <f t="shared" si="43"/>
        <v>0.84298905805204538</v>
      </c>
      <c r="BO27">
        <f t="shared" si="44"/>
        <v>0.19597811610409072</v>
      </c>
      <c r="BP27">
        <v>6</v>
      </c>
      <c r="BQ27">
        <v>0.5</v>
      </c>
      <c r="BR27" t="s">
        <v>295</v>
      </c>
      <c r="BS27">
        <v>2</v>
      </c>
      <c r="BT27">
        <v>1608161765.5</v>
      </c>
      <c r="BU27">
        <v>700.08093548387103</v>
      </c>
      <c r="BV27">
        <v>710.48745161290299</v>
      </c>
      <c r="BW27">
        <v>19.381345161290302</v>
      </c>
      <c r="BX27">
        <v>18.697903225806499</v>
      </c>
      <c r="BY27">
        <v>700.71022580645194</v>
      </c>
      <c r="BZ27">
        <v>19.390945161290301</v>
      </c>
      <c r="CA27">
        <v>500.22603225806398</v>
      </c>
      <c r="CB27">
        <v>101.967483870968</v>
      </c>
      <c r="CC27">
        <v>9.9972448387096804E-2</v>
      </c>
      <c r="CD27">
        <v>27.963196774193499</v>
      </c>
      <c r="CE27">
        <v>27.923903225806502</v>
      </c>
      <c r="CF27">
        <v>999.9</v>
      </c>
      <c r="CG27">
        <v>0</v>
      </c>
      <c r="CH27">
        <v>0</v>
      </c>
      <c r="CI27">
        <v>10000.6035483871</v>
      </c>
      <c r="CJ27">
        <v>0</v>
      </c>
      <c r="CK27">
        <v>256.73845161290302</v>
      </c>
      <c r="CL27">
        <v>1399.99870967742</v>
      </c>
      <c r="CM27">
        <v>0.90000596774193498</v>
      </c>
      <c r="CN27">
        <v>9.9994206451612902E-2</v>
      </c>
      <c r="CO27">
        <v>0</v>
      </c>
      <c r="CP27">
        <v>857.01416129032202</v>
      </c>
      <c r="CQ27">
        <v>4.99979</v>
      </c>
      <c r="CR27">
        <v>11941.4225806452</v>
      </c>
      <c r="CS27">
        <v>11904.6870967742</v>
      </c>
      <c r="CT27">
        <v>47.061999999999998</v>
      </c>
      <c r="CU27">
        <v>49.070129032258102</v>
      </c>
      <c r="CV27">
        <v>48.124935483870999</v>
      </c>
      <c r="CW27">
        <v>48.125</v>
      </c>
      <c r="CX27">
        <v>48.274000000000001</v>
      </c>
      <c r="CY27">
        <v>1255.5106451612901</v>
      </c>
      <c r="CZ27">
        <v>139.48935483871</v>
      </c>
      <c r="DA27">
        <v>0</v>
      </c>
      <c r="DB27">
        <v>120.10000014305101</v>
      </c>
      <c r="DC27">
        <v>0</v>
      </c>
      <c r="DD27">
        <v>856.9135</v>
      </c>
      <c r="DE27">
        <v>-7.2879658302328796</v>
      </c>
      <c r="DF27">
        <v>-111.336752201933</v>
      </c>
      <c r="DG27">
        <v>11940.069230769201</v>
      </c>
      <c r="DH27">
        <v>15</v>
      </c>
      <c r="DI27">
        <v>1608161532</v>
      </c>
      <c r="DJ27" t="s">
        <v>333</v>
      </c>
      <c r="DK27">
        <v>1608161532</v>
      </c>
      <c r="DL27">
        <v>1608161529</v>
      </c>
      <c r="DM27">
        <v>25</v>
      </c>
      <c r="DN27">
        <v>-0.111</v>
      </c>
      <c r="DO27">
        <v>-2E-3</v>
      </c>
      <c r="DP27">
        <v>-0.65</v>
      </c>
      <c r="DQ27">
        <v>-3.5000000000000003E-2</v>
      </c>
      <c r="DR27">
        <v>511</v>
      </c>
      <c r="DS27">
        <v>18</v>
      </c>
      <c r="DT27">
        <v>0.1</v>
      </c>
      <c r="DU27">
        <v>7.0000000000000007E-2</v>
      </c>
      <c r="DV27">
        <v>8.26855335428397</v>
      </c>
      <c r="DW27">
        <v>-1.0662795066669299</v>
      </c>
      <c r="DX27">
        <v>0.104754730611341</v>
      </c>
      <c r="DY27">
        <v>0</v>
      </c>
      <c r="DZ27">
        <v>-10.406512903225799</v>
      </c>
      <c r="EA27">
        <v>1.1503209677419499</v>
      </c>
      <c r="EB27">
        <v>0.124234623873502</v>
      </c>
      <c r="EC27">
        <v>0</v>
      </c>
      <c r="ED27">
        <v>0.68344712903225802</v>
      </c>
      <c r="EE27">
        <v>-1.67949193548401E-2</v>
      </c>
      <c r="EF27">
        <v>1.4482657201818701E-3</v>
      </c>
      <c r="EG27">
        <v>1</v>
      </c>
      <c r="EH27">
        <v>1</v>
      </c>
      <c r="EI27">
        <v>3</v>
      </c>
      <c r="EJ27" t="s">
        <v>303</v>
      </c>
      <c r="EK27">
        <v>100</v>
      </c>
      <c r="EL27">
        <v>100</v>
      </c>
      <c r="EM27">
        <v>-0.629</v>
      </c>
      <c r="EN27">
        <v>-9.7000000000000003E-3</v>
      </c>
      <c r="EO27">
        <v>-0.89558478818051102</v>
      </c>
      <c r="EP27">
        <v>8.1547674161403102E-4</v>
      </c>
      <c r="EQ27">
        <v>-7.5071724955183801E-7</v>
      </c>
      <c r="ER27">
        <v>1.8443278439785599E-10</v>
      </c>
      <c r="ES27">
        <v>-0.14734748139058601</v>
      </c>
      <c r="ET27">
        <v>-1.3848143210928599E-2</v>
      </c>
      <c r="EU27">
        <v>1.44553185324755E-3</v>
      </c>
      <c r="EV27">
        <v>-1.8822019075458498E-5</v>
      </c>
      <c r="EW27">
        <v>6</v>
      </c>
      <c r="EX27">
        <v>2177</v>
      </c>
      <c r="EY27">
        <v>1</v>
      </c>
      <c r="EZ27">
        <v>25</v>
      </c>
      <c r="FA27">
        <v>4</v>
      </c>
      <c r="FB27">
        <v>4.0999999999999996</v>
      </c>
      <c r="FC27">
        <v>2</v>
      </c>
      <c r="FD27">
        <v>512.60199999999998</v>
      </c>
      <c r="FE27">
        <v>479.35399999999998</v>
      </c>
      <c r="FF27">
        <v>23.369900000000001</v>
      </c>
      <c r="FG27">
        <v>32.632300000000001</v>
      </c>
      <c r="FH27">
        <v>29.999700000000001</v>
      </c>
      <c r="FI27">
        <v>32.584299999999999</v>
      </c>
      <c r="FJ27">
        <v>32.541499999999999</v>
      </c>
      <c r="FK27">
        <v>31.611599999999999</v>
      </c>
      <c r="FL27">
        <v>45.068899999999999</v>
      </c>
      <c r="FM27">
        <v>0</v>
      </c>
      <c r="FN27">
        <v>23.3856</v>
      </c>
      <c r="FO27">
        <v>710.27099999999996</v>
      </c>
      <c r="FP27">
        <v>18.693100000000001</v>
      </c>
      <c r="FQ27">
        <v>101.07599999999999</v>
      </c>
      <c r="FR27">
        <v>100.705</v>
      </c>
    </row>
    <row r="28" spans="1:174" x14ac:dyDescent="0.25">
      <c r="A28">
        <v>12</v>
      </c>
      <c r="B28">
        <v>1608161890</v>
      </c>
      <c r="C28">
        <v>1137.4000000953699</v>
      </c>
      <c r="D28" t="s">
        <v>342</v>
      </c>
      <c r="E28" t="s">
        <v>343</v>
      </c>
      <c r="F28" t="s">
        <v>290</v>
      </c>
      <c r="G28" t="s">
        <v>291</v>
      </c>
      <c r="H28">
        <v>1608161882</v>
      </c>
      <c r="I28">
        <f t="shared" si="0"/>
        <v>4.5404142006081347E-4</v>
      </c>
      <c r="J28">
        <f t="shared" si="1"/>
        <v>8.5598501102162707</v>
      </c>
      <c r="K28">
        <f t="shared" si="2"/>
        <v>799.82219354838696</v>
      </c>
      <c r="L28">
        <f t="shared" si="3"/>
        <v>235.85423606347393</v>
      </c>
      <c r="M28">
        <f t="shared" si="4"/>
        <v>24.071614716969723</v>
      </c>
      <c r="N28">
        <f t="shared" si="5"/>
        <v>81.630976854691369</v>
      </c>
      <c r="O28">
        <f t="shared" si="6"/>
        <v>2.5051926026932951E-2</v>
      </c>
      <c r="P28">
        <f t="shared" si="7"/>
        <v>2.9654784899427069</v>
      </c>
      <c r="Q28">
        <f t="shared" si="8"/>
        <v>2.4934943835990687E-2</v>
      </c>
      <c r="R28">
        <f t="shared" si="9"/>
        <v>1.5594804619487252E-2</v>
      </c>
      <c r="S28">
        <f t="shared" si="10"/>
        <v>231.29272760698984</v>
      </c>
      <c r="T28">
        <f t="shared" si="11"/>
        <v>29.233366353977637</v>
      </c>
      <c r="U28">
        <f t="shared" si="12"/>
        <v>27.966393548387099</v>
      </c>
      <c r="V28">
        <f t="shared" si="13"/>
        <v>3.7874114053728571</v>
      </c>
      <c r="W28">
        <f t="shared" si="14"/>
        <v>52.208235707708695</v>
      </c>
      <c r="X28">
        <f t="shared" si="15"/>
        <v>1.9814941942477511</v>
      </c>
      <c r="Y28">
        <f t="shared" si="16"/>
        <v>3.7953670860307924</v>
      </c>
      <c r="Z28">
        <f t="shared" si="17"/>
        <v>1.8059172111251061</v>
      </c>
      <c r="AA28">
        <f t="shared" si="18"/>
        <v>-20.023226624681875</v>
      </c>
      <c r="AB28">
        <f t="shared" si="19"/>
        <v>5.7539483723628742</v>
      </c>
      <c r="AC28">
        <f t="shared" si="20"/>
        <v>0.42287723220358103</v>
      </c>
      <c r="AD28">
        <f t="shared" si="21"/>
        <v>217.44632658687442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53785.912761157124</v>
      </c>
      <c r="AJ28" t="s">
        <v>292</v>
      </c>
      <c r="AK28">
        <v>15552.9</v>
      </c>
      <c r="AL28">
        <v>715.47692307692296</v>
      </c>
      <c r="AM28">
        <v>3262.08</v>
      </c>
      <c r="AN28">
        <f t="shared" si="25"/>
        <v>2546.603076923077</v>
      </c>
      <c r="AO28">
        <f t="shared" si="26"/>
        <v>0.78066849277855754</v>
      </c>
      <c r="AP28">
        <v>-0.57774747981622299</v>
      </c>
      <c r="AQ28" t="s">
        <v>344</v>
      </c>
      <c r="AR28">
        <v>15377.2</v>
      </c>
      <c r="AS28">
        <v>856.22699999999998</v>
      </c>
      <c r="AT28">
        <v>994.55</v>
      </c>
      <c r="AU28">
        <f t="shared" si="27"/>
        <v>0.13908099140314711</v>
      </c>
      <c r="AV28">
        <v>0.5</v>
      </c>
      <c r="AW28">
        <f t="shared" si="28"/>
        <v>1180.1934857959352</v>
      </c>
      <c r="AX28">
        <f t="shared" si="29"/>
        <v>8.5598501102162707</v>
      </c>
      <c r="AY28">
        <f t="shared" si="30"/>
        <v>82.07124002601735</v>
      </c>
      <c r="AZ28">
        <f t="shared" si="31"/>
        <v>0.39753657433009904</v>
      </c>
      <c r="BA28">
        <f t="shared" si="32"/>
        <v>7.7424572326545245E-3</v>
      </c>
      <c r="BB28">
        <f t="shared" si="33"/>
        <v>2.2799557588859281</v>
      </c>
      <c r="BC28" t="s">
        <v>345</v>
      </c>
      <c r="BD28">
        <v>599.17999999999995</v>
      </c>
      <c r="BE28">
        <f t="shared" si="34"/>
        <v>395.37</v>
      </c>
      <c r="BF28">
        <f t="shared" si="35"/>
        <v>0.3498570958848673</v>
      </c>
      <c r="BG28">
        <f t="shared" si="36"/>
        <v>0.85152653122535571</v>
      </c>
      <c r="BH28">
        <f t="shared" si="37"/>
        <v>0.49565153874777745</v>
      </c>
      <c r="BI28">
        <f t="shared" si="38"/>
        <v>0.89041359470111603</v>
      </c>
      <c r="BJ28">
        <f t="shared" si="39"/>
        <v>0.24482686800614178</v>
      </c>
      <c r="BK28">
        <f t="shared" si="40"/>
        <v>0.75517313199385816</v>
      </c>
      <c r="BL28">
        <f t="shared" si="41"/>
        <v>1400.01</v>
      </c>
      <c r="BM28">
        <f t="shared" si="42"/>
        <v>1180.1934857959352</v>
      </c>
      <c r="BN28">
        <f t="shared" si="43"/>
        <v>0.84298932564477058</v>
      </c>
      <c r="BO28">
        <f t="shared" si="44"/>
        <v>0.19597865128954134</v>
      </c>
      <c r="BP28">
        <v>6</v>
      </c>
      <c r="BQ28">
        <v>0.5</v>
      </c>
      <c r="BR28" t="s">
        <v>295</v>
      </c>
      <c r="BS28">
        <v>2</v>
      </c>
      <c r="BT28">
        <v>1608161882</v>
      </c>
      <c r="BU28">
        <v>799.82219354838696</v>
      </c>
      <c r="BV28">
        <v>810.52506451612896</v>
      </c>
      <c r="BW28">
        <v>19.4147258064516</v>
      </c>
      <c r="BX28">
        <v>18.880690322580602</v>
      </c>
      <c r="BY28">
        <v>800.45129032258103</v>
      </c>
      <c r="BZ28">
        <v>19.423622580645201</v>
      </c>
      <c r="CA28">
        <v>500.22106451612899</v>
      </c>
      <c r="CB28">
        <v>101.961483870968</v>
      </c>
      <c r="CC28">
        <v>9.9921167741935504E-2</v>
      </c>
      <c r="CD28">
        <v>28.002383870967702</v>
      </c>
      <c r="CE28">
        <v>27.966393548387099</v>
      </c>
      <c r="CF28">
        <v>999.9</v>
      </c>
      <c r="CG28">
        <v>0</v>
      </c>
      <c r="CH28">
        <v>0</v>
      </c>
      <c r="CI28">
        <v>10009.9177419355</v>
      </c>
      <c r="CJ28">
        <v>0</v>
      </c>
      <c r="CK28">
        <v>251.91267741935499</v>
      </c>
      <c r="CL28">
        <v>1400.01</v>
      </c>
      <c r="CM28">
        <v>0.89999703225806404</v>
      </c>
      <c r="CN28">
        <v>0.100003070967742</v>
      </c>
      <c r="CO28">
        <v>0</v>
      </c>
      <c r="CP28">
        <v>856.26687096774197</v>
      </c>
      <c r="CQ28">
        <v>4.99979</v>
      </c>
      <c r="CR28">
        <v>11930.961290322601</v>
      </c>
      <c r="CS28">
        <v>11904.7419354839</v>
      </c>
      <c r="CT28">
        <v>47.061999999999998</v>
      </c>
      <c r="CU28">
        <v>49.061999999999998</v>
      </c>
      <c r="CV28">
        <v>48.125</v>
      </c>
      <c r="CW28">
        <v>48.066064516129003</v>
      </c>
      <c r="CX28">
        <v>48.25</v>
      </c>
      <c r="CY28">
        <v>1255.50774193548</v>
      </c>
      <c r="CZ28">
        <v>139.50290322580599</v>
      </c>
      <c r="DA28">
        <v>0</v>
      </c>
      <c r="DB28">
        <v>116</v>
      </c>
      <c r="DC28">
        <v>0</v>
      </c>
      <c r="DD28">
        <v>856.22699999999998</v>
      </c>
      <c r="DE28">
        <v>-3.6266666640615401</v>
      </c>
      <c r="DF28">
        <v>-62.543589732256599</v>
      </c>
      <c r="DG28">
        <v>11930.246153846199</v>
      </c>
      <c r="DH28">
        <v>15</v>
      </c>
      <c r="DI28">
        <v>1608161532</v>
      </c>
      <c r="DJ28" t="s">
        <v>333</v>
      </c>
      <c r="DK28">
        <v>1608161532</v>
      </c>
      <c r="DL28">
        <v>1608161529</v>
      </c>
      <c r="DM28">
        <v>25</v>
      </c>
      <c r="DN28">
        <v>-0.111</v>
      </c>
      <c r="DO28">
        <v>-2E-3</v>
      </c>
      <c r="DP28">
        <v>-0.65</v>
      </c>
      <c r="DQ28">
        <v>-3.5000000000000003E-2</v>
      </c>
      <c r="DR28">
        <v>511</v>
      </c>
      <c r="DS28">
        <v>18</v>
      </c>
      <c r="DT28">
        <v>0.1</v>
      </c>
      <c r="DU28">
        <v>7.0000000000000007E-2</v>
      </c>
      <c r="DV28">
        <v>8.5660946952830095</v>
      </c>
      <c r="DW28">
        <v>-8.0921444973723097E-2</v>
      </c>
      <c r="DX28">
        <v>8.6620082336268306E-2</v>
      </c>
      <c r="DY28">
        <v>1</v>
      </c>
      <c r="DZ28">
        <v>-10.707990322580599</v>
      </c>
      <c r="EA28">
        <v>6.16887096774483E-2</v>
      </c>
      <c r="EB28">
        <v>0.10289565135435901</v>
      </c>
      <c r="EC28">
        <v>1</v>
      </c>
      <c r="ED28">
        <v>0.53257358064516103</v>
      </c>
      <c r="EE28">
        <v>0.188787435483868</v>
      </c>
      <c r="EF28">
        <v>1.4700681353035899E-2</v>
      </c>
      <c r="EG28">
        <v>1</v>
      </c>
      <c r="EH28">
        <v>3</v>
      </c>
      <c r="EI28">
        <v>3</v>
      </c>
      <c r="EJ28" t="s">
        <v>308</v>
      </c>
      <c r="EK28">
        <v>100</v>
      </c>
      <c r="EL28">
        <v>100</v>
      </c>
      <c r="EM28">
        <v>-0.629</v>
      </c>
      <c r="EN28">
        <v>-8.6E-3</v>
      </c>
      <c r="EO28">
        <v>-0.89558478818051102</v>
      </c>
      <c r="EP28">
        <v>8.1547674161403102E-4</v>
      </c>
      <c r="EQ28">
        <v>-7.5071724955183801E-7</v>
      </c>
      <c r="ER28">
        <v>1.8443278439785599E-10</v>
      </c>
      <c r="ES28">
        <v>-0.14734748139058601</v>
      </c>
      <c r="ET28">
        <v>-1.3848143210928599E-2</v>
      </c>
      <c r="EU28">
        <v>1.44553185324755E-3</v>
      </c>
      <c r="EV28">
        <v>-1.8822019075458498E-5</v>
      </c>
      <c r="EW28">
        <v>6</v>
      </c>
      <c r="EX28">
        <v>2177</v>
      </c>
      <c r="EY28">
        <v>1</v>
      </c>
      <c r="EZ28">
        <v>25</v>
      </c>
      <c r="FA28">
        <v>6</v>
      </c>
      <c r="FB28">
        <v>6</v>
      </c>
      <c r="FC28">
        <v>2</v>
      </c>
      <c r="FD28">
        <v>512.601</v>
      </c>
      <c r="FE28">
        <v>479.96499999999997</v>
      </c>
      <c r="FF28">
        <v>23.207999999999998</v>
      </c>
      <c r="FG28">
        <v>32.569299999999998</v>
      </c>
      <c r="FH28">
        <v>30.001000000000001</v>
      </c>
      <c r="FI28">
        <v>32.538200000000003</v>
      </c>
      <c r="FJ28">
        <v>32.497599999999998</v>
      </c>
      <c r="FK28">
        <v>35.218800000000002</v>
      </c>
      <c r="FL28">
        <v>44.476999999999997</v>
      </c>
      <c r="FM28">
        <v>0</v>
      </c>
      <c r="FN28">
        <v>23.195599999999999</v>
      </c>
      <c r="FO28">
        <v>810.61900000000003</v>
      </c>
      <c r="FP28">
        <v>18.879100000000001</v>
      </c>
      <c r="FQ28">
        <v>101.084</v>
      </c>
      <c r="FR28">
        <v>100.71</v>
      </c>
    </row>
    <row r="29" spans="1:174" x14ac:dyDescent="0.25">
      <c r="A29">
        <v>13</v>
      </c>
      <c r="B29">
        <v>1608161996</v>
      </c>
      <c r="C29">
        <v>1243.4000000953699</v>
      </c>
      <c r="D29" t="s">
        <v>346</v>
      </c>
      <c r="E29" t="s">
        <v>347</v>
      </c>
      <c r="F29" t="s">
        <v>290</v>
      </c>
      <c r="G29" t="s">
        <v>291</v>
      </c>
      <c r="H29">
        <v>1608161988.25</v>
      </c>
      <c r="I29">
        <f t="shared" si="0"/>
        <v>4.4417999230189214E-4</v>
      </c>
      <c r="J29">
        <f t="shared" si="1"/>
        <v>9.9903311126323029</v>
      </c>
      <c r="K29">
        <f t="shared" si="2"/>
        <v>899.54276666666703</v>
      </c>
      <c r="L29">
        <f t="shared" si="3"/>
        <v>226.80669145418983</v>
      </c>
      <c r="M29">
        <f t="shared" si="4"/>
        <v>23.147390242702819</v>
      </c>
      <c r="N29">
        <f t="shared" si="5"/>
        <v>91.805348980365196</v>
      </c>
      <c r="O29">
        <f t="shared" si="6"/>
        <v>2.4450972763518534E-2</v>
      </c>
      <c r="P29">
        <f t="shared" si="7"/>
        <v>2.963819388051625</v>
      </c>
      <c r="Q29">
        <f t="shared" si="8"/>
        <v>2.4339460108112977E-2</v>
      </c>
      <c r="R29">
        <f t="shared" si="9"/>
        <v>1.5222139018212493E-2</v>
      </c>
      <c r="S29">
        <f t="shared" si="10"/>
        <v>231.2919616425178</v>
      </c>
      <c r="T29">
        <f t="shared" si="11"/>
        <v>29.234703354116785</v>
      </c>
      <c r="U29">
        <f t="shared" si="12"/>
        <v>27.9717533333333</v>
      </c>
      <c r="V29">
        <f t="shared" si="13"/>
        <v>3.7885952659602249</v>
      </c>
      <c r="W29">
        <f t="shared" si="14"/>
        <v>52.140966339564898</v>
      </c>
      <c r="X29">
        <f t="shared" si="15"/>
        <v>1.9787291385141774</v>
      </c>
      <c r="Y29">
        <f t="shared" si="16"/>
        <v>3.7949606181592865</v>
      </c>
      <c r="Z29">
        <f t="shared" si="17"/>
        <v>1.8098661274460475</v>
      </c>
      <c r="AA29">
        <f t="shared" si="18"/>
        <v>-19.588337660513442</v>
      </c>
      <c r="AB29">
        <f t="shared" si="19"/>
        <v>4.6007551722458491</v>
      </c>
      <c r="AC29">
        <f t="shared" si="20"/>
        <v>0.3383203587116993</v>
      </c>
      <c r="AD29">
        <f t="shared" si="21"/>
        <v>216.64269951296191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53737.698495876546</v>
      </c>
      <c r="AJ29" t="s">
        <v>292</v>
      </c>
      <c r="AK29">
        <v>15552.9</v>
      </c>
      <c r="AL29">
        <v>715.47692307692296</v>
      </c>
      <c r="AM29">
        <v>3262.08</v>
      </c>
      <c r="AN29">
        <f t="shared" si="25"/>
        <v>2546.603076923077</v>
      </c>
      <c r="AO29">
        <f t="shared" si="26"/>
        <v>0.78066849277855754</v>
      </c>
      <c r="AP29">
        <v>-0.57774747981622299</v>
      </c>
      <c r="AQ29" t="s">
        <v>348</v>
      </c>
      <c r="AR29">
        <v>15377.3</v>
      </c>
      <c r="AS29">
        <v>865.90111999999999</v>
      </c>
      <c r="AT29">
        <v>1016.31</v>
      </c>
      <c r="AU29">
        <f t="shared" si="27"/>
        <v>0.14799508024126495</v>
      </c>
      <c r="AV29">
        <v>0.5</v>
      </c>
      <c r="AW29">
        <f t="shared" si="28"/>
        <v>1180.1875406277968</v>
      </c>
      <c r="AX29">
        <f t="shared" si="29"/>
        <v>9.9903311126323029</v>
      </c>
      <c r="AY29">
        <f t="shared" si="30"/>
        <v>87.330974887475961</v>
      </c>
      <c r="AZ29">
        <f t="shared" si="31"/>
        <v>0.41337780795229795</v>
      </c>
      <c r="BA29">
        <f t="shared" si="32"/>
        <v>8.9545756319600461E-3</v>
      </c>
      <c r="BB29">
        <f t="shared" si="33"/>
        <v>2.2097293148743988</v>
      </c>
      <c r="BC29" t="s">
        <v>349</v>
      </c>
      <c r="BD29">
        <v>596.19000000000005</v>
      </c>
      <c r="BE29">
        <f t="shared" si="34"/>
        <v>420.11999999999989</v>
      </c>
      <c r="BF29">
        <f t="shared" si="35"/>
        <v>0.35801409121203465</v>
      </c>
      <c r="BG29">
        <f t="shared" si="36"/>
        <v>0.84240910165085581</v>
      </c>
      <c r="BH29">
        <f t="shared" si="37"/>
        <v>0.49997454248842294</v>
      </c>
      <c r="BI29">
        <f t="shared" si="38"/>
        <v>0.88186887872351216</v>
      </c>
      <c r="BJ29">
        <f t="shared" si="39"/>
        <v>0.24649976320587616</v>
      </c>
      <c r="BK29">
        <f t="shared" si="40"/>
        <v>0.75350023679412381</v>
      </c>
      <c r="BL29">
        <f t="shared" si="41"/>
        <v>1400.0026666666699</v>
      </c>
      <c r="BM29">
        <f t="shared" si="42"/>
        <v>1180.1875406277968</v>
      </c>
      <c r="BN29">
        <f t="shared" si="43"/>
        <v>0.84298949475414853</v>
      </c>
      <c r="BO29">
        <f t="shared" si="44"/>
        <v>0.19597898950829698</v>
      </c>
      <c r="BP29">
        <v>6</v>
      </c>
      <c r="BQ29">
        <v>0.5</v>
      </c>
      <c r="BR29" t="s">
        <v>295</v>
      </c>
      <c r="BS29">
        <v>2</v>
      </c>
      <c r="BT29">
        <v>1608161988.25</v>
      </c>
      <c r="BU29">
        <v>899.54276666666703</v>
      </c>
      <c r="BV29">
        <v>912.00526666666701</v>
      </c>
      <c r="BW29">
        <v>19.38832</v>
      </c>
      <c r="BX29">
        <v>18.865863333333301</v>
      </c>
      <c r="BY29">
        <v>900.178</v>
      </c>
      <c r="BZ29">
        <v>19.397756666666702</v>
      </c>
      <c r="CA29">
        <v>500.21536666666702</v>
      </c>
      <c r="CB29">
        <v>101.957833333333</v>
      </c>
      <c r="CC29">
        <v>9.9959116666666695E-2</v>
      </c>
      <c r="CD29">
        <v>28.0005466666667</v>
      </c>
      <c r="CE29">
        <v>27.9717533333333</v>
      </c>
      <c r="CF29">
        <v>999.9</v>
      </c>
      <c r="CG29">
        <v>0</v>
      </c>
      <c r="CH29">
        <v>0</v>
      </c>
      <c r="CI29">
        <v>10000.870999999999</v>
      </c>
      <c r="CJ29">
        <v>0</v>
      </c>
      <c r="CK29">
        <v>250.97286666666699</v>
      </c>
      <c r="CL29">
        <v>1400.0026666666699</v>
      </c>
      <c r="CM29">
        <v>0.89999200000000001</v>
      </c>
      <c r="CN29">
        <v>0.100008</v>
      </c>
      <c r="CO29">
        <v>0</v>
      </c>
      <c r="CP29">
        <v>865.88223333333303</v>
      </c>
      <c r="CQ29">
        <v>4.99979</v>
      </c>
      <c r="CR29">
        <v>12071.94</v>
      </c>
      <c r="CS29">
        <v>11904.666666666701</v>
      </c>
      <c r="CT29">
        <v>47.106099999999998</v>
      </c>
      <c r="CU29">
        <v>49.082999999999998</v>
      </c>
      <c r="CV29">
        <v>48.147733333333299</v>
      </c>
      <c r="CW29">
        <v>48.120800000000003</v>
      </c>
      <c r="CX29">
        <v>48.295466666666698</v>
      </c>
      <c r="CY29">
        <v>1255.4926666666699</v>
      </c>
      <c r="CZ29">
        <v>139.51</v>
      </c>
      <c r="DA29">
        <v>0</v>
      </c>
      <c r="DB29">
        <v>105.10000014305101</v>
      </c>
      <c r="DC29">
        <v>0</v>
      </c>
      <c r="DD29">
        <v>865.90111999999999</v>
      </c>
      <c r="DE29">
        <v>1.2839230600396301</v>
      </c>
      <c r="DF29">
        <v>13.7769230848719</v>
      </c>
      <c r="DG29">
        <v>12072.023999999999</v>
      </c>
      <c r="DH29">
        <v>15</v>
      </c>
      <c r="DI29">
        <v>1608161532</v>
      </c>
      <c r="DJ29" t="s">
        <v>333</v>
      </c>
      <c r="DK29">
        <v>1608161532</v>
      </c>
      <c r="DL29">
        <v>1608161529</v>
      </c>
      <c r="DM29">
        <v>25</v>
      </c>
      <c r="DN29">
        <v>-0.111</v>
      </c>
      <c r="DO29">
        <v>-2E-3</v>
      </c>
      <c r="DP29">
        <v>-0.65</v>
      </c>
      <c r="DQ29">
        <v>-3.5000000000000003E-2</v>
      </c>
      <c r="DR29">
        <v>511</v>
      </c>
      <c r="DS29">
        <v>18</v>
      </c>
      <c r="DT29">
        <v>0.1</v>
      </c>
      <c r="DU29">
        <v>7.0000000000000007E-2</v>
      </c>
      <c r="DV29">
        <v>10.0098870010107</v>
      </c>
      <c r="DW29">
        <v>-0.15433487285407499</v>
      </c>
      <c r="DX29">
        <v>0.123915025692322</v>
      </c>
      <c r="DY29">
        <v>1</v>
      </c>
      <c r="DZ29">
        <v>-12.483277419354801</v>
      </c>
      <c r="EA29">
        <v>9.35225806451873E-2</v>
      </c>
      <c r="EB29">
        <v>0.154483977057602</v>
      </c>
      <c r="EC29">
        <v>1</v>
      </c>
      <c r="ED29">
        <v>0.52317954838709702</v>
      </c>
      <c r="EE29">
        <v>0.15735043548386901</v>
      </c>
      <c r="EF29">
        <v>2.0455893926010001E-2</v>
      </c>
      <c r="EG29">
        <v>1</v>
      </c>
      <c r="EH29">
        <v>3</v>
      </c>
      <c r="EI29">
        <v>3</v>
      </c>
      <c r="EJ29" t="s">
        <v>308</v>
      </c>
      <c r="EK29">
        <v>100</v>
      </c>
      <c r="EL29">
        <v>100</v>
      </c>
      <c r="EM29">
        <v>-0.63500000000000001</v>
      </c>
      <c r="EN29">
        <v>-8.5000000000000006E-3</v>
      </c>
      <c r="EO29">
        <v>-0.89558478818051102</v>
      </c>
      <c r="EP29">
        <v>8.1547674161403102E-4</v>
      </c>
      <c r="EQ29">
        <v>-7.5071724955183801E-7</v>
      </c>
      <c r="ER29">
        <v>1.8443278439785599E-10</v>
      </c>
      <c r="ES29">
        <v>-0.14734748139058601</v>
      </c>
      <c r="ET29">
        <v>-1.3848143210928599E-2</v>
      </c>
      <c r="EU29">
        <v>1.44553185324755E-3</v>
      </c>
      <c r="EV29">
        <v>-1.8822019075458498E-5</v>
      </c>
      <c r="EW29">
        <v>6</v>
      </c>
      <c r="EX29">
        <v>2177</v>
      </c>
      <c r="EY29">
        <v>1</v>
      </c>
      <c r="EZ29">
        <v>25</v>
      </c>
      <c r="FA29">
        <v>7.7</v>
      </c>
      <c r="FB29">
        <v>7.8</v>
      </c>
      <c r="FC29">
        <v>2</v>
      </c>
      <c r="FD29">
        <v>512.274</v>
      </c>
      <c r="FE29">
        <v>480.351</v>
      </c>
      <c r="FF29">
        <v>23.128799999999998</v>
      </c>
      <c r="FG29">
        <v>32.534700000000001</v>
      </c>
      <c r="FH29">
        <v>30.000599999999999</v>
      </c>
      <c r="FI29">
        <v>32.506599999999999</v>
      </c>
      <c r="FJ29">
        <v>32.4664</v>
      </c>
      <c r="FK29">
        <v>38.804900000000004</v>
      </c>
      <c r="FL29">
        <v>44.610199999999999</v>
      </c>
      <c r="FM29">
        <v>0</v>
      </c>
      <c r="FN29">
        <v>23.1022</v>
      </c>
      <c r="FO29">
        <v>912.173</v>
      </c>
      <c r="FP29">
        <v>18.7971</v>
      </c>
      <c r="FQ29">
        <v>101.08799999999999</v>
      </c>
      <c r="FR29">
        <v>100.708</v>
      </c>
    </row>
    <row r="30" spans="1:174" x14ac:dyDescent="0.25">
      <c r="A30">
        <v>14</v>
      </c>
      <c r="B30">
        <v>1608162116.5</v>
      </c>
      <c r="C30">
        <v>1363.9000000953699</v>
      </c>
      <c r="D30" t="s">
        <v>350</v>
      </c>
      <c r="E30" t="s">
        <v>351</v>
      </c>
      <c r="F30" t="s">
        <v>290</v>
      </c>
      <c r="G30" t="s">
        <v>291</v>
      </c>
      <c r="H30">
        <v>1608162108.5</v>
      </c>
      <c r="I30">
        <f t="shared" si="0"/>
        <v>4.3839644586394133E-4</v>
      </c>
      <c r="J30">
        <f t="shared" si="1"/>
        <v>12.90610568217171</v>
      </c>
      <c r="K30">
        <f t="shared" si="2"/>
        <v>1199.6080645161301</v>
      </c>
      <c r="L30">
        <f t="shared" si="3"/>
        <v>319.41253805215166</v>
      </c>
      <c r="M30">
        <f t="shared" si="4"/>
        <v>32.596914136325005</v>
      </c>
      <c r="N30">
        <f t="shared" si="5"/>
        <v>122.4232502416381</v>
      </c>
      <c r="O30">
        <f t="shared" si="6"/>
        <v>2.4158993694674308E-2</v>
      </c>
      <c r="P30">
        <f t="shared" si="7"/>
        <v>2.9633842882865546</v>
      </c>
      <c r="Q30">
        <f t="shared" si="8"/>
        <v>2.4050106066521925E-2</v>
      </c>
      <c r="R30">
        <f t="shared" si="9"/>
        <v>1.5041058379423076E-2</v>
      </c>
      <c r="S30">
        <f t="shared" si="10"/>
        <v>231.287636576035</v>
      </c>
      <c r="T30">
        <f t="shared" si="11"/>
        <v>29.227082250583763</v>
      </c>
      <c r="U30">
        <f t="shared" si="12"/>
        <v>27.983599999999999</v>
      </c>
      <c r="V30">
        <f t="shared" si="13"/>
        <v>3.7912130839282359</v>
      </c>
      <c r="W30">
        <f t="shared" si="14"/>
        <v>52.297066177760307</v>
      </c>
      <c r="X30">
        <f t="shared" si="15"/>
        <v>1.983582004528279</v>
      </c>
      <c r="Y30">
        <f t="shared" si="16"/>
        <v>3.7929125847824539</v>
      </c>
      <c r="Z30">
        <f t="shared" si="17"/>
        <v>1.8076310793999568</v>
      </c>
      <c r="AA30">
        <f t="shared" si="18"/>
        <v>-19.333283262599814</v>
      </c>
      <c r="AB30">
        <f t="shared" si="19"/>
        <v>1.228105753054537</v>
      </c>
      <c r="AC30">
        <f t="shared" si="20"/>
        <v>9.0324202262862585E-2</v>
      </c>
      <c r="AD30">
        <f t="shared" si="21"/>
        <v>213.27278326875256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53726.535273256392</v>
      </c>
      <c r="AJ30" t="s">
        <v>292</v>
      </c>
      <c r="AK30">
        <v>15552.9</v>
      </c>
      <c r="AL30">
        <v>715.47692307692296</v>
      </c>
      <c r="AM30">
        <v>3262.08</v>
      </c>
      <c r="AN30">
        <f t="shared" si="25"/>
        <v>2546.603076923077</v>
      </c>
      <c r="AO30">
        <f t="shared" si="26"/>
        <v>0.78066849277855754</v>
      </c>
      <c r="AP30">
        <v>-0.57774747981622299</v>
      </c>
      <c r="AQ30" t="s">
        <v>352</v>
      </c>
      <c r="AR30">
        <v>15377.9</v>
      </c>
      <c r="AS30">
        <v>906.82088461538501</v>
      </c>
      <c r="AT30">
        <v>1083.69</v>
      </c>
      <c r="AU30">
        <f t="shared" si="27"/>
        <v>0.16321006504130797</v>
      </c>
      <c r="AV30">
        <v>0.5</v>
      </c>
      <c r="AW30">
        <f t="shared" si="28"/>
        <v>1180.1693425632138</v>
      </c>
      <c r="AX30">
        <f t="shared" si="29"/>
        <v>12.90610568217171</v>
      </c>
      <c r="AY30">
        <f t="shared" si="30"/>
        <v>96.307757579749904</v>
      </c>
      <c r="AZ30">
        <f t="shared" si="31"/>
        <v>0.44716662514187638</v>
      </c>
      <c r="BA30">
        <f t="shared" si="32"/>
        <v>1.1425354545053938E-2</v>
      </c>
      <c r="BB30">
        <f t="shared" si="33"/>
        <v>2.0101597320266862</v>
      </c>
      <c r="BC30" t="s">
        <v>353</v>
      </c>
      <c r="BD30">
        <v>599.1</v>
      </c>
      <c r="BE30">
        <f t="shared" si="34"/>
        <v>484.59000000000003</v>
      </c>
      <c r="BF30">
        <f t="shared" si="35"/>
        <v>0.36498713424671381</v>
      </c>
      <c r="BG30">
        <f t="shared" si="36"/>
        <v>0.81802717256607249</v>
      </c>
      <c r="BH30">
        <f t="shared" si="37"/>
        <v>0.48034447027954019</v>
      </c>
      <c r="BI30">
        <f t="shared" si="38"/>
        <v>0.85541010287006758</v>
      </c>
      <c r="BJ30">
        <f t="shared" si="39"/>
        <v>0.24113228514796431</v>
      </c>
      <c r="BK30">
        <f t="shared" si="40"/>
        <v>0.75886771485203575</v>
      </c>
      <c r="BL30">
        <f t="shared" si="41"/>
        <v>1399.9816129032299</v>
      </c>
      <c r="BM30">
        <f t="shared" si="42"/>
        <v>1180.1693425632138</v>
      </c>
      <c r="BN30">
        <f t="shared" si="43"/>
        <v>0.84298917334765733</v>
      </c>
      <c r="BO30">
        <f t="shared" si="44"/>
        <v>0.19597834669531458</v>
      </c>
      <c r="BP30">
        <v>6</v>
      </c>
      <c r="BQ30">
        <v>0.5</v>
      </c>
      <c r="BR30" t="s">
        <v>295</v>
      </c>
      <c r="BS30">
        <v>2</v>
      </c>
      <c r="BT30">
        <v>1608162108.5</v>
      </c>
      <c r="BU30">
        <v>1199.6080645161301</v>
      </c>
      <c r="BV30">
        <v>1215.7193548387099</v>
      </c>
      <c r="BW30">
        <v>19.436838709677399</v>
      </c>
      <c r="BX30">
        <v>18.921216129032299</v>
      </c>
      <c r="BY30">
        <v>1200.28774193548</v>
      </c>
      <c r="BZ30">
        <v>19.445280645161301</v>
      </c>
      <c r="CA30">
        <v>500.221</v>
      </c>
      <c r="CB30">
        <v>101.952741935484</v>
      </c>
      <c r="CC30">
        <v>9.9964996774193501E-2</v>
      </c>
      <c r="CD30">
        <v>27.991287096774201</v>
      </c>
      <c r="CE30">
        <v>27.983599999999999</v>
      </c>
      <c r="CF30">
        <v>999.9</v>
      </c>
      <c r="CG30">
        <v>0</v>
      </c>
      <c r="CH30">
        <v>0</v>
      </c>
      <c r="CI30">
        <v>9998.9048387096791</v>
      </c>
      <c r="CJ30">
        <v>0</v>
      </c>
      <c r="CK30">
        <v>250.58364516129001</v>
      </c>
      <c r="CL30">
        <v>1399.9816129032299</v>
      </c>
      <c r="CM30">
        <v>0.90000503225806405</v>
      </c>
      <c r="CN30">
        <v>9.9995251612903194E-2</v>
      </c>
      <c r="CO30">
        <v>0</v>
      </c>
      <c r="CP30">
        <v>906.82122580645205</v>
      </c>
      <c r="CQ30">
        <v>4.99979</v>
      </c>
      <c r="CR30">
        <v>12646.664516129</v>
      </c>
      <c r="CS30">
        <v>11904.538709677399</v>
      </c>
      <c r="CT30">
        <v>47.088419354838699</v>
      </c>
      <c r="CU30">
        <v>49.1046774193548</v>
      </c>
      <c r="CV30">
        <v>48.173000000000002</v>
      </c>
      <c r="CW30">
        <v>48.125</v>
      </c>
      <c r="CX30">
        <v>48.311999999999998</v>
      </c>
      <c r="CY30">
        <v>1255.48870967742</v>
      </c>
      <c r="CZ30">
        <v>139.492903225806</v>
      </c>
      <c r="DA30">
        <v>0</v>
      </c>
      <c r="DB30">
        <v>119.60000014305101</v>
      </c>
      <c r="DC30">
        <v>0</v>
      </c>
      <c r="DD30">
        <v>906.82088461538501</v>
      </c>
      <c r="DE30">
        <v>-1.2827008632276999</v>
      </c>
      <c r="DF30">
        <v>-23.999999971160602</v>
      </c>
      <c r="DG30">
        <v>12646.692307692299</v>
      </c>
      <c r="DH30">
        <v>15</v>
      </c>
      <c r="DI30">
        <v>1608161532</v>
      </c>
      <c r="DJ30" t="s">
        <v>333</v>
      </c>
      <c r="DK30">
        <v>1608161532</v>
      </c>
      <c r="DL30">
        <v>1608161529</v>
      </c>
      <c r="DM30">
        <v>25</v>
      </c>
      <c r="DN30">
        <v>-0.111</v>
      </c>
      <c r="DO30">
        <v>-2E-3</v>
      </c>
      <c r="DP30">
        <v>-0.65</v>
      </c>
      <c r="DQ30">
        <v>-3.5000000000000003E-2</v>
      </c>
      <c r="DR30">
        <v>511</v>
      </c>
      <c r="DS30">
        <v>18</v>
      </c>
      <c r="DT30">
        <v>0.1</v>
      </c>
      <c r="DU30">
        <v>7.0000000000000007E-2</v>
      </c>
      <c r="DV30">
        <v>12.9149585601927</v>
      </c>
      <c r="DW30">
        <v>-2.6375284510699899</v>
      </c>
      <c r="DX30">
        <v>0.19795065690883301</v>
      </c>
      <c r="DY30">
        <v>0</v>
      </c>
      <c r="DZ30">
        <v>-16.110996774193499</v>
      </c>
      <c r="EA30">
        <v>2.74672741935494</v>
      </c>
      <c r="EB30">
        <v>0.21456076736631</v>
      </c>
      <c r="EC30">
        <v>0</v>
      </c>
      <c r="ED30">
        <v>0.51561880645161295</v>
      </c>
      <c r="EE30">
        <v>0.29949483870967603</v>
      </c>
      <c r="EF30">
        <v>2.2671375033244501E-2</v>
      </c>
      <c r="EG30">
        <v>0</v>
      </c>
      <c r="EH30">
        <v>0</v>
      </c>
      <c r="EI30">
        <v>3</v>
      </c>
      <c r="EJ30" t="s">
        <v>297</v>
      </c>
      <c r="EK30">
        <v>100</v>
      </c>
      <c r="EL30">
        <v>100</v>
      </c>
      <c r="EM30">
        <v>-0.68</v>
      </c>
      <c r="EN30">
        <v>-7.7999999999999996E-3</v>
      </c>
      <c r="EO30">
        <v>-0.89558478818051102</v>
      </c>
      <c r="EP30">
        <v>8.1547674161403102E-4</v>
      </c>
      <c r="EQ30">
        <v>-7.5071724955183801E-7</v>
      </c>
      <c r="ER30">
        <v>1.8443278439785599E-10</v>
      </c>
      <c r="ES30">
        <v>-0.14734748139058601</v>
      </c>
      <c r="ET30">
        <v>-1.3848143210928599E-2</v>
      </c>
      <c r="EU30">
        <v>1.44553185324755E-3</v>
      </c>
      <c r="EV30">
        <v>-1.8822019075458498E-5</v>
      </c>
      <c r="EW30">
        <v>6</v>
      </c>
      <c r="EX30">
        <v>2177</v>
      </c>
      <c r="EY30">
        <v>1</v>
      </c>
      <c r="EZ30">
        <v>25</v>
      </c>
      <c r="FA30">
        <v>9.6999999999999993</v>
      </c>
      <c r="FB30">
        <v>9.8000000000000007</v>
      </c>
      <c r="FC30">
        <v>2</v>
      </c>
      <c r="FD30">
        <v>512.46299999999997</v>
      </c>
      <c r="FE30">
        <v>481.09100000000001</v>
      </c>
      <c r="FF30">
        <v>23.242899999999999</v>
      </c>
      <c r="FG30">
        <v>32.514600000000002</v>
      </c>
      <c r="FH30">
        <v>30</v>
      </c>
      <c r="FI30">
        <v>32.480699999999999</v>
      </c>
      <c r="FJ30">
        <v>32.4407</v>
      </c>
      <c r="FK30">
        <v>49.187199999999997</v>
      </c>
      <c r="FL30">
        <v>44.223300000000002</v>
      </c>
      <c r="FM30">
        <v>0</v>
      </c>
      <c r="FN30">
        <v>23.244499999999999</v>
      </c>
      <c r="FO30">
        <v>1215.57</v>
      </c>
      <c r="FP30">
        <v>18.9513</v>
      </c>
      <c r="FQ30">
        <v>101.09</v>
      </c>
      <c r="FR30">
        <v>100.709</v>
      </c>
    </row>
    <row r="31" spans="1:174" x14ac:dyDescent="0.25">
      <c r="A31">
        <v>15</v>
      </c>
      <c r="B31">
        <v>1608162237</v>
      </c>
      <c r="C31">
        <v>1484.4000000953699</v>
      </c>
      <c r="D31" t="s">
        <v>354</v>
      </c>
      <c r="E31" t="s">
        <v>355</v>
      </c>
      <c r="F31" t="s">
        <v>290</v>
      </c>
      <c r="G31" t="s">
        <v>291</v>
      </c>
      <c r="H31">
        <v>1608162229</v>
      </c>
      <c r="I31">
        <f t="shared" si="0"/>
        <v>2.7553256816133579E-4</v>
      </c>
      <c r="J31">
        <f t="shared" si="1"/>
        <v>11.508920724573347</v>
      </c>
      <c r="K31">
        <f t="shared" si="2"/>
        <v>1399.81364516129</v>
      </c>
      <c r="L31">
        <f t="shared" si="3"/>
        <v>152.41994247311266</v>
      </c>
      <c r="M31">
        <f t="shared" si="4"/>
        <v>15.555007027734232</v>
      </c>
      <c r="N31">
        <f t="shared" si="5"/>
        <v>142.85605108296875</v>
      </c>
      <c r="O31">
        <f t="shared" si="6"/>
        <v>1.5072869816411727E-2</v>
      </c>
      <c r="P31">
        <f t="shared" si="7"/>
        <v>2.9631549490568059</v>
      </c>
      <c r="Q31">
        <f t="shared" si="8"/>
        <v>1.5030403777399655E-2</v>
      </c>
      <c r="R31">
        <f t="shared" si="9"/>
        <v>9.3978077271866679E-3</v>
      </c>
      <c r="S31">
        <f t="shared" si="10"/>
        <v>231.29062230619039</v>
      </c>
      <c r="T31">
        <f t="shared" si="11"/>
        <v>29.276490545386125</v>
      </c>
      <c r="U31">
        <f t="shared" si="12"/>
        <v>27.9846838709677</v>
      </c>
      <c r="V31">
        <f t="shared" si="13"/>
        <v>3.7914526711678143</v>
      </c>
      <c r="W31">
        <f t="shared" si="14"/>
        <v>52.008162720668814</v>
      </c>
      <c r="X31">
        <f t="shared" si="15"/>
        <v>1.9734786837451739</v>
      </c>
      <c r="Y31">
        <f t="shared" si="16"/>
        <v>3.7945556630111144</v>
      </c>
      <c r="Z31">
        <f t="shared" si="17"/>
        <v>1.8179739874226404</v>
      </c>
      <c r="AA31">
        <f t="shared" si="18"/>
        <v>-12.150986255914908</v>
      </c>
      <c r="AB31">
        <f t="shared" si="19"/>
        <v>2.2416477478163324</v>
      </c>
      <c r="AC31">
        <f t="shared" si="20"/>
        <v>0.1648875154841461</v>
      </c>
      <c r="AD31">
        <f t="shared" si="21"/>
        <v>221.54617131357594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53718.531038738482</v>
      </c>
      <c r="AJ31" t="s">
        <v>292</v>
      </c>
      <c r="AK31">
        <v>15552.9</v>
      </c>
      <c r="AL31">
        <v>715.47692307692296</v>
      </c>
      <c r="AM31">
        <v>3262.08</v>
      </c>
      <c r="AN31">
        <f t="shared" si="25"/>
        <v>2546.603076923077</v>
      </c>
      <c r="AO31">
        <f t="shared" si="26"/>
        <v>0.78066849277855754</v>
      </c>
      <c r="AP31">
        <v>-0.57774747981622299</v>
      </c>
      <c r="AQ31" t="s">
        <v>356</v>
      </c>
      <c r="AR31">
        <v>15377.7</v>
      </c>
      <c r="AS31">
        <v>903.84973076923097</v>
      </c>
      <c r="AT31">
        <v>1071.82</v>
      </c>
      <c r="AU31">
        <f t="shared" si="27"/>
        <v>0.15671499806942302</v>
      </c>
      <c r="AV31">
        <v>0.5</v>
      </c>
      <c r="AW31">
        <f t="shared" si="28"/>
        <v>1180.1850586922296</v>
      </c>
      <c r="AX31">
        <f t="shared" si="29"/>
        <v>11.508920724573347</v>
      </c>
      <c r="AY31">
        <f t="shared" si="30"/>
        <v>92.476349597257325</v>
      </c>
      <c r="AZ31">
        <f t="shared" si="31"/>
        <v>0.42580843798398987</v>
      </c>
      <c r="BA31">
        <f t="shared" si="32"/>
        <v>1.0241333014148545E-2</v>
      </c>
      <c r="BB31">
        <f t="shared" si="33"/>
        <v>2.0434961094213584</v>
      </c>
      <c r="BC31" t="s">
        <v>357</v>
      </c>
      <c r="BD31">
        <v>615.42999999999995</v>
      </c>
      <c r="BE31">
        <f t="shared" si="34"/>
        <v>456.39</v>
      </c>
      <c r="BF31">
        <f t="shared" si="35"/>
        <v>0.36804108159856475</v>
      </c>
      <c r="BG31">
        <f t="shared" si="36"/>
        <v>0.82755936750231429</v>
      </c>
      <c r="BH31">
        <f t="shared" si="37"/>
        <v>0.47137233780755716</v>
      </c>
      <c r="BI31">
        <f t="shared" si="38"/>
        <v>0.8600712140214537</v>
      </c>
      <c r="BJ31">
        <f t="shared" si="39"/>
        <v>0.25059865056931135</v>
      </c>
      <c r="BK31">
        <f t="shared" si="40"/>
        <v>0.74940134943068859</v>
      </c>
      <c r="BL31">
        <f t="shared" si="41"/>
        <v>1400.0003225806399</v>
      </c>
      <c r="BM31">
        <f t="shared" si="42"/>
        <v>1180.1850586922296</v>
      </c>
      <c r="BN31">
        <f t="shared" si="43"/>
        <v>0.84298913340018256</v>
      </c>
      <c r="BO31">
        <f t="shared" si="44"/>
        <v>0.19597826680036515</v>
      </c>
      <c r="BP31">
        <v>6</v>
      </c>
      <c r="BQ31">
        <v>0.5</v>
      </c>
      <c r="BR31" t="s">
        <v>295</v>
      </c>
      <c r="BS31">
        <v>2</v>
      </c>
      <c r="BT31">
        <v>1608162229</v>
      </c>
      <c r="BU31">
        <v>1399.81364516129</v>
      </c>
      <c r="BV31">
        <v>1414.08064516129</v>
      </c>
      <c r="BW31">
        <v>19.337664516128999</v>
      </c>
      <c r="BX31">
        <v>19.0135677419355</v>
      </c>
      <c r="BY31">
        <v>1400.88064516129</v>
      </c>
      <c r="BZ31">
        <v>19.352664516129</v>
      </c>
      <c r="CA31">
        <v>500.22912903225802</v>
      </c>
      <c r="CB31">
        <v>101.953612903226</v>
      </c>
      <c r="CC31">
        <v>0.100008003225806</v>
      </c>
      <c r="CD31">
        <v>27.998716129032299</v>
      </c>
      <c r="CE31">
        <v>27.9846838709677</v>
      </c>
      <c r="CF31">
        <v>999.9</v>
      </c>
      <c r="CG31">
        <v>0</v>
      </c>
      <c r="CH31">
        <v>0</v>
      </c>
      <c r="CI31">
        <v>9997.52</v>
      </c>
      <c r="CJ31">
        <v>0</v>
      </c>
      <c r="CK31">
        <v>249.60719354838699</v>
      </c>
      <c r="CL31">
        <v>1400.0003225806399</v>
      </c>
      <c r="CM31">
        <v>0.90000709677419299</v>
      </c>
      <c r="CN31">
        <v>9.9993212903225798E-2</v>
      </c>
      <c r="CO31">
        <v>0</v>
      </c>
      <c r="CP31">
        <v>903.96729032258099</v>
      </c>
      <c r="CQ31">
        <v>4.99979</v>
      </c>
      <c r="CR31">
        <v>12596.180645161299</v>
      </c>
      <c r="CS31">
        <v>11904.703225806499</v>
      </c>
      <c r="CT31">
        <v>47.120935483871001</v>
      </c>
      <c r="CU31">
        <v>49.086387096774203</v>
      </c>
      <c r="CV31">
        <v>48.183</v>
      </c>
      <c r="CW31">
        <v>48.116870967741903</v>
      </c>
      <c r="CX31">
        <v>48.311999999999998</v>
      </c>
      <c r="CY31">
        <v>1255.5074193548401</v>
      </c>
      <c r="CZ31">
        <v>139.492903225806</v>
      </c>
      <c r="DA31">
        <v>0</v>
      </c>
      <c r="DB31">
        <v>119.700000047684</v>
      </c>
      <c r="DC31">
        <v>0</v>
      </c>
      <c r="DD31">
        <v>903.84973076923097</v>
      </c>
      <c r="DE31">
        <v>-19.7623589962339</v>
      </c>
      <c r="DF31">
        <v>-283.822222409527</v>
      </c>
      <c r="DG31">
        <v>12594.3923076923</v>
      </c>
      <c r="DH31">
        <v>15</v>
      </c>
      <c r="DI31">
        <v>1608162272</v>
      </c>
      <c r="DJ31" t="s">
        <v>358</v>
      </c>
      <c r="DK31">
        <v>1608162272</v>
      </c>
      <c r="DL31">
        <v>1608162254</v>
      </c>
      <c r="DM31">
        <v>26</v>
      </c>
      <c r="DN31">
        <v>-0.34499999999999997</v>
      </c>
      <c r="DO31">
        <v>0</v>
      </c>
      <c r="DP31">
        <v>-1.0669999999999999</v>
      </c>
      <c r="DQ31">
        <v>-1.4999999999999999E-2</v>
      </c>
      <c r="DR31">
        <v>1414</v>
      </c>
      <c r="DS31">
        <v>19</v>
      </c>
      <c r="DT31">
        <v>0.21</v>
      </c>
      <c r="DU31">
        <v>0.18</v>
      </c>
      <c r="DV31">
        <v>11.253395746515499</v>
      </c>
      <c r="DW31">
        <v>-2.6921130417450101</v>
      </c>
      <c r="DX31">
        <v>0.206580611833549</v>
      </c>
      <c r="DY31">
        <v>0</v>
      </c>
      <c r="DZ31">
        <v>-13.946225806451601</v>
      </c>
      <c r="EA31">
        <v>3.5527403225806902</v>
      </c>
      <c r="EB31">
        <v>0.27305174857257902</v>
      </c>
      <c r="EC31">
        <v>0</v>
      </c>
      <c r="ED31">
        <v>0.33224264516128998</v>
      </c>
      <c r="EE31">
        <v>-0.25865453225806601</v>
      </c>
      <c r="EF31">
        <v>2.99800896892807E-2</v>
      </c>
      <c r="EG31">
        <v>0</v>
      </c>
      <c r="EH31">
        <v>0</v>
      </c>
      <c r="EI31">
        <v>3</v>
      </c>
      <c r="EJ31" t="s">
        <v>297</v>
      </c>
      <c r="EK31">
        <v>100</v>
      </c>
      <c r="EL31">
        <v>100</v>
      </c>
      <c r="EM31">
        <v>-1.0669999999999999</v>
      </c>
      <c r="EN31">
        <v>-1.4999999999999999E-2</v>
      </c>
      <c r="EO31">
        <v>-0.89558478818051102</v>
      </c>
      <c r="EP31">
        <v>8.1547674161403102E-4</v>
      </c>
      <c r="EQ31">
        <v>-7.5071724955183801E-7</v>
      </c>
      <c r="ER31">
        <v>1.8443278439785599E-10</v>
      </c>
      <c r="ES31">
        <v>-0.14734748139058601</v>
      </c>
      <c r="ET31">
        <v>-1.3848143210928599E-2</v>
      </c>
      <c r="EU31">
        <v>1.44553185324755E-3</v>
      </c>
      <c r="EV31">
        <v>-1.8822019075458498E-5</v>
      </c>
      <c r="EW31">
        <v>6</v>
      </c>
      <c r="EX31">
        <v>2177</v>
      </c>
      <c r="EY31">
        <v>1</v>
      </c>
      <c r="EZ31">
        <v>25</v>
      </c>
      <c r="FA31">
        <v>11.8</v>
      </c>
      <c r="FB31">
        <v>11.8</v>
      </c>
      <c r="FC31">
        <v>2</v>
      </c>
      <c r="FD31">
        <v>512.32000000000005</v>
      </c>
      <c r="FE31">
        <v>481.68200000000002</v>
      </c>
      <c r="FF31">
        <v>23.074999999999999</v>
      </c>
      <c r="FG31">
        <v>32.517400000000002</v>
      </c>
      <c r="FH31">
        <v>30.0001</v>
      </c>
      <c r="FI31">
        <v>32.475000000000001</v>
      </c>
      <c r="FJ31">
        <v>32.435099999999998</v>
      </c>
      <c r="FK31">
        <v>55.734400000000001</v>
      </c>
      <c r="FL31">
        <v>43.677900000000001</v>
      </c>
      <c r="FM31">
        <v>0</v>
      </c>
      <c r="FN31">
        <v>23.073399999999999</v>
      </c>
      <c r="FO31">
        <v>1413.77</v>
      </c>
      <c r="FP31">
        <v>19.133600000000001</v>
      </c>
      <c r="FQ31">
        <v>101.087</v>
      </c>
      <c r="FR31">
        <v>100.705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2020-12-16T15:45:41Z</dcterms:created>
  <dcterms:modified xsi:type="dcterms:W3CDTF">2021-05-04T23:33:43Z</dcterms:modified>
</cp:coreProperties>
</file>