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C7762F07-67BD-408C-827C-28563261B0FD}" xr6:coauthVersionLast="46" xr6:coauthVersionMax="46" xr10:uidLastSave="{00000000-0000-0000-0000-000000000000}"/>
  <bookViews>
    <workbookView xWindow="2115" yWindow="2115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31" i="1" l="1"/>
  <c r="AM31" i="1"/>
  <c r="AK31" i="1"/>
  <c r="AL31" i="1" s="1"/>
  <c r="T31" i="1" s="1"/>
  <c r="AJ31" i="1"/>
  <c r="AH31" i="1"/>
  <c r="L31" i="1" s="1"/>
  <c r="Z31" i="1"/>
  <c r="Y31" i="1"/>
  <c r="X31" i="1"/>
  <c r="Q31" i="1"/>
  <c r="O31" i="1"/>
  <c r="AN30" i="1"/>
  <c r="AM30" i="1"/>
  <c r="AL30" i="1" s="1"/>
  <c r="T30" i="1" s="1"/>
  <c r="AK30" i="1"/>
  <c r="AJ30" i="1"/>
  <c r="AH30" i="1"/>
  <c r="L30" i="1" s="1"/>
  <c r="Z30" i="1"/>
  <c r="Y30" i="1"/>
  <c r="X30" i="1"/>
  <c r="Q30" i="1"/>
  <c r="O30" i="1"/>
  <c r="AN29" i="1"/>
  <c r="AM29" i="1"/>
  <c r="AK29" i="1"/>
  <c r="AL29" i="1" s="1"/>
  <c r="T29" i="1" s="1"/>
  <c r="AJ29" i="1"/>
  <c r="AH29" i="1" s="1"/>
  <c r="Z29" i="1"/>
  <c r="X29" i="1" s="1"/>
  <c r="Y29" i="1"/>
  <c r="Q29" i="1"/>
  <c r="AN28" i="1"/>
  <c r="AM28" i="1"/>
  <c r="AK28" i="1"/>
  <c r="AL28" i="1" s="1"/>
  <c r="T28" i="1" s="1"/>
  <c r="AJ28" i="1"/>
  <c r="AH28" i="1" s="1"/>
  <c r="Z28" i="1"/>
  <c r="Y28" i="1"/>
  <c r="X28" i="1" s="1"/>
  <c r="Q28" i="1"/>
  <c r="AN27" i="1"/>
  <c r="AM27" i="1"/>
  <c r="AK27" i="1"/>
  <c r="AL27" i="1" s="1"/>
  <c r="T27" i="1" s="1"/>
  <c r="AJ27" i="1"/>
  <c r="AH27" i="1"/>
  <c r="L27" i="1" s="1"/>
  <c r="Z27" i="1"/>
  <c r="Y27" i="1"/>
  <c r="X27" i="1"/>
  <c r="Q27" i="1"/>
  <c r="O27" i="1"/>
  <c r="AN26" i="1"/>
  <c r="AM26" i="1"/>
  <c r="AK26" i="1"/>
  <c r="AL26" i="1" s="1"/>
  <c r="T26" i="1" s="1"/>
  <c r="AJ26" i="1"/>
  <c r="AI26" i="1"/>
  <c r="AH26" i="1"/>
  <c r="L26" i="1" s="1"/>
  <c r="Z26" i="1"/>
  <c r="Y26" i="1"/>
  <c r="X26" i="1" s="1"/>
  <c r="Q26" i="1"/>
  <c r="O26" i="1"/>
  <c r="K26" i="1"/>
  <c r="J26" i="1"/>
  <c r="I26" i="1"/>
  <c r="AB26" i="1" s="1"/>
  <c r="AN25" i="1"/>
  <c r="AM25" i="1"/>
  <c r="AK25" i="1"/>
  <c r="AL25" i="1" s="1"/>
  <c r="T25" i="1" s="1"/>
  <c r="AJ25" i="1"/>
  <c r="AI25" i="1"/>
  <c r="AH25" i="1"/>
  <c r="J25" i="1" s="1"/>
  <c r="I25" i="1" s="1"/>
  <c r="Z25" i="1"/>
  <c r="Y25" i="1"/>
  <c r="X25" i="1" s="1"/>
  <c r="Q25" i="1"/>
  <c r="O25" i="1"/>
  <c r="L25" i="1"/>
  <c r="K25" i="1"/>
  <c r="AN24" i="1"/>
  <c r="AM24" i="1"/>
  <c r="AK24" i="1"/>
  <c r="AL24" i="1" s="1"/>
  <c r="T24" i="1" s="1"/>
  <c r="AJ24" i="1"/>
  <c r="AH24" i="1" s="1"/>
  <c r="Z24" i="1"/>
  <c r="Y24" i="1"/>
  <c r="X24" i="1" s="1"/>
  <c r="Q24" i="1"/>
  <c r="AN23" i="1"/>
  <c r="AM23" i="1"/>
  <c r="AK23" i="1"/>
  <c r="AL23" i="1" s="1"/>
  <c r="T23" i="1" s="1"/>
  <c r="AJ23" i="1"/>
  <c r="AH23" i="1"/>
  <c r="L23" i="1" s="1"/>
  <c r="Z23" i="1"/>
  <c r="Y23" i="1"/>
  <c r="X23" i="1"/>
  <c r="Q23" i="1"/>
  <c r="O23" i="1"/>
  <c r="AN22" i="1"/>
  <c r="AM22" i="1"/>
  <c r="AK22" i="1"/>
  <c r="AL22" i="1" s="1"/>
  <c r="T22" i="1" s="1"/>
  <c r="AJ22" i="1"/>
  <c r="AH22" i="1" s="1"/>
  <c r="Z22" i="1"/>
  <c r="Y22" i="1"/>
  <c r="X22" i="1" s="1"/>
  <c r="Q22" i="1"/>
  <c r="AN21" i="1"/>
  <c r="AM21" i="1"/>
  <c r="AK21" i="1"/>
  <c r="AL21" i="1" s="1"/>
  <c r="T21" i="1" s="1"/>
  <c r="AJ21" i="1"/>
  <c r="AI21" i="1"/>
  <c r="AH21" i="1"/>
  <c r="J21" i="1" s="1"/>
  <c r="I21" i="1" s="1"/>
  <c r="Z21" i="1"/>
  <c r="Y21" i="1"/>
  <c r="X21" i="1" s="1"/>
  <c r="Q21" i="1"/>
  <c r="O21" i="1"/>
  <c r="L21" i="1"/>
  <c r="K21" i="1"/>
  <c r="AN20" i="1"/>
  <c r="AM20" i="1"/>
  <c r="AK20" i="1"/>
  <c r="AL20" i="1" s="1"/>
  <c r="T20" i="1" s="1"/>
  <c r="AJ20" i="1"/>
  <c r="AH20" i="1" s="1"/>
  <c r="Z20" i="1"/>
  <c r="Y20" i="1"/>
  <c r="X20" i="1" s="1"/>
  <c r="Q20" i="1"/>
  <c r="AN19" i="1"/>
  <c r="AM19" i="1"/>
  <c r="AK19" i="1"/>
  <c r="AL19" i="1" s="1"/>
  <c r="T19" i="1" s="1"/>
  <c r="AJ19" i="1"/>
  <c r="AH19" i="1"/>
  <c r="L19" i="1" s="1"/>
  <c r="Z19" i="1"/>
  <c r="Y19" i="1"/>
  <c r="X19" i="1"/>
  <c r="Q19" i="1"/>
  <c r="O19" i="1"/>
  <c r="AN18" i="1"/>
  <c r="AM18" i="1"/>
  <c r="AK18" i="1"/>
  <c r="AL18" i="1" s="1"/>
  <c r="T18" i="1" s="1"/>
  <c r="AJ18" i="1"/>
  <c r="AH18" i="1" s="1"/>
  <c r="Z18" i="1"/>
  <c r="Y18" i="1"/>
  <c r="X18" i="1" s="1"/>
  <c r="Q18" i="1"/>
  <c r="AN17" i="1"/>
  <c r="AM17" i="1"/>
  <c r="AK17" i="1"/>
  <c r="AL17" i="1" s="1"/>
  <c r="T17" i="1" s="1"/>
  <c r="AJ17" i="1"/>
  <c r="AI17" i="1"/>
  <c r="AH17" i="1"/>
  <c r="J17" i="1" s="1"/>
  <c r="I17" i="1" s="1"/>
  <c r="Z17" i="1"/>
  <c r="Y17" i="1"/>
  <c r="X17" i="1" s="1"/>
  <c r="Q17" i="1"/>
  <c r="O17" i="1"/>
  <c r="L17" i="1"/>
  <c r="K17" i="1"/>
  <c r="U21" i="1" l="1"/>
  <c r="V21" i="1" s="1"/>
  <c r="J29" i="1"/>
  <c r="I29" i="1" s="1"/>
  <c r="K29" i="1"/>
  <c r="AI29" i="1"/>
  <c r="O29" i="1"/>
  <c r="L29" i="1"/>
  <c r="AB17" i="1"/>
  <c r="AB25" i="1"/>
  <c r="U26" i="1"/>
  <c r="V26" i="1" s="1"/>
  <c r="J28" i="1"/>
  <c r="I28" i="1" s="1"/>
  <c r="O28" i="1"/>
  <c r="L28" i="1"/>
  <c r="AI28" i="1"/>
  <c r="K28" i="1"/>
  <c r="U29" i="1"/>
  <c r="V29" i="1" s="1"/>
  <c r="O24" i="1"/>
  <c r="J24" i="1"/>
  <c r="I24" i="1" s="1"/>
  <c r="L24" i="1"/>
  <c r="K24" i="1"/>
  <c r="AI24" i="1"/>
  <c r="U24" i="1"/>
  <c r="V24" i="1" s="1"/>
  <c r="L18" i="1"/>
  <c r="K18" i="1"/>
  <c r="J18" i="1"/>
  <c r="I18" i="1" s="1"/>
  <c r="AI18" i="1"/>
  <c r="O18" i="1"/>
  <c r="U28" i="1"/>
  <c r="V28" i="1" s="1"/>
  <c r="U22" i="1"/>
  <c r="V22" i="1" s="1"/>
  <c r="O20" i="1"/>
  <c r="J20" i="1"/>
  <c r="I20" i="1" s="1"/>
  <c r="AI20" i="1"/>
  <c r="L20" i="1"/>
  <c r="K20" i="1"/>
  <c r="U17" i="1"/>
  <c r="V17" i="1" s="1"/>
  <c r="U20" i="1"/>
  <c r="V20" i="1" s="1"/>
  <c r="AC20" i="1" s="1"/>
  <c r="U25" i="1"/>
  <c r="V25" i="1" s="1"/>
  <c r="R25" i="1" s="1"/>
  <c r="P25" i="1" s="1"/>
  <c r="S25" i="1" s="1"/>
  <c r="M25" i="1" s="1"/>
  <c r="N25" i="1" s="1"/>
  <c r="R21" i="1"/>
  <c r="P21" i="1" s="1"/>
  <c r="S21" i="1" s="1"/>
  <c r="M21" i="1" s="1"/>
  <c r="N21" i="1" s="1"/>
  <c r="AB21" i="1"/>
  <c r="U31" i="1"/>
  <c r="V31" i="1" s="1"/>
  <c r="L22" i="1"/>
  <c r="K22" i="1"/>
  <c r="J22" i="1"/>
  <c r="I22" i="1" s="1"/>
  <c r="AI22" i="1"/>
  <c r="O22" i="1"/>
  <c r="AI19" i="1"/>
  <c r="AI23" i="1"/>
  <c r="AI27" i="1"/>
  <c r="AI31" i="1"/>
  <c r="J19" i="1"/>
  <c r="I19" i="1" s="1"/>
  <c r="J23" i="1"/>
  <c r="I23" i="1" s="1"/>
  <c r="J27" i="1"/>
  <c r="I27" i="1" s="1"/>
  <c r="J31" i="1"/>
  <c r="I31" i="1" s="1"/>
  <c r="K19" i="1"/>
  <c r="K23" i="1"/>
  <c r="K27" i="1"/>
  <c r="AI30" i="1"/>
  <c r="K31" i="1"/>
  <c r="J30" i="1"/>
  <c r="I30" i="1" s="1"/>
  <c r="K30" i="1"/>
  <c r="AB30" i="1" l="1"/>
  <c r="W24" i="1"/>
  <c r="AA24" i="1" s="1"/>
  <c r="AD24" i="1"/>
  <c r="W29" i="1"/>
  <c r="AA29" i="1" s="1"/>
  <c r="AD29" i="1"/>
  <c r="AE29" i="1" s="1"/>
  <c r="AC29" i="1"/>
  <c r="AB19" i="1"/>
  <c r="AB22" i="1"/>
  <c r="R22" i="1"/>
  <c r="P22" i="1" s="1"/>
  <c r="S22" i="1" s="1"/>
  <c r="M22" i="1" s="1"/>
  <c r="N22" i="1" s="1"/>
  <c r="AB27" i="1"/>
  <c r="AC24" i="1"/>
  <c r="W20" i="1"/>
  <c r="AA20" i="1" s="1"/>
  <c r="AD20" i="1"/>
  <c r="AE20" i="1" s="1"/>
  <c r="U19" i="1"/>
  <c r="V19" i="1" s="1"/>
  <c r="W17" i="1"/>
  <c r="AA17" i="1" s="1"/>
  <c r="AD17" i="1"/>
  <c r="AE17" i="1" s="1"/>
  <c r="AC17" i="1"/>
  <c r="R20" i="1"/>
  <c r="P20" i="1" s="1"/>
  <c r="S20" i="1" s="1"/>
  <c r="M20" i="1" s="1"/>
  <c r="N20" i="1" s="1"/>
  <c r="AB20" i="1"/>
  <c r="U30" i="1"/>
  <c r="V30" i="1" s="1"/>
  <c r="R29" i="1"/>
  <c r="P29" i="1" s="1"/>
  <c r="S29" i="1" s="1"/>
  <c r="M29" i="1" s="1"/>
  <c r="N29" i="1" s="1"/>
  <c r="AB29" i="1"/>
  <c r="AC26" i="1"/>
  <c r="AD26" i="1"/>
  <c r="AE26" i="1" s="1"/>
  <c r="W26" i="1"/>
  <c r="AA26" i="1" s="1"/>
  <c r="AB23" i="1"/>
  <c r="R23" i="1"/>
  <c r="P23" i="1" s="1"/>
  <c r="S23" i="1" s="1"/>
  <c r="M23" i="1" s="1"/>
  <c r="N23" i="1" s="1"/>
  <c r="AB18" i="1"/>
  <c r="U23" i="1"/>
  <c r="V23" i="1" s="1"/>
  <c r="W21" i="1"/>
  <c r="AA21" i="1" s="1"/>
  <c r="AD21" i="1"/>
  <c r="AE21" i="1" s="1"/>
  <c r="AC21" i="1"/>
  <c r="AC22" i="1"/>
  <c r="AD22" i="1"/>
  <c r="AE22" i="1" s="1"/>
  <c r="W22" i="1"/>
  <c r="AA22" i="1" s="1"/>
  <c r="W28" i="1"/>
  <c r="AA28" i="1" s="1"/>
  <c r="AD28" i="1"/>
  <c r="AD31" i="1"/>
  <c r="W31" i="1"/>
  <c r="AA31" i="1" s="1"/>
  <c r="W25" i="1"/>
  <c r="AA25" i="1" s="1"/>
  <c r="AD25" i="1"/>
  <c r="AC25" i="1"/>
  <c r="U27" i="1"/>
  <c r="V27" i="1" s="1"/>
  <c r="U18" i="1"/>
  <c r="V18" i="1" s="1"/>
  <c r="R18" i="1" s="1"/>
  <c r="P18" i="1" s="1"/>
  <c r="S18" i="1" s="1"/>
  <c r="M18" i="1" s="1"/>
  <c r="N18" i="1" s="1"/>
  <c r="R24" i="1"/>
  <c r="P24" i="1" s="1"/>
  <c r="S24" i="1" s="1"/>
  <c r="M24" i="1" s="1"/>
  <c r="N24" i="1" s="1"/>
  <c r="AB24" i="1"/>
  <c r="R26" i="1"/>
  <c r="P26" i="1" s="1"/>
  <c r="S26" i="1" s="1"/>
  <c r="M26" i="1" s="1"/>
  <c r="N26" i="1" s="1"/>
  <c r="AB31" i="1"/>
  <c r="R31" i="1"/>
  <c r="P31" i="1" s="1"/>
  <c r="S31" i="1" s="1"/>
  <c r="M31" i="1" s="1"/>
  <c r="N31" i="1" s="1"/>
  <c r="AC28" i="1"/>
  <c r="R28" i="1"/>
  <c r="P28" i="1" s="1"/>
  <c r="S28" i="1" s="1"/>
  <c r="M28" i="1" s="1"/>
  <c r="N28" i="1" s="1"/>
  <c r="AB28" i="1"/>
  <c r="R17" i="1"/>
  <c r="P17" i="1" s="1"/>
  <c r="S17" i="1" s="1"/>
  <c r="M17" i="1" s="1"/>
  <c r="N17" i="1" s="1"/>
  <c r="AC31" i="1"/>
  <c r="AD27" i="1" l="1"/>
  <c r="AE27" i="1" s="1"/>
  <c r="W27" i="1"/>
  <c r="AA27" i="1" s="1"/>
  <c r="AC27" i="1"/>
  <c r="AD30" i="1"/>
  <c r="AE30" i="1" s="1"/>
  <c r="AC30" i="1"/>
  <c r="W30" i="1"/>
  <c r="AA30" i="1" s="1"/>
  <c r="AE25" i="1"/>
  <c r="R27" i="1"/>
  <c r="P27" i="1" s="1"/>
  <c r="S27" i="1" s="1"/>
  <c r="M27" i="1" s="1"/>
  <c r="N27" i="1" s="1"/>
  <c r="AE24" i="1"/>
  <c r="AD18" i="1"/>
  <c r="AE18" i="1" s="1"/>
  <c r="AC18" i="1"/>
  <c r="W18" i="1"/>
  <c r="AA18" i="1" s="1"/>
  <c r="AE31" i="1"/>
  <c r="R30" i="1"/>
  <c r="P30" i="1" s="1"/>
  <c r="S30" i="1" s="1"/>
  <c r="M30" i="1" s="1"/>
  <c r="N30" i="1" s="1"/>
  <c r="AE28" i="1"/>
  <c r="AD23" i="1"/>
  <c r="AE23" i="1" s="1"/>
  <c r="W23" i="1"/>
  <c r="AA23" i="1" s="1"/>
  <c r="AC23" i="1"/>
  <c r="AD19" i="1"/>
  <c r="AE19" i="1" s="1"/>
  <c r="W19" i="1"/>
  <c r="AA19" i="1" s="1"/>
  <c r="AC19" i="1"/>
  <c r="R19" i="1"/>
  <c r="P19" i="1" s="1"/>
  <c r="S19" i="1" s="1"/>
  <c r="M19" i="1" s="1"/>
  <c r="N19" i="1" s="1"/>
</calcChain>
</file>

<file path=xl/sharedStrings.xml><?xml version="1.0" encoding="utf-8"?>
<sst xmlns="http://schemas.openxmlformats.org/spreadsheetml/2006/main" count="534" uniqueCount="271">
  <si>
    <t>File opened</t>
  </si>
  <si>
    <t>2020-12-16 15:23:56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</si>
  <si>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</si>
  <si>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</si>
  <si>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</si>
  <si>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</si>
  <si>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</si>
  <si>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</si>
  <si>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</si>
  <si>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</si>
  <si>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</si>
  <si>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</si>
  <si>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</si>
  <si>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{"co2bspanconc1": "400", "tazero": "0.00104713", "flowazero": "0.317", "h2oaspanconc1": "12.17", "h2obspan2": "0", "co2bspan2a": "0.0873229", "co2aspan2a": "0.0865215", "co2aspan2": "0", "chamberpressurezero": "2.57375", "co2bspan1": "0.999577", "h2obspan1": "0.998939", "co2bspan2b": "0.087286", "co2bspanconc2": "0", "h2obspanconc2": "0", "co2azero": "0.892502", "ssb_ref": "34919.1", "ssa_ref": "37127.4", "co2bzero": "0.898612", "co2aspan1": "1.00054", "h2oaspanconc2": "0", "h2obspan2b": "0.0677395", "h2oaspan2b": "0.0671222", "h2oaspan2a": "0.0668561", "h2oaspan2": "0", "h2obspanconc1": "12.17", "h2oazero": "1.16161", "flowmeterzero": "0.990581", "co2bspan2": "0", "tbzero": "0.0513058", "co2aspanconc1": "400", "h2oaspan1": "1.00398", "h2obspan2a": "0.0678114", "co2aspanconc2": "0", "co2aspan2b": "0.086568", "oxygen": "21", "h2obzero": "1.16501", "flowbzero": "0.26"}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</si>
  <si>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</si>
  <si>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</si>
  <si>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</si>
  <si>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</si>
  <si>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</si>
  <si>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</si>
  <si>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</si>
  <si>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15:23:56</t>
  </si>
  <si>
    <t>Stability Definition:	A (GasEx): Slp&lt;0.5 Per=15	ΔH2O (Meas2): Slp&lt;0.2 Per=15	ΔCO2 (Meas2): Slp&lt;0.2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</si>
  <si>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</si>
  <si>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</si>
  <si>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</si>
  <si>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</si>
  <si>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</si>
  <si>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</si>
  <si>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</si>
  <si>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</si>
  <si>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</si>
  <si>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</si>
  <si>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</si>
  <si>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</si>
  <si>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</si>
  <si>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</si>
  <si>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</si>
  <si>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</si>
  <si>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</si>
  <si>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</si>
  <si>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</si>
  <si>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</si>
  <si>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</si>
  <si>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</si>
  <si>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</si>
  <si>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</si>
  <si>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</si>
  <si>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</si>
  <si>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</si>
  <si>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</si>
  <si>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</si>
  <si>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</si>
  <si>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</si>
  <si>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</si>
  <si>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</si>
  <si>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</si>
  <si>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</si>
  <si>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</si>
  <si>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</si>
  <si>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</si>
  <si>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</si>
  <si>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</si>
  <si>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</si>
  <si>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</si>
  <si>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</si>
  <si>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</si>
  <si>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</si>
  <si>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</si>
  <si>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</si>
  <si>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</si>
  <si>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</si>
  <si>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</si>
  <si>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</si>
  <si>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</si>
  <si>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6.07058 92.363 391.428 619.968 858.153 1059.61 1241.84 1400.52</t>
  </si>
  <si>
    <t>Fs_true</t>
  </si>
  <si>
    <t>1.21091 103.559 404.005 601.341 801.253 1000.78 1201.79 1400.9</t>
  </si>
  <si>
    <t>leak_wt</t>
  </si>
  <si>
    <t>Sys</t>
  </si>
  <si>
    <t>UserDefCon</t>
  </si>
  <si>
    <t>GasEx</t>
  </si>
  <si>
    <t>Leak</t>
  </si>
  <si>
    <t>LeafQ</t>
  </si>
  <si>
    <t>Const</t>
  </si>
  <si>
    <t>Meas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</si>
  <si>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</si>
  <si>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</si>
  <si>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</si>
  <si>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</si>
  <si>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</si>
  <si>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</si>
  <si>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</si>
  <si>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</si>
  <si>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</si>
  <si>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</si>
  <si>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</si>
  <si>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</si>
  <si>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</si>
  <si>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</si>
  <si>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</si>
  <si>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</si>
  <si>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</si>
  <si>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</si>
  <si>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</si>
  <si>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</si>
  <si>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</si>
  <si>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</si>
  <si>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</si>
  <si>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</si>
  <si>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</si>
  <si>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</si>
  <si>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</si>
  <si>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</si>
  <si>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</si>
  <si>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</si>
  <si>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</si>
  <si>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</si>
  <si>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</si>
  <si>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</si>
  <si>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</si>
  <si>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</si>
  <si>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</si>
  <si>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</si>
  <si>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</si>
  <si>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</si>
  <si>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</si>
  <si>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</si>
  <si>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</si>
  <si>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</si>
  <si>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</si>
  <si>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</si>
  <si>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</si>
  <si>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</si>
  <si>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</si>
  <si>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</si>
  <si>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</si>
  <si>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</si>
  <si>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</si>
  <si>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</si>
  <si>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</si>
  <si>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</si>
  <si>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</si>
  <si>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</si>
  <si>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</si>
  <si>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</si>
  <si>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</si>
  <si>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</si>
  <si>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</si>
  <si>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</si>
  <si>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</si>
  <si>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</si>
  <si>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</si>
  <si>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</si>
  <si>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</si>
  <si>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</si>
  <si>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</si>
  <si>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</si>
  <si>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</si>
  <si>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</si>
  <si>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</si>
  <si>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</si>
  <si>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</si>
  <si>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</si>
  <si>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</si>
  <si>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</si>
  <si>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</si>
  <si>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</si>
  <si>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</si>
  <si>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</si>
  <si>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</si>
  <si>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</si>
  <si>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</si>
  <si>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</si>
  <si>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</si>
  <si>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</si>
  <si>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</si>
  <si>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</si>
  <si>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</si>
  <si>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</si>
  <si>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</si>
  <si>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</si>
  <si>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</si>
  <si>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</si>
  <si>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</si>
  <si>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</si>
  <si>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</si>
  <si>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</si>
  <si>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</si>
  <si>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</si>
  <si>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</si>
  <si>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</si>
  <si>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</si>
  <si>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</si>
  <si>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</si>
  <si>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</si>
  <si>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</si>
  <si>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</si>
  <si>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</si>
  <si>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</si>
  <si>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</si>
  <si>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</si>
  <si>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</si>
  <si>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</si>
  <si>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</si>
  <si>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</si>
  <si>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</si>
  <si>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</si>
  <si>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</si>
  <si>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</si>
  <si>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</si>
  <si>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</si>
  <si>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</si>
  <si>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</si>
  <si>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</si>
  <si>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</si>
  <si>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</si>
  <si>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</si>
  <si>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</si>
  <si>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</si>
  <si>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</si>
  <si>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</si>
  <si>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</si>
  <si>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</si>
  <si>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</si>
  <si>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</si>
  <si>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</si>
  <si>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</si>
  <si>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</si>
  <si>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</si>
  <si>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</si>
  <si>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20201216 15:26:48</t>
  </si>
  <si>
    <t>15:26:48</t>
  </si>
  <si>
    <t>1149</t>
  </si>
  <si>
    <t>_1</t>
  </si>
  <si>
    <t>0: Broadleaf</t>
  </si>
  <si>
    <t>15:27:14</t>
  </si>
  <si>
    <t>0/3</t>
  </si>
  <si>
    <t>20201216 15:28:29</t>
  </si>
  <si>
    <t>15:28:29</t>
  </si>
  <si>
    <t>3/3</t>
  </si>
  <si>
    <t>20201216 15:30:15</t>
  </si>
  <si>
    <t>15:30:15</t>
  </si>
  <si>
    <t>20201216 15:31:28</t>
  </si>
  <si>
    <t>15:31:28</t>
  </si>
  <si>
    <t>20201216 15:33:05</t>
  </si>
  <si>
    <t>15:33:05</t>
  </si>
  <si>
    <t>20201216 15:34:44</t>
  </si>
  <si>
    <t>15:34:44</t>
  </si>
  <si>
    <t>20201216 15:35:54</t>
  </si>
  <si>
    <t>15:35:54</t>
  </si>
  <si>
    <t>20201216 15:37:44</t>
  </si>
  <si>
    <t>15:37:44</t>
  </si>
  <si>
    <t>15:38:10</t>
  </si>
  <si>
    <t>20201216 15:40:06</t>
  </si>
  <si>
    <t>15:40:06</t>
  </si>
  <si>
    <t>20201216 15:41:55</t>
  </si>
  <si>
    <t>15:41:55</t>
  </si>
  <si>
    <t>20201216 15:43:56</t>
  </si>
  <si>
    <t>15:43:56</t>
  </si>
  <si>
    <t>2/3</t>
  </si>
  <si>
    <t>20201216 15:45:56</t>
  </si>
  <si>
    <t>15:45:56</t>
  </si>
  <si>
    <t>1/3</t>
  </si>
  <si>
    <t>20201216 15:47:57</t>
  </si>
  <si>
    <t>15:47:57</t>
  </si>
  <si>
    <t>20201216 15:49:51</t>
  </si>
  <si>
    <t>15:49:51</t>
  </si>
  <si>
    <t>15:50:17</t>
  </si>
  <si>
    <t>20201216 15:52:18</t>
  </si>
  <si>
    <t>15:52:18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</si>
</sst>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T31"/>
  <sheetViews>
    <sheetView tabSelected="1" workbookViewId="0"/>
  </sheetViews>
  <sheetFormatPr defaultRowHeight="15" x14ac:dyDescent="0.25"/>
  <sheetData>
    <row r="2" spans="1:124" x14ac:dyDescent="0.25">
      <c r="A2" t="s">
        <v>23</v>
      </c>
      <c r="B2" t="s">
        <v>24</v>
      </c>
      <c r="C2" t="s">
        <v>26</v>
      </c>
    </row>
    <row r="3" spans="1:124" x14ac:dyDescent="0.25">
      <c r="B3" t="s">
        <v>25</v>
      </c>
      <c r="C3">
        <v>21</v>
      </c>
    </row>
    <row r="4" spans="1:124" x14ac:dyDescent="0.25">
      <c r="A4" t="s">
        <v>27</v>
      </c>
      <c r="B4" t="s">
        <v>28</v>
      </c>
      <c r="C4" t="s">
        <v>29</v>
      </c>
      <c r="D4" t="s">
        <v>31</v>
      </c>
      <c r="E4" t="s">
        <v>32</v>
      </c>
      <c r="F4" t="s">
        <v>33</v>
      </c>
      <c r="G4" t="s">
        <v>34</v>
      </c>
      <c r="H4" t="s">
        <v>35</v>
      </c>
      <c r="I4" t="s">
        <v>36</v>
      </c>
      <c r="J4" t="s">
        <v>37</v>
      </c>
      <c r="K4" t="s">
        <v>38</v>
      </c>
    </row>
    <row r="5" spans="1:124" x14ac:dyDescent="0.25">
      <c r="B5" t="s">
        <v>15</v>
      </c>
      <c r="C5" t="s">
        <v>30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24" x14ac:dyDescent="0.25">
      <c r="A6" t="s">
        <v>39</v>
      </c>
      <c r="B6" t="s">
        <v>40</v>
      </c>
      <c r="C6" t="s">
        <v>41</v>
      </c>
      <c r="D6" t="s">
        <v>42</v>
      </c>
      <c r="E6" t="s">
        <v>43</v>
      </c>
    </row>
    <row r="7" spans="1:124" x14ac:dyDescent="0.25">
      <c r="B7">
        <v>0</v>
      </c>
      <c r="C7">
        <v>1</v>
      </c>
      <c r="D7">
        <v>0</v>
      </c>
      <c r="E7">
        <v>0</v>
      </c>
    </row>
    <row r="8" spans="1:124" x14ac:dyDescent="0.25">
      <c r="A8" t="s">
        <v>44</v>
      </c>
      <c r="B8" t="s">
        <v>45</v>
      </c>
      <c r="C8" t="s">
        <v>47</v>
      </c>
      <c r="D8" t="s">
        <v>49</v>
      </c>
      <c r="E8" t="s">
        <v>50</v>
      </c>
      <c r="F8" t="s">
        <v>51</v>
      </c>
      <c r="G8" t="s">
        <v>52</v>
      </c>
      <c r="H8" t="s">
        <v>53</v>
      </c>
      <c r="I8" t="s">
        <v>54</v>
      </c>
      <c r="J8" t="s">
        <v>55</v>
      </c>
      <c r="K8" t="s">
        <v>56</v>
      </c>
      <c r="L8" t="s">
        <v>57</v>
      </c>
      <c r="M8" t="s">
        <v>58</v>
      </c>
      <c r="N8" t="s">
        <v>59</v>
      </c>
      <c r="O8" t="s">
        <v>60</v>
      </c>
      <c r="P8" t="s">
        <v>61</v>
      </c>
      <c r="Q8" t="s">
        <v>62</v>
      </c>
    </row>
    <row r="9" spans="1:124" x14ac:dyDescent="0.25">
      <c r="B9" t="s">
        <v>46</v>
      </c>
      <c r="C9" t="s">
        <v>48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24" x14ac:dyDescent="0.25">
      <c r="A10" t="s">
        <v>63</v>
      </c>
      <c r="B10" t="s">
        <v>64</v>
      </c>
      <c r="C10" t="s">
        <v>65</v>
      </c>
      <c r="D10" t="s">
        <v>66</v>
      </c>
      <c r="E10" t="s">
        <v>67</v>
      </c>
      <c r="F10" t="s">
        <v>68</v>
      </c>
    </row>
    <row r="11" spans="1:12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24" x14ac:dyDescent="0.25">
      <c r="A12" t="s">
        <v>69</v>
      </c>
      <c r="B12" t="s">
        <v>70</v>
      </c>
      <c r="C12" t="s">
        <v>71</v>
      </c>
      <c r="D12" t="s">
        <v>72</v>
      </c>
      <c r="E12" t="s">
        <v>73</v>
      </c>
      <c r="F12" t="s">
        <v>74</v>
      </c>
      <c r="G12" t="s">
        <v>76</v>
      </c>
      <c r="H12" t="s">
        <v>78</v>
      </c>
    </row>
    <row r="13" spans="1:124" x14ac:dyDescent="0.25">
      <c r="B13">
        <v>-6276</v>
      </c>
      <c r="C13">
        <v>6.6</v>
      </c>
      <c r="D13">
        <v>1.7090000000000001E-5</v>
      </c>
      <c r="E13">
        <v>3.11</v>
      </c>
      <c r="F13" t="s">
        <v>75</v>
      </c>
      <c r="G13" t="s">
        <v>77</v>
      </c>
      <c r="H13">
        <v>0</v>
      </c>
    </row>
    <row r="14" spans="1:124" x14ac:dyDescent="0.25">
      <c r="A14" t="s">
        <v>79</v>
      </c>
      <c r="B14" t="s">
        <v>79</v>
      </c>
      <c r="C14" t="s">
        <v>79</v>
      </c>
      <c r="D14" t="s">
        <v>79</v>
      </c>
      <c r="E14" t="s">
        <v>79</v>
      </c>
      <c r="F14" t="s">
        <v>80</v>
      </c>
      <c r="G14" t="s">
        <v>80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82</v>
      </c>
      <c r="AG14" t="s">
        <v>82</v>
      </c>
      <c r="AH14" t="s">
        <v>82</v>
      </c>
      <c r="AI14" t="s">
        <v>82</v>
      </c>
      <c r="AJ14" t="s">
        <v>82</v>
      </c>
      <c r="AK14" t="s">
        <v>83</v>
      </c>
      <c r="AL14" t="s">
        <v>83</v>
      </c>
      <c r="AM14" t="s">
        <v>83</v>
      </c>
      <c r="AN14" t="s">
        <v>83</v>
      </c>
      <c r="AO14" t="s">
        <v>84</v>
      </c>
      <c r="AP14" t="s">
        <v>84</v>
      </c>
      <c r="AQ14" t="s">
        <v>84</v>
      </c>
      <c r="AR14" t="s">
        <v>84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86</v>
      </c>
      <c r="BL14" t="s">
        <v>86</v>
      </c>
      <c r="BM14" t="s">
        <v>86</v>
      </c>
      <c r="BN14" t="s">
        <v>86</v>
      </c>
      <c r="BO14" t="s">
        <v>86</v>
      </c>
      <c r="BP14" t="s">
        <v>86</v>
      </c>
      <c r="BQ14" t="s">
        <v>86</v>
      </c>
      <c r="BR14" t="s">
        <v>86</v>
      </c>
      <c r="BS14" t="s">
        <v>86</v>
      </c>
      <c r="BT14" t="s">
        <v>86</v>
      </c>
      <c r="BU14" t="s">
        <v>86</v>
      </c>
      <c r="BV14" t="s">
        <v>86</v>
      </c>
      <c r="BW14" t="s">
        <v>86</v>
      </c>
      <c r="BX14" t="s">
        <v>87</v>
      </c>
      <c r="BY14" t="s">
        <v>87</v>
      </c>
      <c r="BZ14" t="s">
        <v>87</v>
      </c>
      <c r="CA14" t="s">
        <v>87</v>
      </c>
      <c r="CB14" t="s">
        <v>87</v>
      </c>
      <c r="CC14" t="s">
        <v>87</v>
      </c>
      <c r="CD14" t="s">
        <v>87</v>
      </c>
      <c r="CE14" t="s">
        <v>87</v>
      </c>
      <c r="CF14" t="s">
        <v>87</v>
      </c>
      <c r="CG14" t="s">
        <v>87</v>
      </c>
      <c r="CH14" t="s">
        <v>87</v>
      </c>
      <c r="CI14" t="s">
        <v>87</v>
      </c>
      <c r="CJ14" t="s">
        <v>87</v>
      </c>
      <c r="CK14" t="s">
        <v>87</v>
      </c>
      <c r="CL14" t="s">
        <v>87</v>
      </c>
      <c r="CM14" t="s">
        <v>88</v>
      </c>
      <c r="CN14" t="s">
        <v>88</v>
      </c>
      <c r="CO14" t="s">
        <v>88</v>
      </c>
      <c r="CP14" t="s">
        <v>88</v>
      </c>
      <c r="CQ14" t="s">
        <v>88</v>
      </c>
      <c r="CR14" t="s">
        <v>88</v>
      </c>
      <c r="CS14" t="s">
        <v>88</v>
      </c>
      <c r="CT14" t="s">
        <v>88</v>
      </c>
      <c r="CU14" t="s">
        <v>88</v>
      </c>
      <c r="CV14" t="s">
        <v>88</v>
      </c>
      <c r="CW14" t="s">
        <v>88</v>
      </c>
      <c r="CX14" t="s">
        <v>88</v>
      </c>
      <c r="CY14" t="s">
        <v>88</v>
      </c>
      <c r="CZ14" t="s">
        <v>88</v>
      </c>
      <c r="DA14" t="s">
        <v>88</v>
      </c>
      <c r="DB14" t="s">
        <v>88</v>
      </c>
      <c r="DC14" t="s">
        <v>88</v>
      </c>
      <c r="DD14" t="s">
        <v>88</v>
      </c>
      <c r="DE14" t="s">
        <v>89</v>
      </c>
      <c r="DF14" t="s">
        <v>89</v>
      </c>
      <c r="DG14" t="s">
        <v>89</v>
      </c>
      <c r="DH14" t="s">
        <v>89</v>
      </c>
      <c r="DI14" t="s">
        <v>89</v>
      </c>
      <c r="DJ14" t="s">
        <v>89</v>
      </c>
      <c r="DK14" t="s">
        <v>89</v>
      </c>
      <c r="DL14" t="s">
        <v>89</v>
      </c>
      <c r="DM14" t="s">
        <v>89</v>
      </c>
      <c r="DN14" t="s">
        <v>89</v>
      </c>
      <c r="DO14" t="s">
        <v>89</v>
      </c>
      <c r="DP14" t="s">
        <v>89</v>
      </c>
      <c r="DQ14" t="s">
        <v>89</v>
      </c>
      <c r="DR14" t="s">
        <v>89</v>
      </c>
      <c r="DS14" t="s">
        <v>89</v>
      </c>
      <c r="DT14" t="s">
        <v>89</v>
      </c>
    </row>
    <row r="15" spans="1:124" x14ac:dyDescent="0.25">
      <c r="A15" t="s">
        <v>90</v>
      </c>
      <c r="B15" t="s">
        <v>91</v>
      </c>
      <c r="C15" t="s">
        <v>92</v>
      </c>
      <c r="D15" t="s">
        <v>93</v>
      </c>
      <c r="E15" t="s">
        <v>94</v>
      </c>
      <c r="F15" t="s">
        <v>95</v>
      </c>
      <c r="G15" t="s">
        <v>96</v>
      </c>
      <c r="H15" t="s">
        <v>97</v>
      </c>
      <c r="I15" t="s">
        <v>98</v>
      </c>
      <c r="J15" t="s">
        <v>99</v>
      </c>
      <c r="K15" t="s">
        <v>100</v>
      </c>
      <c r="L15" t="s">
        <v>101</v>
      </c>
      <c r="M15" t="s">
        <v>102</v>
      </c>
      <c r="N15" t="s">
        <v>103</v>
      </c>
      <c r="O15" t="s">
        <v>104</v>
      </c>
      <c r="P15" t="s">
        <v>105</v>
      </c>
      <c r="Q15" t="s">
        <v>106</v>
      </c>
      <c r="R15" t="s">
        <v>107</v>
      </c>
      <c r="S15" t="s">
        <v>108</v>
      </c>
      <c r="T15" t="s">
        <v>109</v>
      </c>
      <c r="U15" t="s">
        <v>110</v>
      </c>
      <c r="V15" t="s">
        <v>111</v>
      </c>
      <c r="W15" t="s">
        <v>112</v>
      </c>
      <c r="X15" t="s">
        <v>113</v>
      </c>
      <c r="Y15" t="s">
        <v>114</v>
      </c>
      <c r="Z15" t="s">
        <v>115</v>
      </c>
      <c r="AA15" t="s">
        <v>116</v>
      </c>
      <c r="AB15" t="s">
        <v>117</v>
      </c>
      <c r="AC15" t="s">
        <v>118</v>
      </c>
      <c r="AD15" t="s">
        <v>119</v>
      </c>
      <c r="AE15" t="s">
        <v>120</v>
      </c>
      <c r="AF15" t="s">
        <v>82</v>
      </c>
      <c r="AG15" t="s">
        <v>121</v>
      </c>
      <c r="AH15" t="s">
        <v>122</v>
      </c>
      <c r="AI15" t="s">
        <v>123</v>
      </c>
      <c r="AJ15" t="s">
        <v>124</v>
      </c>
      <c r="AK15" t="s">
        <v>125</v>
      </c>
      <c r="AL15" t="s">
        <v>126</v>
      </c>
      <c r="AM15" t="s">
        <v>127</v>
      </c>
      <c r="AN15" t="s">
        <v>128</v>
      </c>
      <c r="AO15" t="s">
        <v>129</v>
      </c>
      <c r="AP15" t="s">
        <v>130</v>
      </c>
      <c r="AQ15" t="s">
        <v>131</v>
      </c>
      <c r="AR15" t="s">
        <v>132</v>
      </c>
      <c r="AS15" t="s">
        <v>97</v>
      </c>
      <c r="AT15" t="s">
        <v>133</v>
      </c>
      <c r="AU15" t="s">
        <v>134</v>
      </c>
      <c r="AV15" t="s">
        <v>135</v>
      </c>
      <c r="AW15" t="s">
        <v>136</v>
      </c>
      <c r="AX15" t="s">
        <v>137</v>
      </c>
      <c r="AY15" t="s">
        <v>138</v>
      </c>
      <c r="AZ15" t="s">
        <v>139</v>
      </c>
      <c r="BA15" t="s">
        <v>140</v>
      </c>
      <c r="BB15" t="s">
        <v>141</v>
      </c>
      <c r="BC15" t="s">
        <v>142</v>
      </c>
      <c r="BD15" t="s">
        <v>143</v>
      </c>
      <c r="BE15" t="s">
        <v>144</v>
      </c>
      <c r="BF15" t="s">
        <v>145</v>
      </c>
      <c r="BG15" t="s">
        <v>146</v>
      </c>
      <c r="BH15" t="s">
        <v>147</v>
      </c>
      <c r="BI15" t="s">
        <v>148</v>
      </c>
      <c r="BJ15" t="s">
        <v>149</v>
      </c>
      <c r="BK15" t="s">
        <v>91</v>
      </c>
      <c r="BL15" t="s">
        <v>94</v>
      </c>
      <c r="BM15" t="s">
        <v>150</v>
      </c>
      <c r="BN15" t="s">
        <v>151</v>
      </c>
      <c r="BO15" t="s">
        <v>152</v>
      </c>
      <c r="BP15" t="s">
        <v>153</v>
      </c>
      <c r="BQ15" t="s">
        <v>154</v>
      </c>
      <c r="BR15" t="s">
        <v>155</v>
      </c>
      <c r="BS15" t="s">
        <v>156</v>
      </c>
      <c r="BT15" t="s">
        <v>157</v>
      </c>
      <c r="BU15" t="s">
        <v>158</v>
      </c>
      <c r="BV15" t="s">
        <v>159</v>
      </c>
      <c r="BW15" t="s">
        <v>160</v>
      </c>
      <c r="BX15" t="s">
        <v>161</v>
      </c>
      <c r="BY15" t="s">
        <v>162</v>
      </c>
      <c r="BZ15" t="s">
        <v>163</v>
      </c>
      <c r="CA15" t="s">
        <v>164</v>
      </c>
      <c r="CB15" t="s">
        <v>165</v>
      </c>
      <c r="CC15" t="s">
        <v>166</v>
      </c>
      <c r="CD15" t="s">
        <v>167</v>
      </c>
      <c r="CE15" t="s">
        <v>168</v>
      </c>
      <c r="CF15" t="s">
        <v>169</v>
      </c>
      <c r="CG15" t="s">
        <v>170</v>
      </c>
      <c r="CH15" t="s">
        <v>171</v>
      </c>
      <c r="CI15" t="s">
        <v>172</v>
      </c>
      <c r="CJ15" t="s">
        <v>173</v>
      </c>
      <c r="CK15" t="s">
        <v>174</v>
      </c>
      <c r="CL15" t="s">
        <v>175</v>
      </c>
      <c r="CM15" t="s">
        <v>176</v>
      </c>
      <c r="CN15" t="s">
        <v>177</v>
      </c>
      <c r="CO15" t="s">
        <v>178</v>
      </c>
      <c r="CP15" t="s">
        <v>179</v>
      </c>
      <c r="CQ15" t="s">
        <v>180</v>
      </c>
      <c r="CR15" t="s">
        <v>181</v>
      </c>
      <c r="CS15" t="s">
        <v>182</v>
      </c>
      <c r="CT15" t="s">
        <v>183</v>
      </c>
      <c r="CU15" t="s">
        <v>184</v>
      </c>
      <c r="CV15" t="s">
        <v>185</v>
      </c>
      <c r="CW15" t="s">
        <v>186</v>
      </c>
      <c r="CX15" t="s">
        <v>187</v>
      </c>
      <c r="CY15" t="s">
        <v>188</v>
      </c>
      <c r="CZ15" t="s">
        <v>189</v>
      </c>
      <c r="DA15" t="s">
        <v>190</v>
      </c>
      <c r="DB15" t="s">
        <v>191</v>
      </c>
      <c r="DC15" t="s">
        <v>192</v>
      </c>
      <c r="DD15" t="s">
        <v>193</v>
      </c>
      <c r="DE15" t="s">
        <v>194</v>
      </c>
      <c r="DF15" t="s">
        <v>195</v>
      </c>
      <c r="DG15" t="s">
        <v>196</v>
      </c>
      <c r="DH15" t="s">
        <v>197</v>
      </c>
      <c r="DI15" t="s">
        <v>198</v>
      </c>
      <c r="DJ15" t="s">
        <v>199</v>
      </c>
      <c r="DK15" t="s">
        <v>200</v>
      </c>
      <c r="DL15" t="s">
        <v>201</v>
      </c>
      <c r="DM15" t="s">
        <v>202</v>
      </c>
      <c r="DN15" t="s">
        <v>203</v>
      </c>
      <c r="DO15" t="s">
        <v>204</v>
      </c>
      <c r="DP15" t="s">
        <v>205</v>
      </c>
      <c r="DQ15" t="s">
        <v>206</v>
      </c>
      <c r="DR15" t="s">
        <v>207</v>
      </c>
      <c r="DS15" t="s">
        <v>208</v>
      </c>
      <c r="DT15" t="s">
        <v>209</v>
      </c>
    </row>
    <row r="16" spans="1:124" x14ac:dyDescent="0.25">
      <c r="B16" t="s">
        <v>210</v>
      </c>
      <c r="C16" t="s">
        <v>210</v>
      </c>
      <c r="H16" t="s">
        <v>210</v>
      </c>
      <c r="I16" t="s">
        <v>211</v>
      </c>
      <c r="J16" t="s">
        <v>212</v>
      </c>
      <c r="K16" t="s">
        <v>213</v>
      </c>
      <c r="L16" t="s">
        <v>214</v>
      </c>
      <c r="M16" t="s">
        <v>214</v>
      </c>
      <c r="N16" t="s">
        <v>140</v>
      </c>
      <c r="O16" t="s">
        <v>140</v>
      </c>
      <c r="P16" t="s">
        <v>211</v>
      </c>
      <c r="Q16" t="s">
        <v>211</v>
      </c>
      <c r="R16" t="s">
        <v>211</v>
      </c>
      <c r="S16" t="s">
        <v>211</v>
      </c>
      <c r="T16" t="s">
        <v>215</v>
      </c>
      <c r="U16" t="s">
        <v>216</v>
      </c>
      <c r="V16" t="s">
        <v>216</v>
      </c>
      <c r="W16" t="s">
        <v>217</v>
      </c>
      <c r="X16" t="s">
        <v>218</v>
      </c>
      <c r="Y16" t="s">
        <v>217</v>
      </c>
      <c r="Z16" t="s">
        <v>217</v>
      </c>
      <c r="AA16" t="s">
        <v>217</v>
      </c>
      <c r="AB16" t="s">
        <v>215</v>
      </c>
      <c r="AC16" t="s">
        <v>215</v>
      </c>
      <c r="AD16" t="s">
        <v>215</v>
      </c>
      <c r="AE16" t="s">
        <v>215</v>
      </c>
      <c r="AF16" t="s">
        <v>219</v>
      </c>
      <c r="AG16" t="s">
        <v>218</v>
      </c>
      <c r="AI16" t="s">
        <v>218</v>
      </c>
      <c r="AJ16" t="s">
        <v>219</v>
      </c>
      <c r="AK16" t="s">
        <v>213</v>
      </c>
      <c r="AL16" t="s">
        <v>213</v>
      </c>
      <c r="AN16" t="s">
        <v>220</v>
      </c>
      <c r="AO16" t="s">
        <v>221</v>
      </c>
      <c r="AR16" t="s">
        <v>211</v>
      </c>
      <c r="AS16" t="s">
        <v>210</v>
      </c>
      <c r="AT16" t="s">
        <v>214</v>
      </c>
      <c r="AU16" t="s">
        <v>214</v>
      </c>
      <c r="AV16" t="s">
        <v>222</v>
      </c>
      <c r="AW16" t="s">
        <v>222</v>
      </c>
      <c r="AX16" t="s">
        <v>214</v>
      </c>
      <c r="AY16" t="s">
        <v>222</v>
      </c>
      <c r="AZ16" t="s">
        <v>219</v>
      </c>
      <c r="BA16" t="s">
        <v>217</v>
      </c>
      <c r="BB16" t="s">
        <v>217</v>
      </c>
      <c r="BC16" t="s">
        <v>216</v>
      </c>
      <c r="BD16" t="s">
        <v>216</v>
      </c>
      <c r="BE16" t="s">
        <v>216</v>
      </c>
      <c r="BF16" t="s">
        <v>216</v>
      </c>
      <c r="BG16" t="s">
        <v>216</v>
      </c>
      <c r="BH16" t="s">
        <v>223</v>
      </c>
      <c r="BI16" t="s">
        <v>213</v>
      </c>
      <c r="BJ16" t="s">
        <v>213</v>
      </c>
      <c r="BK16" t="s">
        <v>224</v>
      </c>
      <c r="BM16" t="s">
        <v>210</v>
      </c>
      <c r="BN16" t="s">
        <v>210</v>
      </c>
      <c r="BP16" t="s">
        <v>225</v>
      </c>
      <c r="BQ16" t="s">
        <v>226</v>
      </c>
      <c r="BR16" t="s">
        <v>225</v>
      </c>
      <c r="BS16" t="s">
        <v>226</v>
      </c>
      <c r="BT16" t="s">
        <v>225</v>
      </c>
      <c r="BU16" t="s">
        <v>226</v>
      </c>
      <c r="BV16" t="s">
        <v>218</v>
      </c>
      <c r="BW16" t="s">
        <v>218</v>
      </c>
      <c r="BX16" t="s">
        <v>213</v>
      </c>
      <c r="BY16" t="s">
        <v>227</v>
      </c>
      <c r="BZ16" t="s">
        <v>213</v>
      </c>
      <c r="CB16" t="s">
        <v>214</v>
      </c>
      <c r="CC16" t="s">
        <v>228</v>
      </c>
      <c r="CD16" t="s">
        <v>214</v>
      </c>
      <c r="CF16" t="s">
        <v>222</v>
      </c>
      <c r="CG16" t="s">
        <v>229</v>
      </c>
      <c r="CH16" t="s">
        <v>222</v>
      </c>
      <c r="CM16" t="s">
        <v>218</v>
      </c>
      <c r="CN16" t="s">
        <v>218</v>
      </c>
      <c r="CO16" t="s">
        <v>225</v>
      </c>
      <c r="CP16" t="s">
        <v>226</v>
      </c>
      <c r="CQ16" t="s">
        <v>226</v>
      </c>
      <c r="CU16" t="s">
        <v>226</v>
      </c>
      <c r="CY16" t="s">
        <v>214</v>
      </c>
      <c r="CZ16" t="s">
        <v>214</v>
      </c>
      <c r="DA16" t="s">
        <v>222</v>
      </c>
      <c r="DB16" t="s">
        <v>222</v>
      </c>
      <c r="DC16" t="s">
        <v>230</v>
      </c>
      <c r="DD16" t="s">
        <v>230</v>
      </c>
      <c r="DF16" t="s">
        <v>219</v>
      </c>
      <c r="DG16" t="s">
        <v>219</v>
      </c>
      <c r="DH16" t="s">
        <v>216</v>
      </c>
      <c r="DI16" t="s">
        <v>216</v>
      </c>
      <c r="DJ16" t="s">
        <v>216</v>
      </c>
      <c r="DK16" t="s">
        <v>216</v>
      </c>
      <c r="DL16" t="s">
        <v>216</v>
      </c>
      <c r="DM16" t="s">
        <v>218</v>
      </c>
      <c r="DN16" t="s">
        <v>218</v>
      </c>
      <c r="DO16" t="s">
        <v>218</v>
      </c>
      <c r="DP16" t="s">
        <v>216</v>
      </c>
      <c r="DQ16" t="s">
        <v>214</v>
      </c>
      <c r="DR16" t="s">
        <v>222</v>
      </c>
      <c r="DS16" t="s">
        <v>218</v>
      </c>
      <c r="DT16" t="s">
        <v>218</v>
      </c>
    </row>
    <row r="17" spans="1:124" x14ac:dyDescent="0.25">
      <c r="A17">
        <v>1</v>
      </c>
      <c r="B17">
        <v>1608154008.5</v>
      </c>
      <c r="C17">
        <v>0</v>
      </c>
      <c r="D17" t="s">
        <v>231</v>
      </c>
      <c r="E17" t="s">
        <v>232</v>
      </c>
      <c r="F17" t="s">
        <v>233</v>
      </c>
      <c r="G17" t="s">
        <v>234</v>
      </c>
      <c r="H17">
        <v>1608154000.5</v>
      </c>
      <c r="I17">
        <f t="shared" ref="I17:I31" si="0">(J17)/1000</f>
        <v>1.4289411650951901E-3</v>
      </c>
      <c r="J17">
        <f t="shared" ref="J17:J31" si="1">1000*AZ17*AH17*(AV17-AW17)/(100*AO17*(1000-AH17*AV17))</f>
        <v>1.4289411650951902</v>
      </c>
      <c r="K17">
        <f t="shared" ref="K17:K31" si="2">AZ17*AH17*(AU17-AT17*(1000-AH17*AW17)/(1000-AH17*AV17))/(100*AO17)</f>
        <v>9.1356846491061265</v>
      </c>
      <c r="L17">
        <f t="shared" ref="L17:L31" si="3">AT17 - IF(AH17&gt;1, K17*AO17*100/(AJ17*BH17), 0)</f>
        <v>402.86719354838698</v>
      </c>
      <c r="M17" t="e">
        <f t="shared" ref="M17:M31" si="4">((S17-I17/2)*L17-K17)/(S17+I17/2)</f>
        <v>#DIV/0!</v>
      </c>
      <c r="N17" t="e">
        <f t="shared" ref="N17:N31" si="5">M17*(BA17+BB17)/1000</f>
        <v>#DIV/0!</v>
      </c>
      <c r="O17">
        <f t="shared" ref="O17:O31" si="6">(AT17 - IF(AH17&gt;1, K17*AO17*100/(AJ17*BH17), 0))*(BA17+BB17)/1000</f>
        <v>41.125508817124796</v>
      </c>
      <c r="P17" t="e">
        <f t="shared" ref="P17:P31" si="7">2/((1/R17-1/Q17)+SIGN(R17)*SQRT((1/R17-1/Q17)*(1/R17-1/Q17) + 4*AP17/((AP17+1)*(AP17+1))*(2*1/R17*1/Q17-1/Q17*1/Q17)))</f>
        <v>#DIV/0!</v>
      </c>
      <c r="Q17">
        <f t="shared" ref="Q17:Q31" si="8">IF(LEFT(AQ17,1)&lt;&gt;"0",IF(LEFT(AQ17,1)="1",3,AR17),$D$5+$E$5*(BH17*BA17/($K$5*1000))+$F$5*(BH17*BA17/($K$5*1000))*MAX(MIN(AO17,$J$5),$I$5)*MAX(MIN(AO17,$J$5),$I$5)+$G$5*MAX(MIN(AO17,$J$5),$I$5)*(BH17*BA17/($K$5*1000))+$H$5*(BH17*BA17/($K$5*1000))*(BH17*BA17/($K$5*1000)))</f>
        <v>2.9650761357812532</v>
      </c>
      <c r="R17" t="e">
        <f t="shared" ref="R17:R31" si="9">I17*(1000-(1000*0.61365*EXP(17.502*V17/(240.97+V17))/(BA17+BB17)+AV17)/2)/(1000*0.61365*EXP(17.502*V17/(240.97+V17))/(BA17+BB17)-AV17)</f>
        <v>#DIV/0!</v>
      </c>
      <c r="S17" t="e">
        <f t="shared" ref="S17:S31" si="10">1/((AP17+1)/(P17/1.6)+1/(Q17/1.37)) + AP17/((AP17+1)/(P17/1.6) + AP17/(Q17/1.37))</f>
        <v>#DIV/0!</v>
      </c>
      <c r="T17" t="e">
        <f t="shared" ref="T17:T31" si="11">(AL17*AN17)</f>
        <v>#DIV/0!</v>
      </c>
      <c r="U17" t="e">
        <f t="shared" ref="U17:U31" si="12">(BC17+(T17+2*0.95*0.0000000567*(((BC17+$B$7)+273)^4-(BC17+273)^4)-44100*I17)/(1.84*29.3*Q17+8*0.95*0.0000000567*(BC17+273)^3))</f>
        <v>#DIV/0!</v>
      </c>
      <c r="V17" t="e">
        <f t="shared" ref="V17:V31" si="13">($C$7*BD17+$D$7*BE17+$E$7*U17)</f>
        <v>#DIV/0!</v>
      </c>
      <c r="W17" t="e">
        <f t="shared" ref="W17:W31" si="14">0.61365*EXP(17.502*V17/(240.97+V17))</f>
        <v>#DIV/0!</v>
      </c>
      <c r="X17">
        <f t="shared" ref="X17:X31" si="15">(Y17/Z17*100)</f>
        <v>56.75913404357842</v>
      </c>
      <c r="Y17">
        <f t="shared" ref="Y17:Y31" si="16">AV17*(BA17+BB17)/1000</f>
        <v>2.1528603720456077</v>
      </c>
      <c r="Z17">
        <f t="shared" ref="Z17:Z31" si="17">0.61365*EXP(17.502*BC17/(240.97+BC17))</f>
        <v>3.7929760704113082</v>
      </c>
      <c r="AA17" t="e">
        <f t="shared" ref="AA17:AA31" si="18">(W17-AV17*(BA17+BB17)/1000)</f>
        <v>#DIV/0!</v>
      </c>
      <c r="AB17">
        <f t="shared" ref="AB17:AB31" si="19">(-I17*44100)</f>
        <v>-63.016305380697887</v>
      </c>
      <c r="AC17" t="e">
        <f t="shared" ref="AC17:AC31" si="20">2*29.3*Q17*0.92*(BC17-V17)</f>
        <v>#DIV/0!</v>
      </c>
      <c r="AD17" t="e">
        <f t="shared" ref="AD17:AD31" si="21">2*0.95*0.0000000567*(((BC17+$B$7)+273)^4-(V17+273)^4)</f>
        <v>#DIV/0!</v>
      </c>
      <c r="AE17" t="e">
        <f t="shared" ref="AE17:AE31" si="22">T17+AD17+AB17+AC17</f>
        <v>#DIV/0!</v>
      </c>
      <c r="AF17">
        <v>0</v>
      </c>
      <c r="AG17">
        <v>0</v>
      </c>
      <c r="AH17">
        <f t="shared" ref="AH17:AH31" si="23">IF(AF17*$H$13&gt;=AJ17,1,(AJ17/(AJ17-AF17*$H$13)))</f>
        <v>1</v>
      </c>
      <c r="AI17">
        <f t="shared" ref="AI17:AI31" si="24">(AH17-1)*100</f>
        <v>0</v>
      </c>
      <c r="AJ17">
        <f t="shared" ref="AJ17:AJ31" si="25">MAX(0,($B$13+$C$13*BH17)/(1+$D$13*BH17)*BA17/(BC17+273)*$E$13)</f>
        <v>53776.534538413463</v>
      </c>
      <c r="AK17">
        <f t="shared" ref="AK17:AK31" si="26">$B$11*BI17+$C$11*BJ17</f>
        <v>0</v>
      </c>
      <c r="AL17" t="e">
        <f t="shared" ref="AL17:AL31" si="27">AK17*AM17</f>
        <v>#DIV/0!</v>
      </c>
      <c r="AM17" t="e">
        <f t="shared" ref="AM17:AM31" si="28">($B$11*$D$9+$C$11*$D$9)/($B$11+$C$11)</f>
        <v>#DIV/0!</v>
      </c>
      <c r="AN17" t="e">
        <f t="shared" ref="AN17:AN31" si="29">($B$11*$K$9+$C$11*$K$9)/($B$11+$C$11)</f>
        <v>#DIV/0!</v>
      </c>
      <c r="AO17">
        <v>6</v>
      </c>
      <c r="AP17">
        <v>0.5</v>
      </c>
      <c r="AQ17" t="s">
        <v>235</v>
      </c>
      <c r="AR17">
        <v>2</v>
      </c>
      <c r="AS17">
        <v>1608154000.5</v>
      </c>
      <c r="AT17">
        <v>402.86719354838698</v>
      </c>
      <c r="AU17">
        <v>414.519935483871</v>
      </c>
      <c r="AV17">
        <v>21.0895096774194</v>
      </c>
      <c r="AW17">
        <v>19.4110709677419</v>
      </c>
      <c r="AX17">
        <v>402.41819354838702</v>
      </c>
      <c r="AY17">
        <v>20.8245096774194</v>
      </c>
      <c r="AZ17">
        <v>500.038096774194</v>
      </c>
      <c r="BA17">
        <v>101.982064516129</v>
      </c>
      <c r="BB17">
        <v>9.9985041935483895E-2</v>
      </c>
      <c r="BC17">
        <v>27.991574193548399</v>
      </c>
      <c r="BD17">
        <v>28.789677419354799</v>
      </c>
      <c r="BE17">
        <v>999.9</v>
      </c>
      <c r="BF17">
        <v>0</v>
      </c>
      <c r="BG17">
        <v>0</v>
      </c>
      <c r="BH17">
        <v>10005.616774193501</v>
      </c>
      <c r="BI17">
        <v>0</v>
      </c>
      <c r="BJ17">
        <v>102.258096774194</v>
      </c>
      <c r="BK17">
        <v>1608154034</v>
      </c>
      <c r="BL17" t="s">
        <v>236</v>
      </c>
      <c r="BM17">
        <v>1608154028.5</v>
      </c>
      <c r="BN17">
        <v>1608154034</v>
      </c>
      <c r="BO17">
        <v>29</v>
      </c>
      <c r="BP17">
        <v>-3.2000000000000001E-2</v>
      </c>
      <c r="BQ17">
        <v>1.6E-2</v>
      </c>
      <c r="BR17">
        <v>0.44900000000000001</v>
      </c>
      <c r="BS17">
        <v>0.26500000000000001</v>
      </c>
      <c r="BT17">
        <v>414</v>
      </c>
      <c r="BU17">
        <v>20</v>
      </c>
      <c r="BV17">
        <v>0.21</v>
      </c>
      <c r="BW17">
        <v>0.05</v>
      </c>
      <c r="BX17">
        <v>9.0310131240497604</v>
      </c>
      <c r="BY17">
        <v>2.9476648118198301</v>
      </c>
      <c r="BZ17">
        <v>0.22360874913381801</v>
      </c>
      <c r="CA17">
        <v>0</v>
      </c>
      <c r="CB17">
        <v>-11.5991633333333</v>
      </c>
      <c r="CC17">
        <v>-3.2037810901001298</v>
      </c>
      <c r="CD17">
        <v>0.23412042269358399</v>
      </c>
      <c r="CE17">
        <v>0</v>
      </c>
      <c r="CF17">
        <v>1.7299536666666699</v>
      </c>
      <c r="CG17">
        <v>-0.22424516129031899</v>
      </c>
      <c r="CH17">
        <v>1.62845954782085E-2</v>
      </c>
      <c r="CI17">
        <v>0</v>
      </c>
      <c r="CJ17">
        <v>0</v>
      </c>
      <c r="CK17">
        <v>3</v>
      </c>
      <c r="CL17" t="s">
        <v>237</v>
      </c>
      <c r="CM17">
        <v>100</v>
      </c>
      <c r="CN17">
        <v>100</v>
      </c>
      <c r="CO17">
        <v>0.44900000000000001</v>
      </c>
      <c r="CP17">
        <v>0.26500000000000001</v>
      </c>
      <c r="CQ17">
        <v>0.65869512005461095</v>
      </c>
      <c r="CR17">
        <v>-1.6043650578588901E-5</v>
      </c>
      <c r="CS17">
        <v>-1.15305589960158E-6</v>
      </c>
      <c r="CT17">
        <v>3.6581349982770798E-10</v>
      </c>
      <c r="CU17">
        <v>-7.4359993983220504E-2</v>
      </c>
      <c r="CV17">
        <v>-1.48585495900011E-2</v>
      </c>
      <c r="CW17">
        <v>2.0620247853856302E-3</v>
      </c>
      <c r="CX17">
        <v>-2.1578943166311499E-5</v>
      </c>
      <c r="CY17">
        <v>18</v>
      </c>
      <c r="CZ17">
        <v>2225</v>
      </c>
      <c r="DA17">
        <v>1</v>
      </c>
      <c r="DB17">
        <v>25</v>
      </c>
      <c r="DC17">
        <v>12.9</v>
      </c>
      <c r="DD17">
        <v>12.9</v>
      </c>
      <c r="DE17">
        <v>2</v>
      </c>
      <c r="DF17">
        <v>507.14800000000002</v>
      </c>
      <c r="DG17">
        <v>477.76799999999997</v>
      </c>
      <c r="DH17">
        <v>23.860499999999998</v>
      </c>
      <c r="DI17">
        <v>33.802100000000003</v>
      </c>
      <c r="DJ17">
        <v>30</v>
      </c>
      <c r="DK17">
        <v>33.850900000000003</v>
      </c>
      <c r="DL17">
        <v>33.893000000000001</v>
      </c>
      <c r="DM17">
        <v>19.569400000000002</v>
      </c>
      <c r="DN17">
        <v>20.408100000000001</v>
      </c>
      <c r="DO17">
        <v>32.156599999999997</v>
      </c>
      <c r="DP17">
        <v>23.862500000000001</v>
      </c>
      <c r="DQ17">
        <v>413.62900000000002</v>
      </c>
      <c r="DR17">
        <v>19.538799999999998</v>
      </c>
      <c r="DS17">
        <v>97.936000000000007</v>
      </c>
      <c r="DT17">
        <v>101.774</v>
      </c>
    </row>
    <row r="18" spans="1:124" x14ac:dyDescent="0.25">
      <c r="A18">
        <v>2</v>
      </c>
      <c r="B18">
        <v>1608154109.5</v>
      </c>
      <c r="C18">
        <v>101</v>
      </c>
      <c r="D18" t="s">
        <v>238</v>
      </c>
      <c r="E18" t="s">
        <v>239</v>
      </c>
      <c r="F18" t="s">
        <v>233</v>
      </c>
      <c r="G18" t="s">
        <v>234</v>
      </c>
      <c r="H18">
        <v>1608154101.5</v>
      </c>
      <c r="I18">
        <f t="shared" si="0"/>
        <v>1.3776270670343733E-3</v>
      </c>
      <c r="J18">
        <f t="shared" si="1"/>
        <v>1.3776270670343733</v>
      </c>
      <c r="K18">
        <f t="shared" si="2"/>
        <v>0.26679062736234377</v>
      </c>
      <c r="L18">
        <f t="shared" si="3"/>
        <v>45.945151612903203</v>
      </c>
      <c r="M18" t="e">
        <f t="shared" si="4"/>
        <v>#DIV/0!</v>
      </c>
      <c r="N18" t="e">
        <f t="shared" si="5"/>
        <v>#DIV/0!</v>
      </c>
      <c r="O18">
        <f t="shared" si="6"/>
        <v>4.6900841843159284</v>
      </c>
      <c r="P18" t="e">
        <f t="shared" si="7"/>
        <v>#DIV/0!</v>
      </c>
      <c r="Q18">
        <f t="shared" si="8"/>
        <v>2.9637911105231374</v>
      </c>
      <c r="R18" t="e">
        <f t="shared" si="9"/>
        <v>#DIV/0!</v>
      </c>
      <c r="S18" t="e">
        <f t="shared" si="10"/>
        <v>#DIV/0!</v>
      </c>
      <c r="T18" t="e">
        <f t="shared" si="11"/>
        <v>#DIV/0!</v>
      </c>
      <c r="U18" t="e">
        <f t="shared" si="12"/>
        <v>#DIV/0!</v>
      </c>
      <c r="V18" t="e">
        <f t="shared" si="13"/>
        <v>#DIV/0!</v>
      </c>
      <c r="W18" t="e">
        <f t="shared" si="14"/>
        <v>#DIV/0!</v>
      </c>
      <c r="X18">
        <f t="shared" si="15"/>
        <v>57.40571210683926</v>
      </c>
      <c r="Y18">
        <f t="shared" si="16"/>
        <v>2.1794664113500013</v>
      </c>
      <c r="Z18">
        <f t="shared" si="17"/>
        <v>3.7966019954490591</v>
      </c>
      <c r="AA18" t="e">
        <f t="shared" si="18"/>
        <v>#DIV/0!</v>
      </c>
      <c r="AB18">
        <f t="shared" si="19"/>
        <v>-60.753353656215857</v>
      </c>
      <c r="AC18" t="e">
        <f t="shared" si="20"/>
        <v>#DIV/0!</v>
      </c>
      <c r="AD18" t="e">
        <f t="shared" si="21"/>
        <v>#DIV/0!</v>
      </c>
      <c r="AE18" t="e">
        <f t="shared" si="22"/>
        <v>#DIV/0!</v>
      </c>
      <c r="AF18">
        <v>0</v>
      </c>
      <c r="AG18">
        <v>0</v>
      </c>
      <c r="AH18">
        <f t="shared" si="23"/>
        <v>1</v>
      </c>
      <c r="AI18">
        <f t="shared" si="24"/>
        <v>0</v>
      </c>
      <c r="AJ18">
        <f t="shared" si="25"/>
        <v>53736.027131822208</v>
      </c>
      <c r="AK18">
        <f t="shared" si="26"/>
        <v>0</v>
      </c>
      <c r="AL18" t="e">
        <f t="shared" si="27"/>
        <v>#DIV/0!</v>
      </c>
      <c r="AM18" t="e">
        <f t="shared" si="28"/>
        <v>#DIV/0!</v>
      </c>
      <c r="AN18" t="e">
        <f t="shared" si="29"/>
        <v>#DIV/0!</v>
      </c>
      <c r="AO18">
        <v>6</v>
      </c>
      <c r="AP18">
        <v>0.5</v>
      </c>
      <c r="AQ18" t="s">
        <v>235</v>
      </c>
      <c r="AR18">
        <v>2</v>
      </c>
      <c r="AS18">
        <v>1608154101.5</v>
      </c>
      <c r="AT18">
        <v>45.945151612903203</v>
      </c>
      <c r="AU18">
        <v>46.341225806451597</v>
      </c>
      <c r="AV18">
        <v>21.3505580645161</v>
      </c>
      <c r="AW18">
        <v>19.7328193548387</v>
      </c>
      <c r="AX18">
        <v>45.321767741935503</v>
      </c>
      <c r="AY18">
        <v>21.010899999999999</v>
      </c>
      <c r="AZ18">
        <v>500.03648387096803</v>
      </c>
      <c r="BA18">
        <v>101.980064516129</v>
      </c>
      <c r="BB18">
        <v>0.100003122580645</v>
      </c>
      <c r="BC18">
        <v>28.007964516129</v>
      </c>
      <c r="BD18">
        <v>28.858696774193501</v>
      </c>
      <c r="BE18">
        <v>999.9</v>
      </c>
      <c r="BF18">
        <v>0</v>
      </c>
      <c r="BG18">
        <v>0</v>
      </c>
      <c r="BH18">
        <v>9998.5306451612905</v>
      </c>
      <c r="BI18">
        <v>0</v>
      </c>
      <c r="BJ18">
        <v>101.19750645161299</v>
      </c>
      <c r="BK18">
        <v>1608154034</v>
      </c>
      <c r="BL18" t="s">
        <v>236</v>
      </c>
      <c r="BM18">
        <v>1608154028.5</v>
      </c>
      <c r="BN18">
        <v>1608154034</v>
      </c>
      <c r="BO18">
        <v>29</v>
      </c>
      <c r="BP18">
        <v>-3.2000000000000001E-2</v>
      </c>
      <c r="BQ18">
        <v>1.6E-2</v>
      </c>
      <c r="BR18">
        <v>0.44900000000000001</v>
      </c>
      <c r="BS18">
        <v>0.26500000000000001</v>
      </c>
      <c r="BT18">
        <v>414</v>
      </c>
      <c r="BU18">
        <v>20</v>
      </c>
      <c r="BV18">
        <v>0.21</v>
      </c>
      <c r="BW18">
        <v>0.05</v>
      </c>
      <c r="BX18">
        <v>0.25720388398654898</v>
      </c>
      <c r="BY18">
        <v>0.45212177724622199</v>
      </c>
      <c r="BZ18">
        <v>0.13025090161512301</v>
      </c>
      <c r="CA18">
        <v>1</v>
      </c>
      <c r="CB18">
        <v>-0.40308163333333302</v>
      </c>
      <c r="CC18">
        <v>0.13457947942157999</v>
      </c>
      <c r="CD18">
        <v>0.12965626527514501</v>
      </c>
      <c r="CE18">
        <v>1</v>
      </c>
      <c r="CF18">
        <v>1.6173506666666699</v>
      </c>
      <c r="CG18">
        <v>-3.9426206896552601E-2</v>
      </c>
      <c r="CH18">
        <v>1.27520952352501E-2</v>
      </c>
      <c r="CI18">
        <v>1</v>
      </c>
      <c r="CJ18">
        <v>3</v>
      </c>
      <c r="CK18">
        <v>3</v>
      </c>
      <c r="CL18" t="s">
        <v>240</v>
      </c>
      <c r="CM18">
        <v>100</v>
      </c>
      <c r="CN18">
        <v>100</v>
      </c>
      <c r="CO18">
        <v>0.623</v>
      </c>
      <c r="CP18">
        <v>0.3407</v>
      </c>
      <c r="CQ18">
        <v>0.62644986505583</v>
      </c>
      <c r="CR18">
        <v>-1.6043650578588901E-5</v>
      </c>
      <c r="CS18">
        <v>-1.15305589960158E-6</v>
      </c>
      <c r="CT18">
        <v>3.6581349982770798E-10</v>
      </c>
      <c r="CU18">
        <v>-5.8297053099818502E-2</v>
      </c>
      <c r="CV18">
        <v>-1.48585495900011E-2</v>
      </c>
      <c r="CW18">
        <v>2.0620247853856302E-3</v>
      </c>
      <c r="CX18">
        <v>-2.1578943166311499E-5</v>
      </c>
      <c r="CY18">
        <v>18</v>
      </c>
      <c r="CZ18">
        <v>2225</v>
      </c>
      <c r="DA18">
        <v>1</v>
      </c>
      <c r="DB18">
        <v>25</v>
      </c>
      <c r="DC18">
        <v>1.4</v>
      </c>
      <c r="DD18">
        <v>1.3</v>
      </c>
      <c r="DE18">
        <v>2</v>
      </c>
      <c r="DF18">
        <v>507.05099999999999</v>
      </c>
      <c r="DG18">
        <v>477.49599999999998</v>
      </c>
      <c r="DH18">
        <v>23.839600000000001</v>
      </c>
      <c r="DI18">
        <v>33.792999999999999</v>
      </c>
      <c r="DJ18">
        <v>30</v>
      </c>
      <c r="DK18">
        <v>33.833599999999997</v>
      </c>
      <c r="DL18">
        <v>33.8748</v>
      </c>
      <c r="DM18">
        <v>4.9935799999999997</v>
      </c>
      <c r="DN18">
        <v>18.6572</v>
      </c>
      <c r="DO18">
        <v>31.782699999999998</v>
      </c>
      <c r="DP18">
        <v>23.832000000000001</v>
      </c>
      <c r="DQ18">
        <v>47.9026</v>
      </c>
      <c r="DR18">
        <v>19.803000000000001</v>
      </c>
      <c r="DS18">
        <v>97.935199999999995</v>
      </c>
      <c r="DT18">
        <v>101.771</v>
      </c>
    </row>
    <row r="19" spans="1:124" x14ac:dyDescent="0.25">
      <c r="A19">
        <v>3</v>
      </c>
      <c r="B19">
        <v>1608154215.5999999</v>
      </c>
      <c r="C19">
        <v>207.09999990463299</v>
      </c>
      <c r="D19" t="s">
        <v>241</v>
      </c>
      <c r="E19" t="s">
        <v>242</v>
      </c>
      <c r="F19" t="s">
        <v>233</v>
      </c>
      <c r="G19" t="s">
        <v>234</v>
      </c>
      <c r="H19">
        <v>1608154207.8499999</v>
      </c>
      <c r="I19">
        <f t="shared" si="0"/>
        <v>1.5031773356869221E-3</v>
      </c>
      <c r="J19">
        <f t="shared" si="1"/>
        <v>1.503177335686922</v>
      </c>
      <c r="K19">
        <f t="shared" si="2"/>
        <v>0.37267886536154021</v>
      </c>
      <c r="L19">
        <f t="shared" si="3"/>
        <v>79.846130000000002</v>
      </c>
      <c r="M19" t="e">
        <f t="shared" si="4"/>
        <v>#DIV/0!</v>
      </c>
      <c r="N19" t="e">
        <f t="shared" si="5"/>
        <v>#DIV/0!</v>
      </c>
      <c r="O19">
        <f t="shared" si="6"/>
        <v>8.1507180878247745</v>
      </c>
      <c r="P19" t="e">
        <f t="shared" si="7"/>
        <v>#DIV/0!</v>
      </c>
      <c r="Q19">
        <f t="shared" si="8"/>
        <v>2.9645409676257115</v>
      </c>
      <c r="R19" t="e">
        <f t="shared" si="9"/>
        <v>#DIV/0!</v>
      </c>
      <c r="S19" t="e">
        <f t="shared" si="10"/>
        <v>#DIV/0!</v>
      </c>
      <c r="T19" t="e">
        <f t="shared" si="11"/>
        <v>#DIV/0!</v>
      </c>
      <c r="U19" t="e">
        <f t="shared" si="12"/>
        <v>#DIV/0!</v>
      </c>
      <c r="V19" t="e">
        <f t="shared" si="13"/>
        <v>#DIV/0!</v>
      </c>
      <c r="W19" t="e">
        <f t="shared" si="14"/>
        <v>#DIV/0!</v>
      </c>
      <c r="X19">
        <f t="shared" si="15"/>
        <v>57.786433142726459</v>
      </c>
      <c r="Y19">
        <f t="shared" si="16"/>
        <v>2.1931326144518315</v>
      </c>
      <c r="Z19">
        <f t="shared" si="17"/>
        <v>3.7952379047777924</v>
      </c>
      <c r="AA19" t="e">
        <f t="shared" si="18"/>
        <v>#DIV/0!</v>
      </c>
      <c r="AB19">
        <f t="shared" si="19"/>
        <v>-66.290120503793261</v>
      </c>
      <c r="AC19" t="e">
        <f t="shared" si="20"/>
        <v>#DIV/0!</v>
      </c>
      <c r="AD19" t="e">
        <f t="shared" si="21"/>
        <v>#DIV/0!</v>
      </c>
      <c r="AE19" t="e">
        <f t="shared" si="22"/>
        <v>#DIV/0!</v>
      </c>
      <c r="AF19">
        <v>0</v>
      </c>
      <c r="AG19">
        <v>0</v>
      </c>
      <c r="AH19">
        <f t="shared" si="23"/>
        <v>1</v>
      </c>
      <c r="AI19">
        <f t="shared" si="24"/>
        <v>0</v>
      </c>
      <c r="AJ19">
        <f t="shared" si="25"/>
        <v>53759.036062083083</v>
      </c>
      <c r="AK19">
        <f t="shared" si="26"/>
        <v>0</v>
      </c>
      <c r="AL19" t="e">
        <f t="shared" si="27"/>
        <v>#DIV/0!</v>
      </c>
      <c r="AM19" t="e">
        <f t="shared" si="28"/>
        <v>#DIV/0!</v>
      </c>
      <c r="AN19" t="e">
        <f t="shared" si="29"/>
        <v>#DIV/0!</v>
      </c>
      <c r="AO19">
        <v>6</v>
      </c>
      <c r="AP19">
        <v>0.5</v>
      </c>
      <c r="AQ19" t="s">
        <v>235</v>
      </c>
      <c r="AR19">
        <v>2</v>
      </c>
      <c r="AS19">
        <v>1608154207.8499999</v>
      </c>
      <c r="AT19">
        <v>79.846130000000002</v>
      </c>
      <c r="AU19">
        <v>80.437326666666706</v>
      </c>
      <c r="AV19">
        <v>21.484383333333302</v>
      </c>
      <c r="AW19">
        <v>19.719460000000002</v>
      </c>
      <c r="AX19">
        <v>79.228013333333294</v>
      </c>
      <c r="AY19">
        <v>21.1391766666667</v>
      </c>
      <c r="AZ19">
        <v>500.03843333333299</v>
      </c>
      <c r="BA19">
        <v>101.98033333333299</v>
      </c>
      <c r="BB19">
        <v>9.9981490000000006E-2</v>
      </c>
      <c r="BC19">
        <v>28.001799999999999</v>
      </c>
      <c r="BD19">
        <v>28.8737866666667</v>
      </c>
      <c r="BE19">
        <v>999.9</v>
      </c>
      <c r="BF19">
        <v>0</v>
      </c>
      <c r="BG19">
        <v>0</v>
      </c>
      <c r="BH19">
        <v>10002.753333333299</v>
      </c>
      <c r="BI19">
        <v>0</v>
      </c>
      <c r="BJ19">
        <v>100.097536666667</v>
      </c>
      <c r="BK19">
        <v>1608154034</v>
      </c>
      <c r="BL19" t="s">
        <v>236</v>
      </c>
      <c r="BM19">
        <v>1608154028.5</v>
      </c>
      <c r="BN19">
        <v>1608154034</v>
      </c>
      <c r="BO19">
        <v>29</v>
      </c>
      <c r="BP19">
        <v>-3.2000000000000001E-2</v>
      </c>
      <c r="BQ19">
        <v>1.6E-2</v>
      </c>
      <c r="BR19">
        <v>0.44900000000000001</v>
      </c>
      <c r="BS19">
        <v>0.26500000000000001</v>
      </c>
      <c r="BT19">
        <v>414</v>
      </c>
      <c r="BU19">
        <v>20</v>
      </c>
      <c r="BV19">
        <v>0.21</v>
      </c>
      <c r="BW19">
        <v>0.05</v>
      </c>
      <c r="BX19">
        <v>0.37605079256580298</v>
      </c>
      <c r="BY19">
        <v>4.9281748214757698E-2</v>
      </c>
      <c r="BZ19">
        <v>2.9111459516066598E-2</v>
      </c>
      <c r="CA19">
        <v>1</v>
      </c>
      <c r="CB19">
        <v>-0.59419548387096799</v>
      </c>
      <c r="CC19">
        <v>-0.106948548387096</v>
      </c>
      <c r="CD19">
        <v>3.4333659515606699E-2</v>
      </c>
      <c r="CE19">
        <v>1</v>
      </c>
      <c r="CF19">
        <v>1.7679590322580601</v>
      </c>
      <c r="CG19">
        <v>-0.18390193548387901</v>
      </c>
      <c r="CH19">
        <v>2.16941690329733E-2</v>
      </c>
      <c r="CI19">
        <v>1</v>
      </c>
      <c r="CJ19">
        <v>3</v>
      </c>
      <c r="CK19">
        <v>3</v>
      </c>
      <c r="CL19" t="s">
        <v>240</v>
      </c>
      <c r="CM19">
        <v>100</v>
      </c>
      <c r="CN19">
        <v>100</v>
      </c>
      <c r="CO19">
        <v>0.61799999999999999</v>
      </c>
      <c r="CP19">
        <v>0.34599999999999997</v>
      </c>
      <c r="CQ19">
        <v>0.62644986505583</v>
      </c>
      <c r="CR19">
        <v>-1.6043650578588901E-5</v>
      </c>
      <c r="CS19">
        <v>-1.15305589960158E-6</v>
      </c>
      <c r="CT19">
        <v>3.6581349982770798E-10</v>
      </c>
      <c r="CU19">
        <v>-5.8297053099818502E-2</v>
      </c>
      <c r="CV19">
        <v>-1.48585495900011E-2</v>
      </c>
      <c r="CW19">
        <v>2.0620247853856302E-3</v>
      </c>
      <c r="CX19">
        <v>-2.1578943166311499E-5</v>
      </c>
      <c r="CY19">
        <v>18</v>
      </c>
      <c r="CZ19">
        <v>2225</v>
      </c>
      <c r="DA19">
        <v>1</v>
      </c>
      <c r="DB19">
        <v>25</v>
      </c>
      <c r="DC19">
        <v>3.1</v>
      </c>
      <c r="DD19">
        <v>3</v>
      </c>
      <c r="DE19">
        <v>2</v>
      </c>
      <c r="DF19">
        <v>507.14</v>
      </c>
      <c r="DG19">
        <v>477.89299999999997</v>
      </c>
      <c r="DH19">
        <v>23.801300000000001</v>
      </c>
      <c r="DI19">
        <v>33.798999999999999</v>
      </c>
      <c r="DJ19">
        <v>30.000299999999999</v>
      </c>
      <c r="DK19">
        <v>33.830100000000002</v>
      </c>
      <c r="DL19">
        <v>33.868699999999997</v>
      </c>
      <c r="DM19">
        <v>6.3464999999999998</v>
      </c>
      <c r="DN19">
        <v>18.090399999999999</v>
      </c>
      <c r="DO19">
        <v>31.4117</v>
      </c>
      <c r="DP19">
        <v>23.790099999999999</v>
      </c>
      <c r="DQ19">
        <v>80.461799999999997</v>
      </c>
      <c r="DR19">
        <v>19.702200000000001</v>
      </c>
      <c r="DS19">
        <v>97.933199999999999</v>
      </c>
      <c r="DT19">
        <v>101.76900000000001</v>
      </c>
    </row>
    <row r="20" spans="1:124" x14ac:dyDescent="0.25">
      <c r="A20">
        <v>4</v>
      </c>
      <c r="B20">
        <v>1608154288.5999999</v>
      </c>
      <c r="C20">
        <v>280.09999990463302</v>
      </c>
      <c r="D20" t="s">
        <v>243</v>
      </c>
      <c r="E20" t="s">
        <v>244</v>
      </c>
      <c r="F20" t="s">
        <v>233</v>
      </c>
      <c r="G20" t="s">
        <v>234</v>
      </c>
      <c r="H20">
        <v>1608154280.5999999</v>
      </c>
      <c r="I20">
        <f t="shared" si="0"/>
        <v>1.5703791578214408E-3</v>
      </c>
      <c r="J20">
        <f t="shared" si="1"/>
        <v>1.5703791578214408</v>
      </c>
      <c r="K20">
        <f t="shared" si="2"/>
        <v>1.1978471614755903</v>
      </c>
      <c r="L20">
        <f t="shared" si="3"/>
        <v>99.587051612903196</v>
      </c>
      <c r="M20" t="e">
        <f t="shared" si="4"/>
        <v>#DIV/0!</v>
      </c>
      <c r="N20" t="e">
        <f t="shared" si="5"/>
        <v>#DIV/0!</v>
      </c>
      <c r="O20">
        <f t="shared" si="6"/>
        <v>10.165726750525565</v>
      </c>
      <c r="P20" t="e">
        <f t="shared" si="7"/>
        <v>#DIV/0!</v>
      </c>
      <c r="Q20">
        <f t="shared" si="8"/>
        <v>2.9634733570026</v>
      </c>
      <c r="R20" t="e">
        <f t="shared" si="9"/>
        <v>#DIV/0!</v>
      </c>
      <c r="S20" t="e">
        <f t="shared" si="10"/>
        <v>#DIV/0!</v>
      </c>
      <c r="T20" t="e">
        <f t="shared" si="11"/>
        <v>#DIV/0!</v>
      </c>
      <c r="U20" t="e">
        <f t="shared" si="12"/>
        <v>#DIV/0!</v>
      </c>
      <c r="V20" t="e">
        <f t="shared" si="13"/>
        <v>#DIV/0!</v>
      </c>
      <c r="W20" t="e">
        <f t="shared" si="14"/>
        <v>#DIV/0!</v>
      </c>
      <c r="X20">
        <f t="shared" si="15"/>
        <v>57.967135731808348</v>
      </c>
      <c r="Y20">
        <f t="shared" si="16"/>
        <v>2.1999071395160819</v>
      </c>
      <c r="Z20">
        <f t="shared" si="17"/>
        <v>3.7950937401740985</v>
      </c>
      <c r="AA20" t="e">
        <f t="shared" si="18"/>
        <v>#DIV/0!</v>
      </c>
      <c r="AB20">
        <f t="shared" si="19"/>
        <v>-69.253720859925537</v>
      </c>
      <c r="AC20" t="e">
        <f t="shared" si="20"/>
        <v>#DIV/0!</v>
      </c>
      <c r="AD20" t="e">
        <f t="shared" si="21"/>
        <v>#DIV/0!</v>
      </c>
      <c r="AE20" t="e">
        <f t="shared" si="22"/>
        <v>#DIV/0!</v>
      </c>
      <c r="AF20">
        <v>0</v>
      </c>
      <c r="AG20">
        <v>0</v>
      </c>
      <c r="AH20">
        <f t="shared" si="23"/>
        <v>1</v>
      </c>
      <c r="AI20">
        <f t="shared" si="24"/>
        <v>0</v>
      </c>
      <c r="AJ20">
        <f t="shared" si="25"/>
        <v>53727.937487638039</v>
      </c>
      <c r="AK20">
        <f t="shared" si="26"/>
        <v>0</v>
      </c>
      <c r="AL20" t="e">
        <f t="shared" si="27"/>
        <v>#DIV/0!</v>
      </c>
      <c r="AM20" t="e">
        <f t="shared" si="28"/>
        <v>#DIV/0!</v>
      </c>
      <c r="AN20" t="e">
        <f t="shared" si="29"/>
        <v>#DIV/0!</v>
      </c>
      <c r="AO20">
        <v>6</v>
      </c>
      <c r="AP20">
        <v>0.5</v>
      </c>
      <c r="AQ20" t="s">
        <v>235</v>
      </c>
      <c r="AR20">
        <v>2</v>
      </c>
      <c r="AS20">
        <v>1608154280.5999999</v>
      </c>
      <c r="AT20">
        <v>99.587051612903196</v>
      </c>
      <c r="AU20">
        <v>101.21203225806499</v>
      </c>
      <c r="AV20">
        <v>21.551067741935501</v>
      </c>
      <c r="AW20">
        <v>19.7073419354839</v>
      </c>
      <c r="AX20">
        <v>98.973125806451606</v>
      </c>
      <c r="AY20">
        <v>21.2030967741936</v>
      </c>
      <c r="AZ20">
        <v>500.03177419354802</v>
      </c>
      <c r="BA20">
        <v>101.97883870967701</v>
      </c>
      <c r="BB20">
        <v>9.9961554838709707E-2</v>
      </c>
      <c r="BC20">
        <v>28.001148387096801</v>
      </c>
      <c r="BD20">
        <v>28.855958064516098</v>
      </c>
      <c r="BE20">
        <v>999.9</v>
      </c>
      <c r="BF20">
        <v>0</v>
      </c>
      <c r="BG20">
        <v>0</v>
      </c>
      <c r="BH20">
        <v>9996.8506451612902</v>
      </c>
      <c r="BI20">
        <v>0</v>
      </c>
      <c r="BJ20">
        <v>99.0550225806452</v>
      </c>
      <c r="BK20">
        <v>1608154034</v>
      </c>
      <c r="BL20" t="s">
        <v>236</v>
      </c>
      <c r="BM20">
        <v>1608154028.5</v>
      </c>
      <c r="BN20">
        <v>1608154034</v>
      </c>
      <c r="BO20">
        <v>29</v>
      </c>
      <c r="BP20">
        <v>-3.2000000000000001E-2</v>
      </c>
      <c r="BQ20">
        <v>1.6E-2</v>
      </c>
      <c r="BR20">
        <v>0.44900000000000001</v>
      </c>
      <c r="BS20">
        <v>0.26500000000000001</v>
      </c>
      <c r="BT20">
        <v>414</v>
      </c>
      <c r="BU20">
        <v>20</v>
      </c>
      <c r="BV20">
        <v>0.21</v>
      </c>
      <c r="BW20">
        <v>0.05</v>
      </c>
      <c r="BX20">
        <v>1.2009054727505599</v>
      </c>
      <c r="BY20">
        <v>-0.18735753436751601</v>
      </c>
      <c r="BZ20">
        <v>1.7749980432958098E-2</v>
      </c>
      <c r="CA20">
        <v>1</v>
      </c>
      <c r="CB20">
        <v>-1.62679451612903</v>
      </c>
      <c r="CC20">
        <v>0.19014096774193701</v>
      </c>
      <c r="CD20">
        <v>1.9245811917889401E-2</v>
      </c>
      <c r="CE20">
        <v>1</v>
      </c>
      <c r="CF20">
        <v>1.84319161290323</v>
      </c>
      <c r="CG20">
        <v>6.4955806451611503E-2</v>
      </c>
      <c r="CH20">
        <v>4.8521934493083599E-3</v>
      </c>
      <c r="CI20">
        <v>1</v>
      </c>
      <c r="CJ20">
        <v>3</v>
      </c>
      <c r="CK20">
        <v>3</v>
      </c>
      <c r="CL20" t="s">
        <v>240</v>
      </c>
      <c r="CM20">
        <v>100</v>
      </c>
      <c r="CN20">
        <v>100</v>
      </c>
      <c r="CO20">
        <v>0.61399999999999999</v>
      </c>
      <c r="CP20">
        <v>0.34820000000000001</v>
      </c>
      <c r="CQ20">
        <v>0.62644986505583</v>
      </c>
      <c r="CR20">
        <v>-1.6043650578588901E-5</v>
      </c>
      <c r="CS20">
        <v>-1.15305589960158E-6</v>
      </c>
      <c r="CT20">
        <v>3.6581349982770798E-10</v>
      </c>
      <c r="CU20">
        <v>-5.8297053099818502E-2</v>
      </c>
      <c r="CV20">
        <v>-1.48585495900011E-2</v>
      </c>
      <c r="CW20">
        <v>2.0620247853856302E-3</v>
      </c>
      <c r="CX20">
        <v>-2.1578943166311499E-5</v>
      </c>
      <c r="CY20">
        <v>18</v>
      </c>
      <c r="CZ20">
        <v>2225</v>
      </c>
      <c r="DA20">
        <v>1</v>
      </c>
      <c r="DB20">
        <v>25</v>
      </c>
      <c r="DC20">
        <v>4.3</v>
      </c>
      <c r="DD20">
        <v>4.2</v>
      </c>
      <c r="DE20">
        <v>2</v>
      </c>
      <c r="DF20">
        <v>507.12700000000001</v>
      </c>
      <c r="DG20">
        <v>478.02199999999999</v>
      </c>
      <c r="DH20">
        <v>23.777699999999999</v>
      </c>
      <c r="DI20">
        <v>33.808500000000002</v>
      </c>
      <c r="DJ20">
        <v>30.0002</v>
      </c>
      <c r="DK20">
        <v>33.830500000000001</v>
      </c>
      <c r="DL20">
        <v>33.868699999999997</v>
      </c>
      <c r="DM20">
        <v>7.2162899999999999</v>
      </c>
      <c r="DN20">
        <v>18.090399999999999</v>
      </c>
      <c r="DO20">
        <v>31.4117</v>
      </c>
      <c r="DP20">
        <v>23.777699999999999</v>
      </c>
      <c r="DQ20">
        <v>101.38500000000001</v>
      </c>
      <c r="DR20">
        <v>19.6755</v>
      </c>
      <c r="DS20">
        <v>97.930099999999996</v>
      </c>
      <c r="DT20">
        <v>101.764</v>
      </c>
    </row>
    <row r="21" spans="1:124" x14ac:dyDescent="0.25">
      <c r="A21">
        <v>5</v>
      </c>
      <c r="B21">
        <v>1608154385.5999999</v>
      </c>
      <c r="C21">
        <v>377.09999990463302</v>
      </c>
      <c r="D21" t="s">
        <v>245</v>
      </c>
      <c r="E21" t="s">
        <v>246</v>
      </c>
      <c r="F21" t="s">
        <v>233</v>
      </c>
      <c r="G21" t="s">
        <v>234</v>
      </c>
      <c r="H21">
        <v>1608154377.5999999</v>
      </c>
      <c r="I21">
        <f t="shared" si="0"/>
        <v>1.6647526720877932E-3</v>
      </c>
      <c r="J21">
        <f t="shared" si="1"/>
        <v>1.6647526720877932</v>
      </c>
      <c r="K21">
        <f t="shared" si="2"/>
        <v>2.8818957274208596</v>
      </c>
      <c r="L21">
        <f t="shared" si="3"/>
        <v>149.66896774193501</v>
      </c>
      <c r="M21" t="e">
        <f t="shared" si="4"/>
        <v>#DIV/0!</v>
      </c>
      <c r="N21" t="e">
        <f t="shared" si="5"/>
        <v>#DIV/0!</v>
      </c>
      <c r="O21">
        <f t="shared" si="6"/>
        <v>15.278006158057725</v>
      </c>
      <c r="P21" t="e">
        <f t="shared" si="7"/>
        <v>#DIV/0!</v>
      </c>
      <c r="Q21">
        <f t="shared" si="8"/>
        <v>2.9627158576360957</v>
      </c>
      <c r="R21" t="e">
        <f t="shared" si="9"/>
        <v>#DIV/0!</v>
      </c>
      <c r="S21" t="e">
        <f t="shared" si="10"/>
        <v>#DIV/0!</v>
      </c>
      <c r="T21" t="e">
        <f t="shared" si="11"/>
        <v>#DIV/0!</v>
      </c>
      <c r="U21" t="e">
        <f t="shared" si="12"/>
        <v>#DIV/0!</v>
      </c>
      <c r="V21" t="e">
        <f t="shared" si="13"/>
        <v>#DIV/0!</v>
      </c>
      <c r="W21" t="e">
        <f t="shared" si="14"/>
        <v>#DIV/0!</v>
      </c>
      <c r="X21">
        <f t="shared" si="15"/>
        <v>57.651050732357056</v>
      </c>
      <c r="Y21">
        <f t="shared" si="16"/>
        <v>2.1882471756152633</v>
      </c>
      <c r="Z21">
        <f t="shared" si="17"/>
        <v>3.7956761374118275</v>
      </c>
      <c r="AA21" t="e">
        <f t="shared" si="18"/>
        <v>#DIV/0!</v>
      </c>
      <c r="AB21">
        <f t="shared" si="19"/>
        <v>-73.415592839071678</v>
      </c>
      <c r="AC21" t="e">
        <f t="shared" si="20"/>
        <v>#DIV/0!</v>
      </c>
      <c r="AD21" t="e">
        <f t="shared" si="21"/>
        <v>#DIV/0!</v>
      </c>
      <c r="AE21" t="e">
        <f t="shared" si="22"/>
        <v>#DIV/0!</v>
      </c>
      <c r="AF21">
        <v>0</v>
      </c>
      <c r="AG21">
        <v>0</v>
      </c>
      <c r="AH21">
        <f t="shared" si="23"/>
        <v>1</v>
      </c>
      <c r="AI21">
        <f t="shared" si="24"/>
        <v>0</v>
      </c>
      <c r="AJ21">
        <f t="shared" si="25"/>
        <v>53705.343408998262</v>
      </c>
      <c r="AK21">
        <f t="shared" si="26"/>
        <v>0</v>
      </c>
      <c r="AL21" t="e">
        <f t="shared" si="27"/>
        <v>#DIV/0!</v>
      </c>
      <c r="AM21" t="e">
        <f t="shared" si="28"/>
        <v>#DIV/0!</v>
      </c>
      <c r="AN21" t="e">
        <f t="shared" si="29"/>
        <v>#DIV/0!</v>
      </c>
      <c r="AO21">
        <v>6</v>
      </c>
      <c r="AP21">
        <v>0.5</v>
      </c>
      <c r="AQ21" t="s">
        <v>235</v>
      </c>
      <c r="AR21">
        <v>2</v>
      </c>
      <c r="AS21">
        <v>1608154377.5999999</v>
      </c>
      <c r="AT21">
        <v>149.66896774193501</v>
      </c>
      <c r="AU21">
        <v>153.42596774193501</v>
      </c>
      <c r="AV21">
        <v>21.436874193548402</v>
      </c>
      <c r="AW21">
        <v>19.482135483871001</v>
      </c>
      <c r="AX21">
        <v>149.06948387096801</v>
      </c>
      <c r="AY21">
        <v>21.0936290322581</v>
      </c>
      <c r="AZ21">
        <v>500.03580645161298</v>
      </c>
      <c r="BA21">
        <v>101.97864516129</v>
      </c>
      <c r="BB21">
        <v>0.100004732258065</v>
      </c>
      <c r="BC21">
        <v>28.003780645161299</v>
      </c>
      <c r="BD21">
        <v>28.829245161290299</v>
      </c>
      <c r="BE21">
        <v>999.9</v>
      </c>
      <c r="BF21">
        <v>0</v>
      </c>
      <c r="BG21">
        <v>0</v>
      </c>
      <c r="BH21">
        <v>9992.5790322580706</v>
      </c>
      <c r="BI21">
        <v>0</v>
      </c>
      <c r="BJ21">
        <v>97.413835483870997</v>
      </c>
      <c r="BK21">
        <v>1608154034</v>
      </c>
      <c r="BL21" t="s">
        <v>236</v>
      </c>
      <c r="BM21">
        <v>1608154028.5</v>
      </c>
      <c r="BN21">
        <v>1608154034</v>
      </c>
      <c r="BO21">
        <v>29</v>
      </c>
      <c r="BP21">
        <v>-3.2000000000000001E-2</v>
      </c>
      <c r="BQ21">
        <v>1.6E-2</v>
      </c>
      <c r="BR21">
        <v>0.44900000000000001</v>
      </c>
      <c r="BS21">
        <v>0.26500000000000001</v>
      </c>
      <c r="BT21">
        <v>414</v>
      </c>
      <c r="BU21">
        <v>20</v>
      </c>
      <c r="BV21">
        <v>0.21</v>
      </c>
      <c r="BW21">
        <v>0.05</v>
      </c>
      <c r="BX21">
        <v>2.8837135569893699</v>
      </c>
      <c r="BY21">
        <v>-0.20166271706113401</v>
      </c>
      <c r="BZ21">
        <v>2.0602390937221701E-2</v>
      </c>
      <c r="CA21">
        <v>1</v>
      </c>
      <c r="CB21">
        <v>-3.7575670967741899</v>
      </c>
      <c r="CC21">
        <v>0.16323290322581199</v>
      </c>
      <c r="CD21">
        <v>2.1204002846928902E-2</v>
      </c>
      <c r="CE21">
        <v>1</v>
      </c>
      <c r="CF21">
        <v>1.9545090322580601</v>
      </c>
      <c r="CG21">
        <v>2.53727419354794E-2</v>
      </c>
      <c r="CH21">
        <v>2.02311378475266E-3</v>
      </c>
      <c r="CI21">
        <v>1</v>
      </c>
      <c r="CJ21">
        <v>3</v>
      </c>
      <c r="CK21">
        <v>3</v>
      </c>
      <c r="CL21" t="s">
        <v>240</v>
      </c>
      <c r="CM21">
        <v>100</v>
      </c>
      <c r="CN21">
        <v>100</v>
      </c>
      <c r="CO21">
        <v>0.6</v>
      </c>
      <c r="CP21">
        <v>0.34329999999999999</v>
      </c>
      <c r="CQ21">
        <v>0.62644986505583</v>
      </c>
      <c r="CR21">
        <v>-1.6043650578588901E-5</v>
      </c>
      <c r="CS21">
        <v>-1.15305589960158E-6</v>
      </c>
      <c r="CT21">
        <v>3.6581349982770798E-10</v>
      </c>
      <c r="CU21">
        <v>-5.8297053099818502E-2</v>
      </c>
      <c r="CV21">
        <v>-1.48585495900011E-2</v>
      </c>
      <c r="CW21">
        <v>2.0620247853856302E-3</v>
      </c>
      <c r="CX21">
        <v>-2.1578943166311499E-5</v>
      </c>
      <c r="CY21">
        <v>18</v>
      </c>
      <c r="CZ21">
        <v>2225</v>
      </c>
      <c r="DA21">
        <v>1</v>
      </c>
      <c r="DB21">
        <v>25</v>
      </c>
      <c r="DC21">
        <v>6</v>
      </c>
      <c r="DD21">
        <v>5.9</v>
      </c>
      <c r="DE21">
        <v>2</v>
      </c>
      <c r="DF21">
        <v>507.15600000000001</v>
      </c>
      <c r="DG21">
        <v>477.81099999999998</v>
      </c>
      <c r="DH21">
        <v>23.744900000000001</v>
      </c>
      <c r="DI21">
        <v>33.823500000000003</v>
      </c>
      <c r="DJ21">
        <v>30.0002</v>
      </c>
      <c r="DK21">
        <v>33.836599999999997</v>
      </c>
      <c r="DL21">
        <v>33.8748</v>
      </c>
      <c r="DM21">
        <v>9.3750499999999999</v>
      </c>
      <c r="DN21">
        <v>18.674900000000001</v>
      </c>
      <c r="DO21">
        <v>31.0397</v>
      </c>
      <c r="DP21">
        <v>23.754000000000001</v>
      </c>
      <c r="DQ21">
        <v>153.56800000000001</v>
      </c>
      <c r="DR21">
        <v>19.533200000000001</v>
      </c>
      <c r="DS21">
        <v>97.927599999999998</v>
      </c>
      <c r="DT21">
        <v>101.76300000000001</v>
      </c>
    </row>
    <row r="22" spans="1:124" x14ac:dyDescent="0.25">
      <c r="A22">
        <v>6</v>
      </c>
      <c r="B22">
        <v>1608154484.5999999</v>
      </c>
      <c r="C22">
        <v>476.09999990463302</v>
      </c>
      <c r="D22" t="s">
        <v>247</v>
      </c>
      <c r="E22" t="s">
        <v>248</v>
      </c>
      <c r="F22" t="s">
        <v>233</v>
      </c>
      <c r="G22" t="s">
        <v>234</v>
      </c>
      <c r="H22">
        <v>1608154476.5999999</v>
      </c>
      <c r="I22">
        <f t="shared" si="0"/>
        <v>1.7338919230906345E-3</v>
      </c>
      <c r="J22">
        <f t="shared" si="1"/>
        <v>1.7338919230906344</v>
      </c>
      <c r="K22">
        <f t="shared" si="2"/>
        <v>4.7586312335105116</v>
      </c>
      <c r="L22">
        <f t="shared" si="3"/>
        <v>199.715580645161</v>
      </c>
      <c r="M22" t="e">
        <f t="shared" si="4"/>
        <v>#DIV/0!</v>
      </c>
      <c r="N22" t="e">
        <f t="shared" si="5"/>
        <v>#DIV/0!</v>
      </c>
      <c r="O22">
        <f t="shared" si="6"/>
        <v>20.386087686337095</v>
      </c>
      <c r="P22" t="e">
        <f t="shared" si="7"/>
        <v>#DIV/0!</v>
      </c>
      <c r="Q22">
        <f t="shared" si="8"/>
        <v>2.9635008412839605</v>
      </c>
      <c r="R22" t="e">
        <f t="shared" si="9"/>
        <v>#DIV/0!</v>
      </c>
      <c r="S22" t="e">
        <f t="shared" si="10"/>
        <v>#DIV/0!</v>
      </c>
      <c r="T22" t="e">
        <f t="shared" si="11"/>
        <v>#DIV/0!</v>
      </c>
      <c r="U22" t="e">
        <f t="shared" si="12"/>
        <v>#DIV/0!</v>
      </c>
      <c r="V22" t="e">
        <f t="shared" si="13"/>
        <v>#DIV/0!</v>
      </c>
      <c r="W22" t="e">
        <f t="shared" si="14"/>
        <v>#DIV/0!</v>
      </c>
      <c r="X22">
        <f t="shared" si="15"/>
        <v>57.593865645847899</v>
      </c>
      <c r="Y22">
        <f t="shared" si="16"/>
        <v>2.1846476707337739</v>
      </c>
      <c r="Z22">
        <f t="shared" si="17"/>
        <v>3.7931950672793069</v>
      </c>
      <c r="AA22" t="e">
        <f t="shared" si="18"/>
        <v>#DIV/0!</v>
      </c>
      <c r="AB22">
        <f t="shared" si="19"/>
        <v>-76.464633808296981</v>
      </c>
      <c r="AC22" t="e">
        <f t="shared" si="20"/>
        <v>#DIV/0!</v>
      </c>
      <c r="AD22" t="e">
        <f t="shared" si="21"/>
        <v>#DIV/0!</v>
      </c>
      <c r="AE22" t="e">
        <f t="shared" si="22"/>
        <v>#DIV/0!</v>
      </c>
      <c r="AF22">
        <v>0</v>
      </c>
      <c r="AG22">
        <v>0</v>
      </c>
      <c r="AH22">
        <f t="shared" si="23"/>
        <v>1</v>
      </c>
      <c r="AI22">
        <f t="shared" si="24"/>
        <v>0</v>
      </c>
      <c r="AJ22">
        <f t="shared" si="25"/>
        <v>53730.203062451357</v>
      </c>
      <c r="AK22">
        <f t="shared" si="26"/>
        <v>0</v>
      </c>
      <c r="AL22" t="e">
        <f t="shared" si="27"/>
        <v>#DIV/0!</v>
      </c>
      <c r="AM22" t="e">
        <f t="shared" si="28"/>
        <v>#DIV/0!</v>
      </c>
      <c r="AN22" t="e">
        <f t="shared" si="29"/>
        <v>#DIV/0!</v>
      </c>
      <c r="AO22">
        <v>6</v>
      </c>
      <c r="AP22">
        <v>0.5</v>
      </c>
      <c r="AQ22" t="s">
        <v>235</v>
      </c>
      <c r="AR22">
        <v>2</v>
      </c>
      <c r="AS22">
        <v>1608154476.5999999</v>
      </c>
      <c r="AT22">
        <v>199.715580645161</v>
      </c>
      <c r="AU22">
        <v>205.84103225806501</v>
      </c>
      <c r="AV22">
        <v>21.4022516129032</v>
      </c>
      <c r="AW22">
        <v>19.366261290322601</v>
      </c>
      <c r="AX22">
        <v>199.13532258064501</v>
      </c>
      <c r="AY22">
        <v>21.0604451612903</v>
      </c>
      <c r="AZ22">
        <v>500.036580645161</v>
      </c>
      <c r="BA22">
        <v>101.97561290322599</v>
      </c>
      <c r="BB22">
        <v>9.9986909677419397E-2</v>
      </c>
      <c r="BC22">
        <v>27.992564516129001</v>
      </c>
      <c r="BD22">
        <v>28.7920290322581</v>
      </c>
      <c r="BE22">
        <v>999.9</v>
      </c>
      <c r="BF22">
        <v>0</v>
      </c>
      <c r="BG22">
        <v>0</v>
      </c>
      <c r="BH22">
        <v>9997.3225806451592</v>
      </c>
      <c r="BI22">
        <v>0</v>
      </c>
      <c r="BJ22">
        <v>96.655612903225801</v>
      </c>
      <c r="BK22">
        <v>1608154034</v>
      </c>
      <c r="BL22" t="s">
        <v>236</v>
      </c>
      <c r="BM22">
        <v>1608154028.5</v>
      </c>
      <c r="BN22">
        <v>1608154034</v>
      </c>
      <c r="BO22">
        <v>29</v>
      </c>
      <c r="BP22">
        <v>-3.2000000000000001E-2</v>
      </c>
      <c r="BQ22">
        <v>1.6E-2</v>
      </c>
      <c r="BR22">
        <v>0.44900000000000001</v>
      </c>
      <c r="BS22">
        <v>0.26500000000000001</v>
      </c>
      <c r="BT22">
        <v>414</v>
      </c>
      <c r="BU22">
        <v>20</v>
      </c>
      <c r="BV22">
        <v>0.21</v>
      </c>
      <c r="BW22">
        <v>0.05</v>
      </c>
      <c r="BX22">
        <v>4.7617605021186398</v>
      </c>
      <c r="BY22">
        <v>-0.207138639434535</v>
      </c>
      <c r="BZ22">
        <v>2.3610907986474802E-2</v>
      </c>
      <c r="CA22">
        <v>1</v>
      </c>
      <c r="CB22">
        <v>-6.1272858064516198</v>
      </c>
      <c r="CC22">
        <v>0.19343564516131301</v>
      </c>
      <c r="CD22">
        <v>2.6199435942486901E-2</v>
      </c>
      <c r="CE22">
        <v>1</v>
      </c>
      <c r="CF22">
        <v>2.03568419354839</v>
      </c>
      <c r="CG22">
        <v>3.1535806451613101E-2</v>
      </c>
      <c r="CH22">
        <v>2.53253255138596E-3</v>
      </c>
      <c r="CI22">
        <v>1</v>
      </c>
      <c r="CJ22">
        <v>3</v>
      </c>
      <c r="CK22">
        <v>3</v>
      </c>
      <c r="CL22" t="s">
        <v>240</v>
      </c>
      <c r="CM22">
        <v>100</v>
      </c>
      <c r="CN22">
        <v>100</v>
      </c>
      <c r="CO22">
        <v>0.57999999999999996</v>
      </c>
      <c r="CP22">
        <v>0.34200000000000003</v>
      </c>
      <c r="CQ22">
        <v>0.62644986505583</v>
      </c>
      <c r="CR22">
        <v>-1.6043650578588901E-5</v>
      </c>
      <c r="CS22">
        <v>-1.15305589960158E-6</v>
      </c>
      <c r="CT22">
        <v>3.6581349982770798E-10</v>
      </c>
      <c r="CU22">
        <v>-5.8297053099818502E-2</v>
      </c>
      <c r="CV22">
        <v>-1.48585495900011E-2</v>
      </c>
      <c r="CW22">
        <v>2.0620247853856302E-3</v>
      </c>
      <c r="CX22">
        <v>-2.1578943166311499E-5</v>
      </c>
      <c r="CY22">
        <v>18</v>
      </c>
      <c r="CZ22">
        <v>2225</v>
      </c>
      <c r="DA22">
        <v>1</v>
      </c>
      <c r="DB22">
        <v>25</v>
      </c>
      <c r="DC22">
        <v>7.6</v>
      </c>
      <c r="DD22">
        <v>7.5</v>
      </c>
      <c r="DE22">
        <v>2</v>
      </c>
      <c r="DF22">
        <v>507.19600000000003</v>
      </c>
      <c r="DG22">
        <v>477.99599999999998</v>
      </c>
      <c r="DH22">
        <v>23.800899999999999</v>
      </c>
      <c r="DI22">
        <v>33.8264</v>
      </c>
      <c r="DJ22">
        <v>30.0001</v>
      </c>
      <c r="DK22">
        <v>33.839700000000001</v>
      </c>
      <c r="DL22">
        <v>33.8748</v>
      </c>
      <c r="DM22">
        <v>11.502800000000001</v>
      </c>
      <c r="DN22">
        <v>18.674900000000001</v>
      </c>
      <c r="DO22">
        <v>30.669499999999999</v>
      </c>
      <c r="DP22">
        <v>23.803799999999999</v>
      </c>
      <c r="DQ22">
        <v>205.88200000000001</v>
      </c>
      <c r="DR22">
        <v>19.319400000000002</v>
      </c>
      <c r="DS22">
        <v>97.927599999999998</v>
      </c>
      <c r="DT22">
        <v>101.765</v>
      </c>
    </row>
    <row r="23" spans="1:124" x14ac:dyDescent="0.25">
      <c r="A23">
        <v>7</v>
      </c>
      <c r="B23">
        <v>1608154554.5999999</v>
      </c>
      <c r="C23">
        <v>546.09999990463302</v>
      </c>
      <c r="D23" t="s">
        <v>249</v>
      </c>
      <c r="E23" t="s">
        <v>250</v>
      </c>
      <c r="F23" t="s">
        <v>233</v>
      </c>
      <c r="G23" t="s">
        <v>234</v>
      </c>
      <c r="H23">
        <v>1608154546.5999999</v>
      </c>
      <c r="I23">
        <f t="shared" si="0"/>
        <v>1.7805822271995055E-3</v>
      </c>
      <c r="J23">
        <f t="shared" si="1"/>
        <v>1.7805822271995055</v>
      </c>
      <c r="K23">
        <f t="shared" si="2"/>
        <v>6.8432686004695933</v>
      </c>
      <c r="L23">
        <f t="shared" si="3"/>
        <v>248.78035483871</v>
      </c>
      <c r="M23" t="e">
        <f t="shared" si="4"/>
        <v>#DIV/0!</v>
      </c>
      <c r="N23" t="e">
        <f t="shared" si="5"/>
        <v>#DIV/0!</v>
      </c>
      <c r="O23">
        <f t="shared" si="6"/>
        <v>25.393862615036454</v>
      </c>
      <c r="P23" t="e">
        <f t="shared" si="7"/>
        <v>#DIV/0!</v>
      </c>
      <c r="Q23">
        <f t="shared" si="8"/>
        <v>2.9646440990104383</v>
      </c>
      <c r="R23" t="e">
        <f t="shared" si="9"/>
        <v>#DIV/0!</v>
      </c>
      <c r="S23" t="e">
        <f t="shared" si="10"/>
        <v>#DIV/0!</v>
      </c>
      <c r="T23" t="e">
        <f t="shared" si="11"/>
        <v>#DIV/0!</v>
      </c>
      <c r="U23" t="e">
        <f t="shared" si="12"/>
        <v>#DIV/0!</v>
      </c>
      <c r="V23" t="e">
        <f t="shared" si="13"/>
        <v>#DIV/0!</v>
      </c>
      <c r="W23" t="e">
        <f t="shared" si="14"/>
        <v>#DIV/0!</v>
      </c>
      <c r="X23">
        <f t="shared" si="15"/>
        <v>57.253549778333948</v>
      </c>
      <c r="Y23">
        <f t="shared" si="16"/>
        <v>2.172682876410124</v>
      </c>
      <c r="Z23">
        <f t="shared" si="17"/>
        <v>3.7948439613299172</v>
      </c>
      <c r="AA23" t="e">
        <f t="shared" si="18"/>
        <v>#DIV/0!</v>
      </c>
      <c r="AB23">
        <f t="shared" si="19"/>
        <v>-78.523676219498185</v>
      </c>
      <c r="AC23" t="e">
        <f t="shared" si="20"/>
        <v>#DIV/0!</v>
      </c>
      <c r="AD23" t="e">
        <f t="shared" si="21"/>
        <v>#DIV/0!</v>
      </c>
      <c r="AE23" t="e">
        <f t="shared" si="22"/>
        <v>#DIV/0!</v>
      </c>
      <c r="AF23">
        <v>0</v>
      </c>
      <c r="AG23">
        <v>0</v>
      </c>
      <c r="AH23">
        <f t="shared" si="23"/>
        <v>1</v>
      </c>
      <c r="AI23">
        <f t="shared" si="24"/>
        <v>0</v>
      </c>
      <c r="AJ23">
        <f t="shared" si="25"/>
        <v>53762.218168895481</v>
      </c>
      <c r="AK23">
        <f t="shared" si="26"/>
        <v>0</v>
      </c>
      <c r="AL23" t="e">
        <f t="shared" si="27"/>
        <v>#DIV/0!</v>
      </c>
      <c r="AM23" t="e">
        <f t="shared" si="28"/>
        <v>#DIV/0!</v>
      </c>
      <c r="AN23" t="e">
        <f t="shared" si="29"/>
        <v>#DIV/0!</v>
      </c>
      <c r="AO23">
        <v>6</v>
      </c>
      <c r="AP23">
        <v>0.5</v>
      </c>
      <c r="AQ23" t="s">
        <v>235</v>
      </c>
      <c r="AR23">
        <v>2</v>
      </c>
      <c r="AS23">
        <v>1608154546.5999999</v>
      </c>
      <c r="AT23">
        <v>248.78035483871</v>
      </c>
      <c r="AU23">
        <v>257.52325806451603</v>
      </c>
      <c r="AV23">
        <v>21.2854903225806</v>
      </c>
      <c r="AW23">
        <v>19.1944129032258</v>
      </c>
      <c r="AX23">
        <v>248.223322580645</v>
      </c>
      <c r="AY23">
        <v>20.948516129032299</v>
      </c>
      <c r="AZ23">
        <v>500.03361290322601</v>
      </c>
      <c r="BA23">
        <v>101.97345161290301</v>
      </c>
      <c r="BB23">
        <v>9.9972277419354799E-2</v>
      </c>
      <c r="BC23">
        <v>28.000019354838699</v>
      </c>
      <c r="BD23">
        <v>28.7754451612903</v>
      </c>
      <c r="BE23">
        <v>999.9</v>
      </c>
      <c r="BF23">
        <v>0</v>
      </c>
      <c r="BG23">
        <v>0</v>
      </c>
      <c r="BH23">
        <v>10004.012903225799</v>
      </c>
      <c r="BI23">
        <v>0</v>
      </c>
      <c r="BJ23">
        <v>94.850058064516105</v>
      </c>
      <c r="BK23">
        <v>1608154034</v>
      </c>
      <c r="BL23" t="s">
        <v>236</v>
      </c>
      <c r="BM23">
        <v>1608154028.5</v>
      </c>
      <c r="BN23">
        <v>1608154034</v>
      </c>
      <c r="BO23">
        <v>29</v>
      </c>
      <c r="BP23">
        <v>-3.2000000000000001E-2</v>
      </c>
      <c r="BQ23">
        <v>1.6E-2</v>
      </c>
      <c r="BR23">
        <v>0.44900000000000001</v>
      </c>
      <c r="BS23">
        <v>0.26500000000000001</v>
      </c>
      <c r="BT23">
        <v>414</v>
      </c>
      <c r="BU23">
        <v>20</v>
      </c>
      <c r="BV23">
        <v>0.21</v>
      </c>
      <c r="BW23">
        <v>0.05</v>
      </c>
      <c r="BX23">
        <v>6.84885630662904</v>
      </c>
      <c r="BY23">
        <v>-0.187061336053859</v>
      </c>
      <c r="BZ23">
        <v>3.91549776972226E-2</v>
      </c>
      <c r="CA23">
        <v>1</v>
      </c>
      <c r="CB23">
        <v>-8.7458438709677395</v>
      </c>
      <c r="CC23">
        <v>0.121004516129082</v>
      </c>
      <c r="CD23">
        <v>4.1155236540360601E-2</v>
      </c>
      <c r="CE23">
        <v>1</v>
      </c>
      <c r="CF23">
        <v>2.0912419354838701</v>
      </c>
      <c r="CG23">
        <v>-2.3295483870970801E-2</v>
      </c>
      <c r="CH23">
        <v>2.17082178486489E-3</v>
      </c>
      <c r="CI23">
        <v>1</v>
      </c>
      <c r="CJ23">
        <v>3</v>
      </c>
      <c r="CK23">
        <v>3</v>
      </c>
      <c r="CL23" t="s">
        <v>240</v>
      </c>
      <c r="CM23">
        <v>100</v>
      </c>
      <c r="CN23">
        <v>100</v>
      </c>
      <c r="CO23">
        <v>0.55700000000000005</v>
      </c>
      <c r="CP23">
        <v>0.33679999999999999</v>
      </c>
      <c r="CQ23">
        <v>0.62644986505583</v>
      </c>
      <c r="CR23">
        <v>-1.6043650578588901E-5</v>
      </c>
      <c r="CS23">
        <v>-1.15305589960158E-6</v>
      </c>
      <c r="CT23">
        <v>3.6581349982770798E-10</v>
      </c>
      <c r="CU23">
        <v>-5.8297053099818502E-2</v>
      </c>
      <c r="CV23">
        <v>-1.48585495900011E-2</v>
      </c>
      <c r="CW23">
        <v>2.0620247853856302E-3</v>
      </c>
      <c r="CX23">
        <v>-2.1578943166311499E-5</v>
      </c>
      <c r="CY23">
        <v>18</v>
      </c>
      <c r="CZ23">
        <v>2225</v>
      </c>
      <c r="DA23">
        <v>1</v>
      </c>
      <c r="DB23">
        <v>25</v>
      </c>
      <c r="DC23">
        <v>8.8000000000000007</v>
      </c>
      <c r="DD23">
        <v>8.6999999999999993</v>
      </c>
      <c r="DE23">
        <v>2</v>
      </c>
      <c r="DF23">
        <v>507.315</v>
      </c>
      <c r="DG23">
        <v>477.959</v>
      </c>
      <c r="DH23">
        <v>23.7759</v>
      </c>
      <c r="DI23">
        <v>33.823500000000003</v>
      </c>
      <c r="DJ23">
        <v>30.0001</v>
      </c>
      <c r="DK23">
        <v>33.837899999999998</v>
      </c>
      <c r="DL23">
        <v>33.8748</v>
      </c>
      <c r="DM23">
        <v>13.5844</v>
      </c>
      <c r="DN23">
        <v>19.249500000000001</v>
      </c>
      <c r="DO23">
        <v>30.297599999999999</v>
      </c>
      <c r="DP23">
        <v>23.785299999999999</v>
      </c>
      <c r="DQ23">
        <v>257.90499999999997</v>
      </c>
      <c r="DR23">
        <v>19.2056</v>
      </c>
      <c r="DS23">
        <v>97.925700000000006</v>
      </c>
      <c r="DT23">
        <v>101.762</v>
      </c>
    </row>
    <row r="24" spans="1:124" x14ac:dyDescent="0.25">
      <c r="A24">
        <v>8</v>
      </c>
      <c r="B24">
        <v>1608154664.5999999</v>
      </c>
      <c r="C24">
        <v>656.09999990463302</v>
      </c>
      <c r="D24" t="s">
        <v>251</v>
      </c>
      <c r="E24" t="s">
        <v>252</v>
      </c>
      <c r="F24" t="s">
        <v>233</v>
      </c>
      <c r="G24" t="s">
        <v>234</v>
      </c>
      <c r="H24">
        <v>1608154656.5999999</v>
      </c>
      <c r="I24">
        <f t="shared" si="0"/>
        <v>1.7133952489507532E-3</v>
      </c>
      <c r="J24">
        <f t="shared" si="1"/>
        <v>1.7133952489507531</v>
      </c>
      <c r="K24">
        <f t="shared" si="2"/>
        <v>11.947922680123623</v>
      </c>
      <c r="L24">
        <f t="shared" si="3"/>
        <v>399.49745161290298</v>
      </c>
      <c r="M24" t="e">
        <f t="shared" si="4"/>
        <v>#DIV/0!</v>
      </c>
      <c r="N24" t="e">
        <f t="shared" si="5"/>
        <v>#DIV/0!</v>
      </c>
      <c r="O24">
        <f t="shared" si="6"/>
        <v>40.777375335639384</v>
      </c>
      <c r="P24" t="e">
        <f t="shared" si="7"/>
        <v>#DIV/0!</v>
      </c>
      <c r="Q24">
        <f t="shared" si="8"/>
        <v>2.9639256732091068</v>
      </c>
      <c r="R24" t="e">
        <f t="shared" si="9"/>
        <v>#DIV/0!</v>
      </c>
      <c r="S24" t="e">
        <f t="shared" si="10"/>
        <v>#DIV/0!</v>
      </c>
      <c r="T24" t="e">
        <f t="shared" si="11"/>
        <v>#DIV/0!</v>
      </c>
      <c r="U24" t="e">
        <f t="shared" si="12"/>
        <v>#DIV/0!</v>
      </c>
      <c r="V24" t="e">
        <f t="shared" si="13"/>
        <v>#DIV/0!</v>
      </c>
      <c r="W24" t="e">
        <f t="shared" si="14"/>
        <v>#DIV/0!</v>
      </c>
      <c r="X24">
        <f t="shared" si="15"/>
        <v>57.028468698316459</v>
      </c>
      <c r="Y24">
        <f t="shared" si="16"/>
        <v>2.1640815761551342</v>
      </c>
      <c r="Z24">
        <f t="shared" si="17"/>
        <v>3.7947390584924126</v>
      </c>
      <c r="AA24" t="e">
        <f t="shared" si="18"/>
        <v>#DIV/0!</v>
      </c>
      <c r="AB24">
        <f t="shared" si="19"/>
        <v>-75.560730478728217</v>
      </c>
      <c r="AC24" t="e">
        <f t="shared" si="20"/>
        <v>#DIV/0!</v>
      </c>
      <c r="AD24" t="e">
        <f t="shared" si="21"/>
        <v>#DIV/0!</v>
      </c>
      <c r="AE24" t="e">
        <f t="shared" si="22"/>
        <v>#DIV/0!</v>
      </c>
      <c r="AF24">
        <v>0</v>
      </c>
      <c r="AG24">
        <v>0</v>
      </c>
      <c r="AH24">
        <f t="shared" si="23"/>
        <v>1</v>
      </c>
      <c r="AI24">
        <f t="shared" si="24"/>
        <v>0</v>
      </c>
      <c r="AJ24">
        <f t="shared" si="25"/>
        <v>53741.279768850487</v>
      </c>
      <c r="AK24">
        <f t="shared" si="26"/>
        <v>0</v>
      </c>
      <c r="AL24" t="e">
        <f t="shared" si="27"/>
        <v>#DIV/0!</v>
      </c>
      <c r="AM24" t="e">
        <f t="shared" si="28"/>
        <v>#DIV/0!</v>
      </c>
      <c r="AN24" t="e">
        <f t="shared" si="29"/>
        <v>#DIV/0!</v>
      </c>
      <c r="AO24">
        <v>6</v>
      </c>
      <c r="AP24">
        <v>0.5</v>
      </c>
      <c r="AQ24" t="s">
        <v>235</v>
      </c>
      <c r="AR24">
        <v>2</v>
      </c>
      <c r="AS24">
        <v>1608154656.5999999</v>
      </c>
      <c r="AT24">
        <v>399.49745161290298</v>
      </c>
      <c r="AU24">
        <v>414.65532258064502</v>
      </c>
      <c r="AV24">
        <v>21.201587096774201</v>
      </c>
      <c r="AW24">
        <v>19.189241935483899</v>
      </c>
      <c r="AX24">
        <v>399.01845161290299</v>
      </c>
      <c r="AY24">
        <v>20.943587096774198</v>
      </c>
      <c r="AZ24">
        <v>500.03406451612898</v>
      </c>
      <c r="BA24">
        <v>101.971677419355</v>
      </c>
      <c r="BB24">
        <v>0.100000812903226</v>
      </c>
      <c r="BC24">
        <v>27.9995451612903</v>
      </c>
      <c r="BD24">
        <v>28.746806451612901</v>
      </c>
      <c r="BE24">
        <v>999.9</v>
      </c>
      <c r="BF24">
        <v>0</v>
      </c>
      <c r="BG24">
        <v>0</v>
      </c>
      <c r="BH24">
        <v>10000.115483871001</v>
      </c>
      <c r="BI24">
        <v>0</v>
      </c>
      <c r="BJ24">
        <v>95.045129032258103</v>
      </c>
      <c r="BK24">
        <v>1608154690.5999999</v>
      </c>
      <c r="BL24" t="s">
        <v>253</v>
      </c>
      <c r="BM24">
        <v>1608154687.5999999</v>
      </c>
      <c r="BN24">
        <v>1608154690.5999999</v>
      </c>
      <c r="BO24">
        <v>30</v>
      </c>
      <c r="BP24">
        <v>3.1E-2</v>
      </c>
      <c r="BQ24">
        <v>5.0000000000000001E-3</v>
      </c>
      <c r="BR24">
        <v>0.47899999999999998</v>
      </c>
      <c r="BS24">
        <v>0.25800000000000001</v>
      </c>
      <c r="BT24">
        <v>415</v>
      </c>
      <c r="BU24">
        <v>19</v>
      </c>
      <c r="BV24">
        <v>0.1</v>
      </c>
      <c r="BW24">
        <v>0.04</v>
      </c>
      <c r="BX24">
        <v>11.9413854461572</v>
      </c>
      <c r="BY24">
        <v>-0.14069964090000001</v>
      </c>
      <c r="BZ24">
        <v>3.1004453804743998E-2</v>
      </c>
      <c r="CA24">
        <v>1</v>
      </c>
      <c r="CB24">
        <v>-15.1798419354839</v>
      </c>
      <c r="CC24">
        <v>7.8232258064491897E-2</v>
      </c>
      <c r="CD24">
        <v>3.3256644004581198E-2</v>
      </c>
      <c r="CE24">
        <v>1</v>
      </c>
      <c r="CF24">
        <v>2.0911635483871001</v>
      </c>
      <c r="CG24">
        <v>-1.3432258064676301E-3</v>
      </c>
      <c r="CH24">
        <v>4.1512958246714399E-4</v>
      </c>
      <c r="CI24">
        <v>1</v>
      </c>
      <c r="CJ24">
        <v>3</v>
      </c>
      <c r="CK24">
        <v>3</v>
      </c>
      <c r="CL24" t="s">
        <v>240</v>
      </c>
      <c r="CM24">
        <v>100</v>
      </c>
      <c r="CN24">
        <v>100</v>
      </c>
      <c r="CO24">
        <v>0.47899999999999998</v>
      </c>
      <c r="CP24">
        <v>0.25800000000000001</v>
      </c>
      <c r="CQ24">
        <v>0.62644986505583</v>
      </c>
      <c r="CR24">
        <v>-1.6043650578588901E-5</v>
      </c>
      <c r="CS24">
        <v>-1.15305589960158E-6</v>
      </c>
      <c r="CT24">
        <v>3.6581349982770798E-10</v>
      </c>
      <c r="CU24">
        <v>-5.8297053099818502E-2</v>
      </c>
      <c r="CV24">
        <v>-1.48585495900011E-2</v>
      </c>
      <c r="CW24">
        <v>2.0620247853856302E-3</v>
      </c>
      <c r="CX24">
        <v>-2.1578943166311499E-5</v>
      </c>
      <c r="CY24">
        <v>18</v>
      </c>
      <c r="CZ24">
        <v>2225</v>
      </c>
      <c r="DA24">
        <v>1</v>
      </c>
      <c r="DB24">
        <v>25</v>
      </c>
      <c r="DC24">
        <v>10.6</v>
      </c>
      <c r="DD24">
        <v>10.5</v>
      </c>
      <c r="DE24">
        <v>2</v>
      </c>
      <c r="DF24">
        <v>507.28100000000001</v>
      </c>
      <c r="DG24">
        <v>478.61599999999999</v>
      </c>
      <c r="DH24">
        <v>23.7851</v>
      </c>
      <c r="DI24">
        <v>33.8003</v>
      </c>
      <c r="DJ24">
        <v>29.9999</v>
      </c>
      <c r="DK24">
        <v>33.8245</v>
      </c>
      <c r="DL24">
        <v>33.861600000000003</v>
      </c>
      <c r="DM24">
        <v>19.633299999999998</v>
      </c>
      <c r="DN24">
        <v>18.695900000000002</v>
      </c>
      <c r="DO24">
        <v>29.927399999999999</v>
      </c>
      <c r="DP24">
        <v>23.784500000000001</v>
      </c>
      <c r="DQ24">
        <v>414.89600000000002</v>
      </c>
      <c r="DR24">
        <v>19.206199999999999</v>
      </c>
      <c r="DS24">
        <v>97.933899999999994</v>
      </c>
      <c r="DT24">
        <v>101.767</v>
      </c>
    </row>
    <row r="25" spans="1:124" x14ac:dyDescent="0.25">
      <c r="A25">
        <v>9</v>
      </c>
      <c r="B25">
        <v>1608154806.5999999</v>
      </c>
      <c r="C25">
        <v>798.09999990463302</v>
      </c>
      <c r="D25" t="s">
        <v>254</v>
      </c>
      <c r="E25" t="s">
        <v>255</v>
      </c>
      <c r="F25" t="s">
        <v>233</v>
      </c>
      <c r="G25" t="s">
        <v>234</v>
      </c>
      <c r="H25">
        <v>1608154798.8499999</v>
      </c>
      <c r="I25">
        <f t="shared" si="0"/>
        <v>1.7476948938359217E-3</v>
      </c>
      <c r="J25">
        <f t="shared" si="1"/>
        <v>1.7476948938359216</v>
      </c>
      <c r="K25">
        <f t="shared" si="2"/>
        <v>15.082556699497815</v>
      </c>
      <c r="L25">
        <f t="shared" si="3"/>
        <v>499.73669999999998</v>
      </c>
      <c r="M25" t="e">
        <f t="shared" si="4"/>
        <v>#DIV/0!</v>
      </c>
      <c r="N25" t="e">
        <f t="shared" si="5"/>
        <v>#DIV/0!</v>
      </c>
      <c r="O25">
        <f t="shared" si="6"/>
        <v>51.005291185389865</v>
      </c>
      <c r="P25" t="e">
        <f t="shared" si="7"/>
        <v>#DIV/0!</v>
      </c>
      <c r="Q25">
        <f t="shared" si="8"/>
        <v>2.9638035406928016</v>
      </c>
      <c r="R25" t="e">
        <f t="shared" si="9"/>
        <v>#DIV/0!</v>
      </c>
      <c r="S25" t="e">
        <f t="shared" si="10"/>
        <v>#DIV/0!</v>
      </c>
      <c r="T25" t="e">
        <f t="shared" si="11"/>
        <v>#DIV/0!</v>
      </c>
      <c r="U25" t="e">
        <f t="shared" si="12"/>
        <v>#DIV/0!</v>
      </c>
      <c r="V25" t="e">
        <f t="shared" si="13"/>
        <v>#DIV/0!</v>
      </c>
      <c r="W25" t="e">
        <f t="shared" si="14"/>
        <v>#DIV/0!</v>
      </c>
      <c r="X25">
        <f t="shared" si="15"/>
        <v>57.171729941753988</v>
      </c>
      <c r="Y25">
        <f t="shared" si="16"/>
        <v>2.1693419400880147</v>
      </c>
      <c r="Z25">
        <f t="shared" si="17"/>
        <v>3.794431167813392</v>
      </c>
      <c r="AA25" t="e">
        <f t="shared" si="18"/>
        <v>#DIV/0!</v>
      </c>
      <c r="AB25">
        <f t="shared" si="19"/>
        <v>-77.073344818164145</v>
      </c>
      <c r="AC25" t="e">
        <f t="shared" si="20"/>
        <v>#DIV/0!</v>
      </c>
      <c r="AD25" t="e">
        <f t="shared" si="21"/>
        <v>#DIV/0!</v>
      </c>
      <c r="AE25" t="e">
        <f t="shared" si="22"/>
        <v>#DIV/0!</v>
      </c>
      <c r="AF25">
        <v>0</v>
      </c>
      <c r="AG25">
        <v>0</v>
      </c>
      <c r="AH25">
        <f t="shared" si="23"/>
        <v>1</v>
      </c>
      <c r="AI25">
        <f t="shared" si="24"/>
        <v>0</v>
      </c>
      <c r="AJ25">
        <f t="shared" si="25"/>
        <v>53737.803016170685</v>
      </c>
      <c r="AK25">
        <f t="shared" si="26"/>
        <v>0</v>
      </c>
      <c r="AL25" t="e">
        <f t="shared" si="27"/>
        <v>#DIV/0!</v>
      </c>
      <c r="AM25" t="e">
        <f t="shared" si="28"/>
        <v>#DIV/0!</v>
      </c>
      <c r="AN25" t="e">
        <f t="shared" si="29"/>
        <v>#DIV/0!</v>
      </c>
      <c r="AO25">
        <v>6</v>
      </c>
      <c r="AP25">
        <v>0.5</v>
      </c>
      <c r="AQ25" t="s">
        <v>235</v>
      </c>
      <c r="AR25">
        <v>2</v>
      </c>
      <c r="AS25">
        <v>1608154798.8499999</v>
      </c>
      <c r="AT25">
        <v>499.73669999999998</v>
      </c>
      <c r="AU25">
        <v>518.88226666666696</v>
      </c>
      <c r="AV25">
        <v>21.254653333333302</v>
      </c>
      <c r="AW25">
        <v>19.202163333333299</v>
      </c>
      <c r="AX25">
        <v>499.32883333333302</v>
      </c>
      <c r="AY25">
        <v>20.914210000000001</v>
      </c>
      <c r="AZ25">
        <v>500.04090000000002</v>
      </c>
      <c r="BA25">
        <v>101.964333333333</v>
      </c>
      <c r="BB25">
        <v>9.9996113333333303E-2</v>
      </c>
      <c r="BC25">
        <v>27.998153333333299</v>
      </c>
      <c r="BD25">
        <v>28.725059999999999</v>
      </c>
      <c r="BE25">
        <v>999.9</v>
      </c>
      <c r="BF25">
        <v>0</v>
      </c>
      <c r="BG25">
        <v>0</v>
      </c>
      <c r="BH25">
        <v>10000.1436666667</v>
      </c>
      <c r="BI25">
        <v>0</v>
      </c>
      <c r="BJ25">
        <v>93.799886666666694</v>
      </c>
      <c r="BK25">
        <v>1608154690.5999999</v>
      </c>
      <c r="BL25" t="s">
        <v>253</v>
      </c>
      <c r="BM25">
        <v>1608154687.5999999</v>
      </c>
      <c r="BN25">
        <v>1608154690.5999999</v>
      </c>
      <c r="BO25">
        <v>30</v>
      </c>
      <c r="BP25">
        <v>3.1E-2</v>
      </c>
      <c r="BQ25">
        <v>5.0000000000000001E-3</v>
      </c>
      <c r="BR25">
        <v>0.47899999999999998</v>
      </c>
      <c r="BS25">
        <v>0.25800000000000001</v>
      </c>
      <c r="BT25">
        <v>415</v>
      </c>
      <c r="BU25">
        <v>19</v>
      </c>
      <c r="BV25">
        <v>0.1</v>
      </c>
      <c r="BW25">
        <v>0.04</v>
      </c>
      <c r="BX25">
        <v>15.091390061278</v>
      </c>
      <c r="BY25">
        <v>-0.169146390277961</v>
      </c>
      <c r="BZ25">
        <v>5.3308198849454799E-2</v>
      </c>
      <c r="CA25">
        <v>1</v>
      </c>
      <c r="CB25">
        <v>-19.152380645161301</v>
      </c>
      <c r="CC25">
        <v>3.7887096774256501E-2</v>
      </c>
      <c r="CD25">
        <v>6.0412167217960902E-2</v>
      </c>
      <c r="CE25">
        <v>1</v>
      </c>
      <c r="CF25">
        <v>2.05071</v>
      </c>
      <c r="CG25">
        <v>0.13832903225806201</v>
      </c>
      <c r="CH25">
        <v>1.0349699387873799E-2</v>
      </c>
      <c r="CI25">
        <v>1</v>
      </c>
      <c r="CJ25">
        <v>3</v>
      </c>
      <c r="CK25">
        <v>3</v>
      </c>
      <c r="CL25" t="s">
        <v>240</v>
      </c>
      <c r="CM25">
        <v>100</v>
      </c>
      <c r="CN25">
        <v>100</v>
      </c>
      <c r="CO25">
        <v>0.40699999999999997</v>
      </c>
      <c r="CP25">
        <v>0.34110000000000001</v>
      </c>
      <c r="CQ25">
        <v>0.65783878964950604</v>
      </c>
      <c r="CR25">
        <v>-1.6043650578588901E-5</v>
      </c>
      <c r="CS25">
        <v>-1.15305589960158E-6</v>
      </c>
      <c r="CT25">
        <v>3.6581349982770798E-10</v>
      </c>
      <c r="CU25">
        <v>-5.3342623500268103E-2</v>
      </c>
      <c r="CV25">
        <v>-1.48585495900011E-2</v>
      </c>
      <c r="CW25">
        <v>2.0620247853856302E-3</v>
      </c>
      <c r="CX25">
        <v>-2.1578943166311499E-5</v>
      </c>
      <c r="CY25">
        <v>18</v>
      </c>
      <c r="CZ25">
        <v>2225</v>
      </c>
      <c r="DA25">
        <v>1</v>
      </c>
      <c r="DB25">
        <v>25</v>
      </c>
      <c r="DC25">
        <v>2</v>
      </c>
      <c r="DD25">
        <v>1.9</v>
      </c>
      <c r="DE25">
        <v>2</v>
      </c>
      <c r="DF25">
        <v>507.22300000000001</v>
      </c>
      <c r="DG25">
        <v>479.20800000000003</v>
      </c>
      <c r="DH25">
        <v>23.845099999999999</v>
      </c>
      <c r="DI25">
        <v>33.750500000000002</v>
      </c>
      <c r="DJ25">
        <v>30</v>
      </c>
      <c r="DK25">
        <v>33.7879</v>
      </c>
      <c r="DL25">
        <v>33.826099999999997</v>
      </c>
      <c r="DM25">
        <v>23.476199999999999</v>
      </c>
      <c r="DN25">
        <v>17.916799999999999</v>
      </c>
      <c r="DO25">
        <v>29.328700000000001</v>
      </c>
      <c r="DP25">
        <v>23.845700000000001</v>
      </c>
      <c r="DQ25">
        <v>518.95000000000005</v>
      </c>
      <c r="DR25">
        <v>19.226700000000001</v>
      </c>
      <c r="DS25">
        <v>97.943700000000007</v>
      </c>
      <c r="DT25">
        <v>101.77500000000001</v>
      </c>
    </row>
    <row r="26" spans="1:124" x14ac:dyDescent="0.25">
      <c r="A26">
        <v>10</v>
      </c>
      <c r="B26">
        <v>1608154915.5999999</v>
      </c>
      <c r="C26">
        <v>907.09999990463302</v>
      </c>
      <c r="D26" t="s">
        <v>256</v>
      </c>
      <c r="E26" t="s">
        <v>257</v>
      </c>
      <c r="F26" t="s">
        <v>233</v>
      </c>
      <c r="G26" t="s">
        <v>234</v>
      </c>
      <c r="H26">
        <v>1608154907.5999999</v>
      </c>
      <c r="I26">
        <f t="shared" si="0"/>
        <v>1.7946773834207114E-3</v>
      </c>
      <c r="J26">
        <f t="shared" si="1"/>
        <v>1.7946773834207113</v>
      </c>
      <c r="K26">
        <f t="shared" si="2"/>
        <v>17.893181789821742</v>
      </c>
      <c r="L26">
        <f t="shared" si="3"/>
        <v>599.69187096774203</v>
      </c>
      <c r="M26" t="e">
        <f t="shared" si="4"/>
        <v>#DIV/0!</v>
      </c>
      <c r="N26" t="e">
        <f t="shared" si="5"/>
        <v>#DIV/0!</v>
      </c>
      <c r="O26">
        <f t="shared" si="6"/>
        <v>61.205019435490193</v>
      </c>
      <c r="P26" t="e">
        <f t="shared" si="7"/>
        <v>#DIV/0!</v>
      </c>
      <c r="Q26">
        <f t="shared" si="8"/>
        <v>2.9633360443459908</v>
      </c>
      <c r="R26" t="e">
        <f t="shared" si="9"/>
        <v>#DIV/0!</v>
      </c>
      <c r="S26" t="e">
        <f t="shared" si="10"/>
        <v>#DIV/0!</v>
      </c>
      <c r="T26" t="e">
        <f t="shared" si="11"/>
        <v>#DIV/0!</v>
      </c>
      <c r="U26" t="e">
        <f t="shared" si="12"/>
        <v>#DIV/0!</v>
      </c>
      <c r="V26" t="e">
        <f t="shared" si="13"/>
        <v>#DIV/0!</v>
      </c>
      <c r="W26" t="e">
        <f t="shared" si="14"/>
        <v>#DIV/0!</v>
      </c>
      <c r="X26">
        <f t="shared" si="15"/>
        <v>56.881592616419006</v>
      </c>
      <c r="Y26">
        <f t="shared" si="16"/>
        <v>2.1579470994787511</v>
      </c>
      <c r="Z26">
        <f t="shared" si="17"/>
        <v>3.7937529527889038</v>
      </c>
      <c r="AA26" t="e">
        <f t="shared" si="18"/>
        <v>#DIV/0!</v>
      </c>
      <c r="AB26">
        <f t="shared" si="19"/>
        <v>-79.145272608853375</v>
      </c>
      <c r="AC26" t="e">
        <f t="shared" si="20"/>
        <v>#DIV/0!</v>
      </c>
      <c r="AD26" t="e">
        <f t="shared" si="21"/>
        <v>#DIV/0!</v>
      </c>
      <c r="AE26" t="e">
        <f t="shared" si="22"/>
        <v>#DIV/0!</v>
      </c>
      <c r="AF26">
        <v>0</v>
      </c>
      <c r="AG26">
        <v>0</v>
      </c>
      <c r="AH26">
        <f t="shared" si="23"/>
        <v>1</v>
      </c>
      <c r="AI26">
        <f t="shared" si="24"/>
        <v>0</v>
      </c>
      <c r="AJ26">
        <f t="shared" si="25"/>
        <v>53724.621677959076</v>
      </c>
      <c r="AK26">
        <f t="shared" si="26"/>
        <v>0</v>
      </c>
      <c r="AL26" t="e">
        <f t="shared" si="27"/>
        <v>#DIV/0!</v>
      </c>
      <c r="AM26" t="e">
        <f t="shared" si="28"/>
        <v>#DIV/0!</v>
      </c>
      <c r="AN26" t="e">
        <f t="shared" si="29"/>
        <v>#DIV/0!</v>
      </c>
      <c r="AO26">
        <v>6</v>
      </c>
      <c r="AP26">
        <v>0.5</v>
      </c>
      <c r="AQ26" t="s">
        <v>235</v>
      </c>
      <c r="AR26">
        <v>2</v>
      </c>
      <c r="AS26">
        <v>1608154907.5999999</v>
      </c>
      <c r="AT26">
        <v>599.69187096774203</v>
      </c>
      <c r="AU26">
        <v>622.453451612903</v>
      </c>
      <c r="AV26">
        <v>21.143745161290301</v>
      </c>
      <c r="AW26">
        <v>19.0358290322581</v>
      </c>
      <c r="AX26">
        <v>599.37916129032305</v>
      </c>
      <c r="AY26">
        <v>20.8078838709677</v>
      </c>
      <c r="AZ26">
        <v>500.03825806451601</v>
      </c>
      <c r="BA26">
        <v>101.960806451613</v>
      </c>
      <c r="BB26">
        <v>9.9972422580645204E-2</v>
      </c>
      <c r="BC26">
        <v>27.995087096774199</v>
      </c>
      <c r="BD26">
        <v>28.7128870967742</v>
      </c>
      <c r="BE26">
        <v>999.9</v>
      </c>
      <c r="BF26">
        <v>0</v>
      </c>
      <c r="BG26">
        <v>0</v>
      </c>
      <c r="BH26">
        <v>9997.84064516129</v>
      </c>
      <c r="BI26">
        <v>0</v>
      </c>
      <c r="BJ26">
        <v>92.686419354838705</v>
      </c>
      <c r="BK26">
        <v>1608154690.5999999</v>
      </c>
      <c r="BL26" t="s">
        <v>253</v>
      </c>
      <c r="BM26">
        <v>1608154687.5999999</v>
      </c>
      <c r="BN26">
        <v>1608154690.5999999</v>
      </c>
      <c r="BO26">
        <v>30</v>
      </c>
      <c r="BP26">
        <v>3.1E-2</v>
      </c>
      <c r="BQ26">
        <v>5.0000000000000001E-3</v>
      </c>
      <c r="BR26">
        <v>0.47899999999999998</v>
      </c>
      <c r="BS26">
        <v>0.25800000000000001</v>
      </c>
      <c r="BT26">
        <v>415</v>
      </c>
      <c r="BU26">
        <v>19</v>
      </c>
      <c r="BV26">
        <v>0.1</v>
      </c>
      <c r="BW26">
        <v>0.04</v>
      </c>
      <c r="BX26">
        <v>17.9022758966568</v>
      </c>
      <c r="BY26">
        <v>-0.184591784687031</v>
      </c>
      <c r="BZ26">
        <v>4.4553477654078598E-2</v>
      </c>
      <c r="CA26">
        <v>1</v>
      </c>
      <c r="CB26">
        <v>-22.766993548387099</v>
      </c>
      <c r="CC26">
        <v>0.13032096774194801</v>
      </c>
      <c r="CD26">
        <v>4.71332013346656E-2</v>
      </c>
      <c r="CE26">
        <v>1</v>
      </c>
      <c r="CF26">
        <v>2.1079777419354802</v>
      </c>
      <c r="CG26">
        <v>2.66032258064418E-2</v>
      </c>
      <c r="CH26">
        <v>2.2054064210004199E-3</v>
      </c>
      <c r="CI26">
        <v>1</v>
      </c>
      <c r="CJ26">
        <v>3</v>
      </c>
      <c r="CK26">
        <v>3</v>
      </c>
      <c r="CL26" t="s">
        <v>240</v>
      </c>
      <c r="CM26">
        <v>100</v>
      </c>
      <c r="CN26">
        <v>100</v>
      </c>
      <c r="CO26">
        <v>0.312</v>
      </c>
      <c r="CP26">
        <v>0.33589999999999998</v>
      </c>
      <c r="CQ26">
        <v>0.65783878964950604</v>
      </c>
      <c r="CR26">
        <v>-1.6043650578588901E-5</v>
      </c>
      <c r="CS26">
        <v>-1.15305589960158E-6</v>
      </c>
      <c r="CT26">
        <v>3.6581349982770798E-10</v>
      </c>
      <c r="CU26">
        <v>-5.3342623500268103E-2</v>
      </c>
      <c r="CV26">
        <v>-1.48585495900011E-2</v>
      </c>
      <c r="CW26">
        <v>2.0620247853856302E-3</v>
      </c>
      <c r="CX26">
        <v>-2.1578943166311499E-5</v>
      </c>
      <c r="CY26">
        <v>18</v>
      </c>
      <c r="CZ26">
        <v>2225</v>
      </c>
      <c r="DA26">
        <v>1</v>
      </c>
      <c r="DB26">
        <v>25</v>
      </c>
      <c r="DC26">
        <v>3.8</v>
      </c>
      <c r="DD26">
        <v>3.8</v>
      </c>
      <c r="DE26">
        <v>2</v>
      </c>
      <c r="DF26">
        <v>507.25</v>
      </c>
      <c r="DG26">
        <v>479.53100000000001</v>
      </c>
      <c r="DH26">
        <v>23.8155</v>
      </c>
      <c r="DI26">
        <v>33.720199999999998</v>
      </c>
      <c r="DJ26">
        <v>29.9999</v>
      </c>
      <c r="DK26">
        <v>33.760599999999997</v>
      </c>
      <c r="DL26">
        <v>33.800800000000002</v>
      </c>
      <c r="DM26">
        <v>27.1831</v>
      </c>
      <c r="DN26">
        <v>17.915299999999998</v>
      </c>
      <c r="DO26">
        <v>28.957999999999998</v>
      </c>
      <c r="DP26">
        <v>23.816500000000001</v>
      </c>
      <c r="DQ26">
        <v>622.54</v>
      </c>
      <c r="DR26">
        <v>19.1098</v>
      </c>
      <c r="DS26">
        <v>97.949299999999994</v>
      </c>
      <c r="DT26">
        <v>101.78100000000001</v>
      </c>
    </row>
    <row r="27" spans="1:124" x14ac:dyDescent="0.25">
      <c r="A27">
        <v>11</v>
      </c>
      <c r="B27">
        <v>1608155036.0999999</v>
      </c>
      <c r="C27">
        <v>1027.5999999046301</v>
      </c>
      <c r="D27" t="s">
        <v>258</v>
      </c>
      <c r="E27" t="s">
        <v>259</v>
      </c>
      <c r="F27" t="s">
        <v>233</v>
      </c>
      <c r="G27" t="s">
        <v>234</v>
      </c>
      <c r="H27">
        <v>1608155028.3499999</v>
      </c>
      <c r="I27">
        <f t="shared" si="0"/>
        <v>1.7423986625867201E-3</v>
      </c>
      <c r="J27">
        <f t="shared" si="1"/>
        <v>1.74239866258672</v>
      </c>
      <c r="K27">
        <f t="shared" si="2"/>
        <v>20.084466099636948</v>
      </c>
      <c r="L27">
        <f t="shared" si="3"/>
        <v>699.88446666666698</v>
      </c>
      <c r="M27" t="e">
        <f t="shared" si="4"/>
        <v>#DIV/0!</v>
      </c>
      <c r="N27" t="e">
        <f t="shared" si="5"/>
        <v>#DIV/0!</v>
      </c>
      <c r="O27">
        <f t="shared" si="6"/>
        <v>71.430159032193885</v>
      </c>
      <c r="P27" t="e">
        <f t="shared" si="7"/>
        <v>#DIV/0!</v>
      </c>
      <c r="Q27">
        <f t="shared" si="8"/>
        <v>2.9631499492781042</v>
      </c>
      <c r="R27" t="e">
        <f t="shared" si="9"/>
        <v>#DIV/0!</v>
      </c>
      <c r="S27" t="e">
        <f t="shared" si="10"/>
        <v>#DIV/0!</v>
      </c>
      <c r="T27" t="e">
        <f t="shared" si="11"/>
        <v>#DIV/0!</v>
      </c>
      <c r="U27" t="e">
        <f t="shared" si="12"/>
        <v>#DIV/0!</v>
      </c>
      <c r="V27" t="e">
        <f t="shared" si="13"/>
        <v>#DIV/0!</v>
      </c>
      <c r="W27" t="e">
        <f t="shared" si="14"/>
        <v>#DIV/0!</v>
      </c>
      <c r="X27">
        <f t="shared" si="15"/>
        <v>57.145124227575181</v>
      </c>
      <c r="Y27">
        <f t="shared" si="16"/>
        <v>2.1695807869890293</v>
      </c>
      <c r="Z27">
        <f t="shared" si="17"/>
        <v>3.7966157503637126</v>
      </c>
      <c r="AA27" t="e">
        <f t="shared" si="18"/>
        <v>#DIV/0!</v>
      </c>
      <c r="AB27">
        <f t="shared" si="19"/>
        <v>-76.839781020074355</v>
      </c>
      <c r="AC27" t="e">
        <f t="shared" si="20"/>
        <v>#DIV/0!</v>
      </c>
      <c r="AD27" t="e">
        <f t="shared" si="21"/>
        <v>#DIV/0!</v>
      </c>
      <c r="AE27" t="e">
        <f t="shared" si="22"/>
        <v>#DIV/0!</v>
      </c>
      <c r="AF27">
        <v>0</v>
      </c>
      <c r="AG27">
        <v>0</v>
      </c>
      <c r="AH27">
        <f t="shared" si="23"/>
        <v>1</v>
      </c>
      <c r="AI27">
        <f t="shared" si="24"/>
        <v>0</v>
      </c>
      <c r="AJ27">
        <f t="shared" si="25"/>
        <v>53716.860065738736</v>
      </c>
      <c r="AK27">
        <f t="shared" si="26"/>
        <v>0</v>
      </c>
      <c r="AL27" t="e">
        <f t="shared" si="27"/>
        <v>#DIV/0!</v>
      </c>
      <c r="AM27" t="e">
        <f t="shared" si="28"/>
        <v>#DIV/0!</v>
      </c>
      <c r="AN27" t="e">
        <f t="shared" si="29"/>
        <v>#DIV/0!</v>
      </c>
      <c r="AO27">
        <v>6</v>
      </c>
      <c r="AP27">
        <v>0.5</v>
      </c>
      <c r="AQ27" t="s">
        <v>235</v>
      </c>
      <c r="AR27">
        <v>2</v>
      </c>
      <c r="AS27">
        <v>1608155028.3499999</v>
      </c>
      <c r="AT27">
        <v>699.88446666666698</v>
      </c>
      <c r="AU27">
        <v>725.44756666666694</v>
      </c>
      <c r="AV27">
        <v>21.257909999999999</v>
      </c>
      <c r="AW27">
        <v>19.21161</v>
      </c>
      <c r="AX27">
        <v>699.67693333333295</v>
      </c>
      <c r="AY27">
        <v>20.917346666666699</v>
      </c>
      <c r="AZ27">
        <v>500.03193333333297</v>
      </c>
      <c r="BA27">
        <v>101.959966666667</v>
      </c>
      <c r="BB27">
        <v>9.9962413333333305E-2</v>
      </c>
      <c r="BC27">
        <v>28.008026666666701</v>
      </c>
      <c r="BD27">
        <v>28.747993333333302</v>
      </c>
      <c r="BE27">
        <v>999.9</v>
      </c>
      <c r="BF27">
        <v>0</v>
      </c>
      <c r="BG27">
        <v>0</v>
      </c>
      <c r="BH27">
        <v>9996.8686666666708</v>
      </c>
      <c r="BI27">
        <v>0</v>
      </c>
      <c r="BJ27">
        <v>91.811593333333306</v>
      </c>
      <c r="BK27">
        <v>1608154690.5999999</v>
      </c>
      <c r="BL27" t="s">
        <v>253</v>
      </c>
      <c r="BM27">
        <v>1608154687.5999999</v>
      </c>
      <c r="BN27">
        <v>1608154690.5999999</v>
      </c>
      <c r="BO27">
        <v>30</v>
      </c>
      <c r="BP27">
        <v>3.1E-2</v>
      </c>
      <c r="BQ27">
        <v>5.0000000000000001E-3</v>
      </c>
      <c r="BR27">
        <v>0.47899999999999998</v>
      </c>
      <c r="BS27">
        <v>0.25800000000000001</v>
      </c>
      <c r="BT27">
        <v>415</v>
      </c>
      <c r="BU27">
        <v>19</v>
      </c>
      <c r="BV27">
        <v>0.1</v>
      </c>
      <c r="BW27">
        <v>0.04</v>
      </c>
      <c r="BX27">
        <v>20.0878330363016</v>
      </c>
      <c r="BY27">
        <v>-0.16665854024021101</v>
      </c>
      <c r="BZ27">
        <v>2.2844714413440902E-2</v>
      </c>
      <c r="CA27">
        <v>1</v>
      </c>
      <c r="CB27">
        <v>-25.563641935483901</v>
      </c>
      <c r="CC27">
        <v>1.76612903229338E-3</v>
      </c>
      <c r="CD27">
        <v>2.3100255189116101E-2</v>
      </c>
      <c r="CE27">
        <v>1</v>
      </c>
      <c r="CF27">
        <v>2.0449409677419399</v>
      </c>
      <c r="CG27">
        <v>0.26412338709677802</v>
      </c>
      <c r="CH27">
        <v>2.0031863062959301E-2</v>
      </c>
      <c r="CI27">
        <v>0</v>
      </c>
      <c r="CJ27">
        <v>2</v>
      </c>
      <c r="CK27">
        <v>3</v>
      </c>
      <c r="CL27" t="s">
        <v>260</v>
      </c>
      <c r="CM27">
        <v>100</v>
      </c>
      <c r="CN27">
        <v>100</v>
      </c>
      <c r="CO27">
        <v>0.20699999999999999</v>
      </c>
      <c r="CP27">
        <v>0.34060000000000001</v>
      </c>
      <c r="CQ27">
        <v>0.65783878964950604</v>
      </c>
      <c r="CR27">
        <v>-1.6043650578588901E-5</v>
      </c>
      <c r="CS27">
        <v>-1.15305589960158E-6</v>
      </c>
      <c r="CT27">
        <v>3.6581349982770798E-10</v>
      </c>
      <c r="CU27">
        <v>-5.3342623500268103E-2</v>
      </c>
      <c r="CV27">
        <v>-1.48585495900011E-2</v>
      </c>
      <c r="CW27">
        <v>2.0620247853856302E-3</v>
      </c>
      <c r="CX27">
        <v>-2.1578943166311499E-5</v>
      </c>
      <c r="CY27">
        <v>18</v>
      </c>
      <c r="CZ27">
        <v>2225</v>
      </c>
      <c r="DA27">
        <v>1</v>
      </c>
      <c r="DB27">
        <v>25</v>
      </c>
      <c r="DC27">
        <v>5.8</v>
      </c>
      <c r="DD27">
        <v>5.8</v>
      </c>
      <c r="DE27">
        <v>2</v>
      </c>
      <c r="DF27">
        <v>507.21899999999999</v>
      </c>
      <c r="DG27">
        <v>480.18200000000002</v>
      </c>
      <c r="DH27">
        <v>23.7666</v>
      </c>
      <c r="DI27">
        <v>33.7012</v>
      </c>
      <c r="DJ27">
        <v>30.0001</v>
      </c>
      <c r="DK27">
        <v>33.738799999999998</v>
      </c>
      <c r="DL27">
        <v>33.777500000000003</v>
      </c>
      <c r="DM27">
        <v>30.762799999999999</v>
      </c>
      <c r="DN27">
        <v>16.728100000000001</v>
      </c>
      <c r="DO27">
        <v>28.586400000000001</v>
      </c>
      <c r="DP27">
        <v>23.7623</v>
      </c>
      <c r="DQ27">
        <v>725.29100000000005</v>
      </c>
      <c r="DR27">
        <v>19.087900000000001</v>
      </c>
      <c r="DS27">
        <v>97.951400000000007</v>
      </c>
      <c r="DT27">
        <v>101.78400000000001</v>
      </c>
    </row>
    <row r="28" spans="1:124" x14ac:dyDescent="0.25">
      <c r="A28">
        <v>12</v>
      </c>
      <c r="B28">
        <v>1608155156.5999999</v>
      </c>
      <c r="C28">
        <v>1148.0999999046301</v>
      </c>
      <c r="D28" t="s">
        <v>261</v>
      </c>
      <c r="E28" t="s">
        <v>262</v>
      </c>
      <c r="F28" t="s">
        <v>233</v>
      </c>
      <c r="G28" t="s">
        <v>234</v>
      </c>
      <c r="H28">
        <v>1608155148.8499999</v>
      </c>
      <c r="I28">
        <f t="shared" si="0"/>
        <v>1.6949551590265198E-3</v>
      </c>
      <c r="J28">
        <f t="shared" si="1"/>
        <v>1.6949551590265197</v>
      </c>
      <c r="K28">
        <f t="shared" si="2"/>
        <v>21.421387944916297</v>
      </c>
      <c r="L28">
        <f t="shared" si="3"/>
        <v>799.93533333333301</v>
      </c>
      <c r="M28" t="e">
        <f t="shared" si="4"/>
        <v>#DIV/0!</v>
      </c>
      <c r="N28" t="e">
        <f t="shared" si="5"/>
        <v>#DIV/0!</v>
      </c>
      <c r="O28">
        <f t="shared" si="6"/>
        <v>81.642079745059434</v>
      </c>
      <c r="P28" t="e">
        <f t="shared" si="7"/>
        <v>#DIV/0!</v>
      </c>
      <c r="Q28">
        <f t="shared" si="8"/>
        <v>2.9635084083735701</v>
      </c>
      <c r="R28" t="e">
        <f t="shared" si="9"/>
        <v>#DIV/0!</v>
      </c>
      <c r="S28" t="e">
        <f t="shared" si="10"/>
        <v>#DIV/0!</v>
      </c>
      <c r="T28" t="e">
        <f t="shared" si="11"/>
        <v>#DIV/0!</v>
      </c>
      <c r="U28" t="e">
        <f t="shared" si="12"/>
        <v>#DIV/0!</v>
      </c>
      <c r="V28" t="e">
        <f t="shared" si="13"/>
        <v>#DIV/0!</v>
      </c>
      <c r="W28" t="e">
        <f t="shared" si="14"/>
        <v>#DIV/0!</v>
      </c>
      <c r="X28">
        <f t="shared" si="15"/>
        <v>56.749364965810301</v>
      </c>
      <c r="Y28">
        <f t="shared" si="16"/>
        <v>2.1531059612136585</v>
      </c>
      <c r="Z28">
        <f t="shared" si="17"/>
        <v>3.7940617705781143</v>
      </c>
      <c r="AA28" t="e">
        <f t="shared" si="18"/>
        <v>#DIV/0!</v>
      </c>
      <c r="AB28">
        <f t="shared" si="19"/>
        <v>-74.747522513069526</v>
      </c>
      <c r="AC28" t="e">
        <f t="shared" si="20"/>
        <v>#DIV/0!</v>
      </c>
      <c r="AD28" t="e">
        <f t="shared" si="21"/>
        <v>#DIV/0!</v>
      </c>
      <c r="AE28" t="e">
        <f t="shared" si="22"/>
        <v>#DIV/0!</v>
      </c>
      <c r="AF28">
        <v>0</v>
      </c>
      <c r="AG28">
        <v>0</v>
      </c>
      <c r="AH28">
        <f t="shared" si="23"/>
        <v>1</v>
      </c>
      <c r="AI28">
        <f t="shared" si="24"/>
        <v>0</v>
      </c>
      <c r="AJ28">
        <f t="shared" si="25"/>
        <v>53729.407288097063</v>
      </c>
      <c r="AK28">
        <f t="shared" si="26"/>
        <v>0</v>
      </c>
      <c r="AL28" t="e">
        <f t="shared" si="27"/>
        <v>#DIV/0!</v>
      </c>
      <c r="AM28" t="e">
        <f t="shared" si="28"/>
        <v>#DIV/0!</v>
      </c>
      <c r="AN28" t="e">
        <f t="shared" si="29"/>
        <v>#DIV/0!</v>
      </c>
      <c r="AO28">
        <v>6</v>
      </c>
      <c r="AP28">
        <v>0.5</v>
      </c>
      <c r="AQ28" t="s">
        <v>235</v>
      </c>
      <c r="AR28">
        <v>2</v>
      </c>
      <c r="AS28">
        <v>1608155148.8499999</v>
      </c>
      <c r="AT28">
        <v>799.93533333333301</v>
      </c>
      <c r="AU28">
        <v>827.26599999999996</v>
      </c>
      <c r="AV28">
        <v>21.096296666666699</v>
      </c>
      <c r="AW28">
        <v>19.105406666666699</v>
      </c>
      <c r="AX28">
        <v>799.84093333333306</v>
      </c>
      <c r="AY28">
        <v>20.7623766666667</v>
      </c>
      <c r="AZ28">
        <v>500.037033333333</v>
      </c>
      <c r="BA28">
        <v>101.960866666667</v>
      </c>
      <c r="BB28">
        <v>9.9982933333333301E-2</v>
      </c>
      <c r="BC28">
        <v>27.996483333333298</v>
      </c>
      <c r="BD28">
        <v>28.798780000000001</v>
      </c>
      <c r="BE28">
        <v>999.9</v>
      </c>
      <c r="BF28">
        <v>0</v>
      </c>
      <c r="BG28">
        <v>0</v>
      </c>
      <c r="BH28">
        <v>9998.8113333333295</v>
      </c>
      <c r="BI28">
        <v>0</v>
      </c>
      <c r="BJ28">
        <v>92.0923466666667</v>
      </c>
      <c r="BK28">
        <v>1608154690.5999999</v>
      </c>
      <c r="BL28" t="s">
        <v>253</v>
      </c>
      <c r="BM28">
        <v>1608154687.5999999</v>
      </c>
      <c r="BN28">
        <v>1608154690.5999999</v>
      </c>
      <c r="BO28">
        <v>30</v>
      </c>
      <c r="BP28">
        <v>3.1E-2</v>
      </c>
      <c r="BQ28">
        <v>5.0000000000000001E-3</v>
      </c>
      <c r="BR28">
        <v>0.47899999999999998</v>
      </c>
      <c r="BS28">
        <v>0.25800000000000001</v>
      </c>
      <c r="BT28">
        <v>415</v>
      </c>
      <c r="BU28">
        <v>19</v>
      </c>
      <c r="BV28">
        <v>0.1</v>
      </c>
      <c r="BW28">
        <v>0.04</v>
      </c>
      <c r="BX28">
        <v>21.441124381622</v>
      </c>
      <c r="BY28">
        <v>-1.25138290928161</v>
      </c>
      <c r="BZ28">
        <v>9.7153886603339998E-2</v>
      </c>
      <c r="CA28">
        <v>0</v>
      </c>
      <c r="CB28">
        <v>-27.3488677419355</v>
      </c>
      <c r="CC28">
        <v>1.6298080645161901</v>
      </c>
      <c r="CD28">
        <v>0.124732941524493</v>
      </c>
      <c r="CE28">
        <v>0</v>
      </c>
      <c r="CF28">
        <v>1.9937958064516099</v>
      </c>
      <c r="CG28">
        <v>-0.17087274193548899</v>
      </c>
      <c r="CH28">
        <v>1.4911515959841399E-2</v>
      </c>
      <c r="CI28">
        <v>1</v>
      </c>
      <c r="CJ28">
        <v>1</v>
      </c>
      <c r="CK28">
        <v>3</v>
      </c>
      <c r="CL28" t="s">
        <v>263</v>
      </c>
      <c r="CM28">
        <v>100</v>
      </c>
      <c r="CN28">
        <v>100</v>
      </c>
      <c r="CO28">
        <v>9.4E-2</v>
      </c>
      <c r="CP28">
        <v>0.3337</v>
      </c>
      <c r="CQ28">
        <v>0.65783878964950604</v>
      </c>
      <c r="CR28">
        <v>-1.6043650578588901E-5</v>
      </c>
      <c r="CS28">
        <v>-1.15305589960158E-6</v>
      </c>
      <c r="CT28">
        <v>3.6581349982770798E-10</v>
      </c>
      <c r="CU28">
        <v>-5.3342623500268103E-2</v>
      </c>
      <c r="CV28">
        <v>-1.48585495900011E-2</v>
      </c>
      <c r="CW28">
        <v>2.0620247853856302E-3</v>
      </c>
      <c r="CX28">
        <v>-2.1578943166311499E-5</v>
      </c>
      <c r="CY28">
        <v>18</v>
      </c>
      <c r="CZ28">
        <v>2225</v>
      </c>
      <c r="DA28">
        <v>1</v>
      </c>
      <c r="DB28">
        <v>25</v>
      </c>
      <c r="DC28">
        <v>7.8</v>
      </c>
      <c r="DD28">
        <v>7.8</v>
      </c>
      <c r="DE28">
        <v>2</v>
      </c>
      <c r="DF28">
        <v>507.20800000000003</v>
      </c>
      <c r="DG28">
        <v>480.43400000000003</v>
      </c>
      <c r="DH28">
        <v>23.773599999999998</v>
      </c>
      <c r="DI28">
        <v>33.692900000000002</v>
      </c>
      <c r="DJ28">
        <v>29.9999</v>
      </c>
      <c r="DK28">
        <v>33.724200000000003</v>
      </c>
      <c r="DL28">
        <v>33.7624</v>
      </c>
      <c r="DM28">
        <v>34.237900000000003</v>
      </c>
      <c r="DN28">
        <v>15.4795</v>
      </c>
      <c r="DO28">
        <v>28.586400000000001</v>
      </c>
      <c r="DP28">
        <v>23.778400000000001</v>
      </c>
      <c r="DQ28">
        <v>827.21699999999998</v>
      </c>
      <c r="DR28">
        <v>19.4011</v>
      </c>
      <c r="DS28">
        <v>97.950699999999998</v>
      </c>
      <c r="DT28">
        <v>101.783</v>
      </c>
    </row>
    <row r="29" spans="1:124" x14ac:dyDescent="0.25">
      <c r="A29">
        <v>13</v>
      </c>
      <c r="B29">
        <v>1608155277.0999999</v>
      </c>
      <c r="C29">
        <v>1268.5999999046301</v>
      </c>
      <c r="D29" t="s">
        <v>264</v>
      </c>
      <c r="E29" t="s">
        <v>265</v>
      </c>
      <c r="F29" t="s">
        <v>233</v>
      </c>
      <c r="G29" t="s">
        <v>234</v>
      </c>
      <c r="H29">
        <v>1608155269.3499999</v>
      </c>
      <c r="I29">
        <f t="shared" si="0"/>
        <v>1.5162924756574434E-3</v>
      </c>
      <c r="J29">
        <f t="shared" si="1"/>
        <v>1.5162924756574434</v>
      </c>
      <c r="K29">
        <f t="shared" si="2"/>
        <v>21.92941101530872</v>
      </c>
      <c r="L29">
        <f t="shared" si="3"/>
        <v>899.93989999999997</v>
      </c>
      <c r="M29" t="e">
        <f t="shared" si="4"/>
        <v>#DIV/0!</v>
      </c>
      <c r="N29" t="e">
        <f t="shared" si="5"/>
        <v>#DIV/0!</v>
      </c>
      <c r="O29">
        <f t="shared" si="6"/>
        <v>91.842340215036941</v>
      </c>
      <c r="P29" t="e">
        <f t="shared" si="7"/>
        <v>#DIV/0!</v>
      </c>
      <c r="Q29">
        <f t="shared" si="8"/>
        <v>2.9657005386233997</v>
      </c>
      <c r="R29" t="e">
        <f t="shared" si="9"/>
        <v>#DIV/0!</v>
      </c>
      <c r="S29" t="e">
        <f t="shared" si="10"/>
        <v>#DIV/0!</v>
      </c>
      <c r="T29" t="e">
        <f t="shared" si="11"/>
        <v>#DIV/0!</v>
      </c>
      <c r="U29" t="e">
        <f t="shared" si="12"/>
        <v>#DIV/0!</v>
      </c>
      <c r="V29" t="e">
        <f t="shared" si="13"/>
        <v>#DIV/0!</v>
      </c>
      <c r="W29" t="e">
        <f t="shared" si="14"/>
        <v>#DIV/0!</v>
      </c>
      <c r="X29">
        <f t="shared" si="15"/>
        <v>57.304732123935608</v>
      </c>
      <c r="Y29">
        <f t="shared" si="16"/>
        <v>2.1754253153955645</v>
      </c>
      <c r="Z29">
        <f t="shared" si="17"/>
        <v>3.7962402663198405</v>
      </c>
      <c r="AA29" t="e">
        <f t="shared" si="18"/>
        <v>#DIV/0!</v>
      </c>
      <c r="AB29">
        <f t="shared" si="19"/>
        <v>-66.868498176493247</v>
      </c>
      <c r="AC29" t="e">
        <f t="shared" si="20"/>
        <v>#DIV/0!</v>
      </c>
      <c r="AD29" t="e">
        <f t="shared" si="21"/>
        <v>#DIV/0!</v>
      </c>
      <c r="AE29" t="e">
        <f t="shared" si="22"/>
        <v>#DIV/0!</v>
      </c>
      <c r="AF29">
        <v>0</v>
      </c>
      <c r="AG29">
        <v>0</v>
      </c>
      <c r="AH29">
        <f t="shared" si="23"/>
        <v>1</v>
      </c>
      <c r="AI29">
        <f t="shared" si="24"/>
        <v>0</v>
      </c>
      <c r="AJ29">
        <f t="shared" si="25"/>
        <v>53791.531259596028</v>
      </c>
      <c r="AK29">
        <f t="shared" si="26"/>
        <v>0</v>
      </c>
      <c r="AL29" t="e">
        <f t="shared" si="27"/>
        <v>#DIV/0!</v>
      </c>
      <c r="AM29" t="e">
        <f t="shared" si="28"/>
        <v>#DIV/0!</v>
      </c>
      <c r="AN29" t="e">
        <f t="shared" si="29"/>
        <v>#DIV/0!</v>
      </c>
      <c r="AO29">
        <v>6</v>
      </c>
      <c r="AP29">
        <v>0.5</v>
      </c>
      <c r="AQ29" t="s">
        <v>235</v>
      </c>
      <c r="AR29">
        <v>2</v>
      </c>
      <c r="AS29">
        <v>1608155269.3499999</v>
      </c>
      <c r="AT29">
        <v>899.93989999999997</v>
      </c>
      <c r="AU29">
        <v>927.89056666666704</v>
      </c>
      <c r="AV29">
        <v>21.3164433333333</v>
      </c>
      <c r="AW29">
        <v>19.535813333333302</v>
      </c>
      <c r="AX29">
        <v>899.96363333333295</v>
      </c>
      <c r="AY29">
        <v>20.9734533333333</v>
      </c>
      <c r="AZ29">
        <v>500.0378</v>
      </c>
      <c r="BA29">
        <v>101.953933333333</v>
      </c>
      <c r="BB29">
        <v>9.9926280000000006E-2</v>
      </c>
      <c r="BC29">
        <v>28.006329999999998</v>
      </c>
      <c r="BD29">
        <v>28.826653333333301</v>
      </c>
      <c r="BE29">
        <v>999.9</v>
      </c>
      <c r="BF29">
        <v>0</v>
      </c>
      <c r="BG29">
        <v>0</v>
      </c>
      <c r="BH29">
        <v>10011.9183333333</v>
      </c>
      <c r="BI29">
        <v>0</v>
      </c>
      <c r="BJ29">
        <v>93.219603333333396</v>
      </c>
      <c r="BK29">
        <v>1608154690.5999999</v>
      </c>
      <c r="BL29" t="s">
        <v>253</v>
      </c>
      <c r="BM29">
        <v>1608154687.5999999</v>
      </c>
      <c r="BN29">
        <v>1608154690.5999999</v>
      </c>
      <c r="BO29">
        <v>30</v>
      </c>
      <c r="BP29">
        <v>3.1E-2</v>
      </c>
      <c r="BQ29">
        <v>5.0000000000000001E-3</v>
      </c>
      <c r="BR29">
        <v>0.47899999999999998</v>
      </c>
      <c r="BS29">
        <v>0.25800000000000001</v>
      </c>
      <c r="BT29">
        <v>415</v>
      </c>
      <c r="BU29">
        <v>19</v>
      </c>
      <c r="BV29">
        <v>0.1</v>
      </c>
      <c r="BW29">
        <v>0.04</v>
      </c>
      <c r="BX29">
        <v>21.934829980931099</v>
      </c>
      <c r="BY29">
        <v>-0.67772852155113195</v>
      </c>
      <c r="BZ29">
        <v>5.9073745454501898E-2</v>
      </c>
      <c r="CA29">
        <v>0</v>
      </c>
      <c r="CB29">
        <v>-27.952925806451599</v>
      </c>
      <c r="CC29">
        <v>0.83625483870974904</v>
      </c>
      <c r="CD29">
        <v>7.3328878999459807E-2</v>
      </c>
      <c r="CE29">
        <v>0</v>
      </c>
      <c r="CF29">
        <v>1.7805819354838699</v>
      </c>
      <c r="CG29">
        <v>-1.2676451612907501E-2</v>
      </c>
      <c r="CH29">
        <v>1.49422850814305E-3</v>
      </c>
      <c r="CI29">
        <v>1</v>
      </c>
      <c r="CJ29">
        <v>1</v>
      </c>
      <c r="CK29">
        <v>3</v>
      </c>
      <c r="CL29" t="s">
        <v>263</v>
      </c>
      <c r="CM29">
        <v>100</v>
      </c>
      <c r="CN29">
        <v>100</v>
      </c>
      <c r="CO29">
        <v>-2.4E-2</v>
      </c>
      <c r="CP29">
        <v>0.34289999999999998</v>
      </c>
      <c r="CQ29">
        <v>0.65783878964950604</v>
      </c>
      <c r="CR29">
        <v>-1.6043650578588901E-5</v>
      </c>
      <c r="CS29">
        <v>-1.15305589960158E-6</v>
      </c>
      <c r="CT29">
        <v>3.6581349982770798E-10</v>
      </c>
      <c r="CU29">
        <v>-5.3342623500268103E-2</v>
      </c>
      <c r="CV29">
        <v>-1.48585495900011E-2</v>
      </c>
      <c r="CW29">
        <v>2.0620247853856302E-3</v>
      </c>
      <c r="CX29">
        <v>-2.1578943166311499E-5</v>
      </c>
      <c r="CY29">
        <v>18</v>
      </c>
      <c r="CZ29">
        <v>2225</v>
      </c>
      <c r="DA29">
        <v>1</v>
      </c>
      <c r="DB29">
        <v>25</v>
      </c>
      <c r="DC29">
        <v>9.8000000000000007</v>
      </c>
      <c r="DD29">
        <v>9.8000000000000007</v>
      </c>
      <c r="DE29">
        <v>2</v>
      </c>
      <c r="DF29">
        <v>506.96199999999999</v>
      </c>
      <c r="DG29">
        <v>480.96699999999998</v>
      </c>
      <c r="DH29">
        <v>23.784700000000001</v>
      </c>
      <c r="DI29">
        <v>33.677799999999998</v>
      </c>
      <c r="DJ29">
        <v>30</v>
      </c>
      <c r="DK29">
        <v>33.709099999999999</v>
      </c>
      <c r="DL29">
        <v>33.7498</v>
      </c>
      <c r="DM29">
        <v>37.595100000000002</v>
      </c>
      <c r="DN29">
        <v>13.8035</v>
      </c>
      <c r="DO29">
        <v>28.586400000000001</v>
      </c>
      <c r="DP29">
        <v>23.779800000000002</v>
      </c>
      <c r="DQ29">
        <v>927.71299999999997</v>
      </c>
      <c r="DR29">
        <v>19.556799999999999</v>
      </c>
      <c r="DS29">
        <v>97.954899999999995</v>
      </c>
      <c r="DT29">
        <v>101.78700000000001</v>
      </c>
    </row>
    <row r="30" spans="1:124" x14ac:dyDescent="0.25">
      <c r="A30">
        <v>14</v>
      </c>
      <c r="B30">
        <v>1608155391.5999999</v>
      </c>
      <c r="C30">
        <v>1383.0999999046301</v>
      </c>
      <c r="D30" t="s">
        <v>266</v>
      </c>
      <c r="E30" t="s">
        <v>267</v>
      </c>
      <c r="F30" t="s">
        <v>233</v>
      </c>
      <c r="G30" t="s">
        <v>234</v>
      </c>
      <c r="H30">
        <v>1608155383.8499999</v>
      </c>
      <c r="I30">
        <f t="shared" si="0"/>
        <v>1.3203803062953453E-3</v>
      </c>
      <c r="J30">
        <f t="shared" si="1"/>
        <v>1.3203803062953454</v>
      </c>
      <c r="K30">
        <f t="shared" si="2"/>
        <v>23.005807113826187</v>
      </c>
      <c r="L30">
        <f t="shared" si="3"/>
        <v>1199.7666666666701</v>
      </c>
      <c r="M30" t="e">
        <f t="shared" si="4"/>
        <v>#DIV/0!</v>
      </c>
      <c r="N30" t="e">
        <f t="shared" si="5"/>
        <v>#DIV/0!</v>
      </c>
      <c r="O30">
        <f t="shared" si="6"/>
        <v>122.42718478036541</v>
      </c>
      <c r="P30" t="e">
        <f t="shared" si="7"/>
        <v>#DIV/0!</v>
      </c>
      <c r="Q30">
        <f t="shared" si="8"/>
        <v>2.9620021172830304</v>
      </c>
      <c r="R30" t="e">
        <f t="shared" si="9"/>
        <v>#DIV/0!</v>
      </c>
      <c r="S30" t="e">
        <f t="shared" si="10"/>
        <v>#DIV/0!</v>
      </c>
      <c r="T30" t="e">
        <f t="shared" si="11"/>
        <v>#DIV/0!</v>
      </c>
      <c r="U30" t="e">
        <f t="shared" si="12"/>
        <v>#DIV/0!</v>
      </c>
      <c r="V30" t="e">
        <f t="shared" si="13"/>
        <v>#DIV/0!</v>
      </c>
      <c r="W30" t="e">
        <f t="shared" si="14"/>
        <v>#DIV/0!</v>
      </c>
      <c r="X30">
        <f t="shared" si="15"/>
        <v>57.12976140584837</v>
      </c>
      <c r="Y30">
        <f t="shared" si="16"/>
        <v>2.16884453493922</v>
      </c>
      <c r="Z30">
        <f t="shared" si="17"/>
        <v>3.7963479656983052</v>
      </c>
      <c r="AA30" t="e">
        <f t="shared" si="18"/>
        <v>#DIV/0!</v>
      </c>
      <c r="AB30">
        <f t="shared" si="19"/>
        <v>-58.228771507624728</v>
      </c>
      <c r="AC30" t="e">
        <f t="shared" si="20"/>
        <v>#DIV/0!</v>
      </c>
      <c r="AD30" t="e">
        <f t="shared" si="21"/>
        <v>#DIV/0!</v>
      </c>
      <c r="AE30" t="e">
        <f t="shared" si="22"/>
        <v>#DIV/0!</v>
      </c>
      <c r="AF30">
        <v>0</v>
      </c>
      <c r="AG30">
        <v>0</v>
      </c>
      <c r="AH30">
        <f t="shared" si="23"/>
        <v>1</v>
      </c>
      <c r="AI30">
        <f t="shared" si="24"/>
        <v>0</v>
      </c>
      <c r="AJ30">
        <f t="shared" si="25"/>
        <v>53683.189149061349</v>
      </c>
      <c r="AK30">
        <f t="shared" si="26"/>
        <v>0</v>
      </c>
      <c r="AL30" t="e">
        <f t="shared" si="27"/>
        <v>#DIV/0!</v>
      </c>
      <c r="AM30" t="e">
        <f t="shared" si="28"/>
        <v>#DIV/0!</v>
      </c>
      <c r="AN30" t="e">
        <f t="shared" si="29"/>
        <v>#DIV/0!</v>
      </c>
      <c r="AO30">
        <v>6</v>
      </c>
      <c r="AP30">
        <v>0.5</v>
      </c>
      <c r="AQ30" t="s">
        <v>235</v>
      </c>
      <c r="AR30">
        <v>2</v>
      </c>
      <c r="AS30">
        <v>1608155383.8499999</v>
      </c>
      <c r="AT30">
        <v>1199.7666666666701</v>
      </c>
      <c r="AU30">
        <v>1229.2723333333299</v>
      </c>
      <c r="AV30">
        <v>21.254326666666699</v>
      </c>
      <c r="AW30">
        <v>19.703666666666699</v>
      </c>
      <c r="AX30">
        <v>1199.7846666666701</v>
      </c>
      <c r="AY30">
        <v>20.986326666666699</v>
      </c>
      <c r="AZ30">
        <v>500.038633333333</v>
      </c>
      <c r="BA30">
        <v>101.942466666667</v>
      </c>
      <c r="BB30">
        <v>0.100028913333333</v>
      </c>
      <c r="BC30">
        <v>28.006816666666701</v>
      </c>
      <c r="BD30">
        <v>28.870229999999999</v>
      </c>
      <c r="BE30">
        <v>999.9</v>
      </c>
      <c r="BF30">
        <v>0</v>
      </c>
      <c r="BG30">
        <v>0</v>
      </c>
      <c r="BH30">
        <v>9992.0823333333392</v>
      </c>
      <c r="BI30">
        <v>0</v>
      </c>
      <c r="BJ30">
        <v>98.337260000000001</v>
      </c>
      <c r="BK30">
        <v>1608155417.5999999</v>
      </c>
      <c r="BL30" t="s">
        <v>268</v>
      </c>
      <c r="BM30">
        <v>1608155417.5999999</v>
      </c>
      <c r="BN30">
        <v>1608155413.5999999</v>
      </c>
      <c r="BO30">
        <v>31</v>
      </c>
      <c r="BP30">
        <v>0.40699999999999997</v>
      </c>
      <c r="BQ30">
        <v>-1.4E-2</v>
      </c>
      <c r="BR30">
        <v>-1.7999999999999999E-2</v>
      </c>
      <c r="BS30">
        <v>0.26800000000000002</v>
      </c>
      <c r="BT30">
        <v>1229</v>
      </c>
      <c r="BU30">
        <v>20</v>
      </c>
      <c r="BV30">
        <v>7.0000000000000007E-2</v>
      </c>
      <c r="BW30">
        <v>0.05</v>
      </c>
      <c r="BX30">
        <v>23.238205937916899</v>
      </c>
      <c r="BY30">
        <v>-9.9218429048370194E-2</v>
      </c>
      <c r="BZ30">
        <v>6.3107914487371006E-2</v>
      </c>
      <c r="CA30">
        <v>1</v>
      </c>
      <c r="CB30">
        <v>-29.879519354838699</v>
      </c>
      <c r="CC30">
        <v>3.6241935484050303E-2</v>
      </c>
      <c r="CD30">
        <v>7.7291369210426605E-2</v>
      </c>
      <c r="CE30">
        <v>1</v>
      </c>
      <c r="CF30">
        <v>1.6273741935483901</v>
      </c>
      <c r="CG30">
        <v>-9.0599032258067203E-2</v>
      </c>
      <c r="CH30">
        <v>6.7874265987564898E-3</v>
      </c>
      <c r="CI30">
        <v>1</v>
      </c>
      <c r="CJ30">
        <v>3</v>
      </c>
      <c r="CK30">
        <v>3</v>
      </c>
      <c r="CL30" t="s">
        <v>240</v>
      </c>
      <c r="CM30">
        <v>100</v>
      </c>
      <c r="CN30">
        <v>100</v>
      </c>
      <c r="CO30">
        <v>-1.7999999999999999E-2</v>
      </c>
      <c r="CP30">
        <v>0.26800000000000002</v>
      </c>
      <c r="CQ30">
        <v>0.65783878964950604</v>
      </c>
      <c r="CR30">
        <v>-1.6043650578588901E-5</v>
      </c>
      <c r="CS30">
        <v>-1.15305589960158E-6</v>
      </c>
      <c r="CT30">
        <v>3.6581349982770798E-10</v>
      </c>
      <c r="CU30">
        <v>-5.3342623500268103E-2</v>
      </c>
      <c r="CV30">
        <v>-1.48585495900011E-2</v>
      </c>
      <c r="CW30">
        <v>2.0620247853856302E-3</v>
      </c>
      <c r="CX30">
        <v>-2.1578943166311499E-5</v>
      </c>
      <c r="CY30">
        <v>18</v>
      </c>
      <c r="CZ30">
        <v>2225</v>
      </c>
      <c r="DA30">
        <v>1</v>
      </c>
      <c r="DB30">
        <v>25</v>
      </c>
      <c r="DC30">
        <v>11.7</v>
      </c>
      <c r="DD30">
        <v>11.7</v>
      </c>
      <c r="DE30">
        <v>2</v>
      </c>
      <c r="DF30">
        <v>507.13</v>
      </c>
      <c r="DG30">
        <v>481.32900000000001</v>
      </c>
      <c r="DH30">
        <v>23.732900000000001</v>
      </c>
      <c r="DI30">
        <v>33.659599999999998</v>
      </c>
      <c r="DJ30">
        <v>30</v>
      </c>
      <c r="DK30">
        <v>33.693899999999999</v>
      </c>
      <c r="DL30">
        <v>33.732100000000003</v>
      </c>
      <c r="DM30">
        <v>47.264600000000002</v>
      </c>
      <c r="DN30">
        <v>13.249700000000001</v>
      </c>
      <c r="DO30">
        <v>29.340499999999999</v>
      </c>
      <c r="DP30">
        <v>23.7316</v>
      </c>
      <c r="DQ30">
        <v>1229.33</v>
      </c>
      <c r="DR30">
        <v>19.712299999999999</v>
      </c>
      <c r="DS30">
        <v>97.959900000000005</v>
      </c>
      <c r="DT30">
        <v>101.789</v>
      </c>
    </row>
    <row r="31" spans="1:124" x14ac:dyDescent="0.25">
      <c r="A31">
        <v>15</v>
      </c>
      <c r="B31">
        <v>1608155538.5999999</v>
      </c>
      <c r="C31">
        <v>1530.0999999046301</v>
      </c>
      <c r="D31" t="s">
        <v>269</v>
      </c>
      <c r="E31" t="s">
        <v>270</v>
      </c>
      <c r="F31" t="s">
        <v>233</v>
      </c>
      <c r="G31" t="s">
        <v>234</v>
      </c>
      <c r="H31">
        <v>1608155530.8499999</v>
      </c>
      <c r="I31">
        <f t="shared" si="0"/>
        <v>1.0466298343505124E-3</v>
      </c>
      <c r="J31">
        <f t="shared" si="1"/>
        <v>1.0466298343505125</v>
      </c>
      <c r="K31">
        <f t="shared" si="2"/>
        <v>21.864763946119957</v>
      </c>
      <c r="L31">
        <f t="shared" si="3"/>
        <v>1399.81566666667</v>
      </c>
      <c r="M31" t="e">
        <f t="shared" si="4"/>
        <v>#DIV/0!</v>
      </c>
      <c r="N31" t="e">
        <f t="shared" si="5"/>
        <v>#DIV/0!</v>
      </c>
      <c r="O31">
        <f t="shared" si="6"/>
        <v>142.85012296368507</v>
      </c>
      <c r="P31" t="e">
        <f t="shared" si="7"/>
        <v>#DIV/0!</v>
      </c>
      <c r="Q31">
        <f t="shared" si="8"/>
        <v>2.964950438544887</v>
      </c>
      <c r="R31" t="e">
        <f t="shared" si="9"/>
        <v>#DIV/0!</v>
      </c>
      <c r="S31" t="e">
        <f t="shared" si="10"/>
        <v>#DIV/0!</v>
      </c>
      <c r="T31" t="e">
        <f t="shared" si="11"/>
        <v>#DIV/0!</v>
      </c>
      <c r="U31" t="e">
        <f t="shared" si="12"/>
        <v>#DIV/0!</v>
      </c>
      <c r="V31" t="e">
        <f t="shared" si="13"/>
        <v>#DIV/0!</v>
      </c>
      <c r="W31" t="e">
        <f t="shared" si="14"/>
        <v>#DIV/0!</v>
      </c>
      <c r="X31">
        <f t="shared" si="15"/>
        <v>57.961215688356951</v>
      </c>
      <c r="Y31">
        <f t="shared" si="16"/>
        <v>2.1999669406508144</v>
      </c>
      <c r="Z31">
        <f t="shared" si="17"/>
        <v>3.7955845379080557</v>
      </c>
      <c r="AA31" t="e">
        <f t="shared" si="18"/>
        <v>#DIV/0!</v>
      </c>
      <c r="AB31">
        <f t="shared" si="19"/>
        <v>-46.156375694857594</v>
      </c>
      <c r="AC31" t="e">
        <f t="shared" si="20"/>
        <v>#DIV/0!</v>
      </c>
      <c r="AD31" t="e">
        <f t="shared" si="21"/>
        <v>#DIV/0!</v>
      </c>
      <c r="AE31" t="e">
        <f t="shared" si="22"/>
        <v>#DIV/0!</v>
      </c>
      <c r="AF31">
        <v>0</v>
      </c>
      <c r="AG31">
        <v>0</v>
      </c>
      <c r="AH31">
        <f t="shared" si="23"/>
        <v>1</v>
      </c>
      <c r="AI31">
        <f t="shared" si="24"/>
        <v>0</v>
      </c>
      <c r="AJ31">
        <f t="shared" si="25"/>
        <v>53770.046591768427</v>
      </c>
      <c r="AK31">
        <f t="shared" si="26"/>
        <v>0</v>
      </c>
      <c r="AL31" t="e">
        <f t="shared" si="27"/>
        <v>#DIV/0!</v>
      </c>
      <c r="AM31" t="e">
        <f t="shared" si="28"/>
        <v>#DIV/0!</v>
      </c>
      <c r="AN31" t="e">
        <f t="shared" si="29"/>
        <v>#DIV/0!</v>
      </c>
      <c r="AO31">
        <v>6</v>
      </c>
      <c r="AP31">
        <v>0.5</v>
      </c>
      <c r="AQ31" t="s">
        <v>235</v>
      </c>
      <c r="AR31">
        <v>2</v>
      </c>
      <c r="AS31">
        <v>1608155530.8499999</v>
      </c>
      <c r="AT31">
        <v>1399.81566666667</v>
      </c>
      <c r="AU31">
        <v>1427.80966666667</v>
      </c>
      <c r="AV31">
        <v>21.5578966666667</v>
      </c>
      <c r="AW31">
        <v>20.3290966666667</v>
      </c>
      <c r="AX31">
        <v>1400.02933333333</v>
      </c>
      <c r="AY31">
        <v>21.2178133333333</v>
      </c>
      <c r="AZ31">
        <v>500.03256666666698</v>
      </c>
      <c r="BA31">
        <v>101.94929999999999</v>
      </c>
      <c r="BB31">
        <v>9.9938600000000002E-2</v>
      </c>
      <c r="BC31">
        <v>28.0033666666667</v>
      </c>
      <c r="BD31">
        <v>28.934830000000002</v>
      </c>
      <c r="BE31">
        <v>999.9</v>
      </c>
      <c r="BF31">
        <v>0</v>
      </c>
      <c r="BG31">
        <v>0</v>
      </c>
      <c r="BH31">
        <v>10008.1196666667</v>
      </c>
      <c r="BI31">
        <v>0</v>
      </c>
      <c r="BJ31">
        <v>43.576293333333297</v>
      </c>
      <c r="BK31">
        <v>1608155417.5999999</v>
      </c>
      <c r="BL31" t="s">
        <v>268</v>
      </c>
      <c r="BM31">
        <v>1608155417.5999999</v>
      </c>
      <c r="BN31">
        <v>1608155413.5999999</v>
      </c>
      <c r="BO31">
        <v>31</v>
      </c>
      <c r="BP31">
        <v>0.40699999999999997</v>
      </c>
      <c r="BQ31">
        <v>-1.4E-2</v>
      </c>
      <c r="BR31">
        <v>-1.7999999999999999E-2</v>
      </c>
      <c r="BS31">
        <v>0.26800000000000002</v>
      </c>
      <c r="BT31">
        <v>1229</v>
      </c>
      <c r="BU31">
        <v>20</v>
      </c>
      <c r="BV31">
        <v>7.0000000000000007E-2</v>
      </c>
      <c r="BW31">
        <v>0.05</v>
      </c>
      <c r="BX31">
        <v>21.882048294845401</v>
      </c>
      <c r="BY31">
        <v>-0.28299405394369298</v>
      </c>
      <c r="BZ31">
        <v>0.122691036180008</v>
      </c>
      <c r="CA31">
        <v>1</v>
      </c>
      <c r="CB31">
        <v>-28.006193548387099</v>
      </c>
      <c r="CC31">
        <v>0.21091451612915901</v>
      </c>
      <c r="CD31">
        <v>0.13050346660945999</v>
      </c>
      <c r="CE31">
        <v>0</v>
      </c>
      <c r="CF31">
        <v>1.2276638709677401</v>
      </c>
      <c r="CG31">
        <v>-3.01683870967774E-2</v>
      </c>
      <c r="CH31">
        <v>1.02695643898631E-2</v>
      </c>
      <c r="CI31">
        <v>1</v>
      </c>
      <c r="CJ31">
        <v>2</v>
      </c>
      <c r="CK31">
        <v>3</v>
      </c>
      <c r="CL31" t="s">
        <v>260</v>
      </c>
      <c r="CM31">
        <v>100</v>
      </c>
      <c r="CN31">
        <v>100</v>
      </c>
      <c r="CO31">
        <v>-0.22</v>
      </c>
      <c r="CP31">
        <v>0.34079999999999999</v>
      </c>
      <c r="CQ31">
        <v>1.0645286399253999</v>
      </c>
      <c r="CR31">
        <v>-1.6043650578588901E-5</v>
      </c>
      <c r="CS31">
        <v>-1.15305589960158E-6</v>
      </c>
      <c r="CT31">
        <v>3.6581349982770798E-10</v>
      </c>
      <c r="CU31">
        <v>-6.6850796518531597E-2</v>
      </c>
      <c r="CV31">
        <v>-1.48585495900011E-2</v>
      </c>
      <c r="CW31">
        <v>2.0620247853856302E-3</v>
      </c>
      <c r="CX31">
        <v>-2.1578943166311499E-5</v>
      </c>
      <c r="CY31">
        <v>18</v>
      </c>
      <c r="CZ31">
        <v>2225</v>
      </c>
      <c r="DA31">
        <v>1</v>
      </c>
      <c r="DB31">
        <v>25</v>
      </c>
      <c r="DC31">
        <v>2</v>
      </c>
      <c r="DD31">
        <v>2.1</v>
      </c>
      <c r="DE31">
        <v>2</v>
      </c>
      <c r="DF31">
        <v>506.88200000000001</v>
      </c>
      <c r="DG31">
        <v>482.34800000000001</v>
      </c>
      <c r="DH31">
        <v>23.7331</v>
      </c>
      <c r="DI31">
        <v>33.635399999999997</v>
      </c>
      <c r="DJ31">
        <v>30</v>
      </c>
      <c r="DK31">
        <v>33.669699999999999</v>
      </c>
      <c r="DL31">
        <v>33.707900000000002</v>
      </c>
      <c r="DM31">
        <v>53.390999999999998</v>
      </c>
      <c r="DN31">
        <v>12.798999999999999</v>
      </c>
      <c r="DO31">
        <v>31.7715</v>
      </c>
      <c r="DP31">
        <v>23.734200000000001</v>
      </c>
      <c r="DQ31">
        <v>1427.74</v>
      </c>
      <c r="DR31">
        <v>20.251799999999999</v>
      </c>
      <c r="DS31">
        <v>97.963700000000003</v>
      </c>
      <c r="DT31">
        <v>101.79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2020-12-16T15:53:40Z</dcterms:created>
  <dcterms:modified xsi:type="dcterms:W3CDTF">2021-05-04T23:33:38Z</dcterms:modified>
</cp:coreProperties>
</file>