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C3FA7CD-606A-4498-8D2A-272168460EC3}" xr6:coauthVersionLast="46" xr6:coauthVersionMax="46" xr10:uidLastSave="{00000000-0000-0000-0000-000000000000}"/>
  <bookViews>
    <workbookView xWindow="2460" yWindow="24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P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 s="1"/>
  <c r="Y25" i="1"/>
  <c r="W25" i="1" s="1"/>
  <c r="X25" i="1"/>
  <c r="P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Y24" i="1" s="1"/>
  <c r="AO24" i="1"/>
  <c r="AN24" i="1"/>
  <c r="AI24" i="1"/>
  <c r="AG24" i="1" s="1"/>
  <c r="Y24" i="1"/>
  <c r="W24" i="1" s="1"/>
  <c r="X24" i="1"/>
  <c r="S24" i="1"/>
  <c r="P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S22" i="1" s="1"/>
  <c r="BL22" i="1"/>
  <c r="BJ22" i="1"/>
  <c r="BK22" i="1" s="1"/>
  <c r="BI22" i="1"/>
  <c r="BH22" i="1"/>
  <c r="BG22" i="1"/>
  <c r="BF22" i="1"/>
  <c r="BE22" i="1"/>
  <c r="AZ22" i="1" s="1"/>
  <c r="BB22" i="1"/>
  <c r="AU22" i="1"/>
  <c r="AO22" i="1"/>
  <c r="AN22" i="1"/>
  <c r="AI22" i="1"/>
  <c r="AG22" i="1"/>
  <c r="J22" i="1" s="1"/>
  <c r="AX22" i="1" s="1"/>
  <c r="Y22" i="1"/>
  <c r="X22" i="1"/>
  <c r="W22" i="1"/>
  <c r="P22" i="1"/>
  <c r="K22" i="1"/>
  <c r="BO21" i="1"/>
  <c r="BN21" i="1"/>
  <c r="BL21" i="1"/>
  <c r="BM21" i="1" s="1"/>
  <c r="BJ21" i="1"/>
  <c r="BK21" i="1" s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/>
  <c r="K20" i="1" s="1"/>
  <c r="Y20" i="1"/>
  <c r="X20" i="1"/>
  <c r="W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/>
  <c r="I19" i="1" s="1"/>
  <c r="Y19" i="1"/>
  <c r="X19" i="1"/>
  <c r="W19" i="1"/>
  <c r="P19" i="1"/>
  <c r="N19" i="1"/>
  <c r="J19" i="1"/>
  <c r="AX19" i="1" s="1"/>
  <c r="BO18" i="1"/>
  <c r="BN18" i="1"/>
  <c r="BM18" i="1" s="1"/>
  <c r="BL18" i="1"/>
  <c r="BI18" i="1"/>
  <c r="BH18" i="1"/>
  <c r="BG18" i="1"/>
  <c r="BF18" i="1"/>
  <c r="BJ18" i="1" s="1"/>
  <c r="BK18" i="1" s="1"/>
  <c r="BE18" i="1"/>
  <c r="AZ18" i="1" s="1"/>
  <c r="BB18" i="1"/>
  <c r="AU18" i="1"/>
  <c r="AO18" i="1"/>
  <c r="AN18" i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N29" i="1" l="1"/>
  <c r="K29" i="1"/>
  <c r="J29" i="1"/>
  <c r="AX29" i="1" s="1"/>
  <c r="BA29" i="1" s="1"/>
  <c r="I29" i="1"/>
  <c r="AH29" i="1"/>
  <c r="K23" i="1"/>
  <c r="J23" i="1"/>
  <c r="AX23" i="1" s="1"/>
  <c r="N23" i="1"/>
  <c r="I23" i="1"/>
  <c r="AH23" i="1"/>
  <c r="AW27" i="1"/>
  <c r="BA27" i="1" s="1"/>
  <c r="S27" i="1"/>
  <c r="J30" i="1"/>
  <c r="AX30" i="1" s="1"/>
  <c r="BA30" i="1" s="1"/>
  <c r="I30" i="1"/>
  <c r="AH30" i="1"/>
  <c r="N30" i="1"/>
  <c r="K30" i="1"/>
  <c r="AW26" i="1"/>
  <c r="AY26" i="1" s="1"/>
  <c r="S26" i="1"/>
  <c r="AW18" i="1"/>
  <c r="AY18" i="1" s="1"/>
  <c r="S18" i="1"/>
  <c r="N21" i="1"/>
  <c r="K21" i="1"/>
  <c r="AH21" i="1"/>
  <c r="J21" i="1"/>
  <c r="AX21" i="1" s="1"/>
  <c r="BA21" i="1" s="1"/>
  <c r="I21" i="1"/>
  <c r="T22" i="1"/>
  <c r="U22" i="1" s="1"/>
  <c r="AH24" i="1"/>
  <c r="N24" i="1"/>
  <c r="K24" i="1"/>
  <c r="I24" i="1"/>
  <c r="J24" i="1"/>
  <c r="AX24" i="1" s="1"/>
  <c r="BA24" i="1" s="1"/>
  <c r="AW29" i="1"/>
  <c r="AY29" i="1" s="1"/>
  <c r="S29" i="1"/>
  <c r="K31" i="1"/>
  <c r="N31" i="1"/>
  <c r="J31" i="1"/>
  <c r="AX31" i="1" s="1"/>
  <c r="BA31" i="1" s="1"/>
  <c r="I31" i="1"/>
  <c r="AH31" i="1"/>
  <c r="AW19" i="1"/>
  <c r="AY19" i="1" s="1"/>
  <c r="S19" i="1"/>
  <c r="AW23" i="1"/>
  <c r="AY23" i="1" s="1"/>
  <c r="S23" i="1"/>
  <c r="K25" i="1"/>
  <c r="J25" i="1"/>
  <c r="AX25" i="1" s="1"/>
  <c r="BA25" i="1" s="1"/>
  <c r="I25" i="1"/>
  <c r="AH25" i="1"/>
  <c r="N25" i="1"/>
  <c r="AY31" i="1"/>
  <c r="AW31" i="1"/>
  <c r="S31" i="1"/>
  <c r="AY17" i="1"/>
  <c r="AA27" i="1"/>
  <c r="AA19" i="1"/>
  <c r="S28" i="1"/>
  <c r="AW28" i="1"/>
  <c r="AY28" i="1" s="1"/>
  <c r="K17" i="1"/>
  <c r="J17" i="1"/>
  <c r="AX17" i="1" s="1"/>
  <c r="BA17" i="1" s="1"/>
  <c r="I17" i="1"/>
  <c r="AH17" i="1"/>
  <c r="N17" i="1"/>
  <c r="S20" i="1"/>
  <c r="AW20" i="1"/>
  <c r="AY20" i="1" s="1"/>
  <c r="AY21" i="1"/>
  <c r="S17" i="1"/>
  <c r="AW17" i="1"/>
  <c r="AW21" i="1"/>
  <c r="S21" i="1"/>
  <c r="BA22" i="1"/>
  <c r="AY25" i="1"/>
  <c r="S25" i="1"/>
  <c r="AW25" i="1"/>
  <c r="S30" i="1"/>
  <c r="AH18" i="1"/>
  <c r="K19" i="1"/>
  <c r="N20" i="1"/>
  <c r="AH26" i="1"/>
  <c r="K27" i="1"/>
  <c r="N28" i="1"/>
  <c r="I18" i="1"/>
  <c r="AW22" i="1"/>
  <c r="AY22" i="1" s="1"/>
  <c r="I26" i="1"/>
  <c r="J18" i="1"/>
  <c r="AX18" i="1" s="1"/>
  <c r="AH20" i="1"/>
  <c r="N22" i="1"/>
  <c r="T24" i="1"/>
  <c r="U24" i="1" s="1"/>
  <c r="J26" i="1"/>
  <c r="AX26" i="1" s="1"/>
  <c r="BA26" i="1" s="1"/>
  <c r="AH28" i="1"/>
  <c r="K18" i="1"/>
  <c r="I20" i="1"/>
  <c r="K26" i="1"/>
  <c r="N27" i="1"/>
  <c r="I28" i="1"/>
  <c r="J20" i="1"/>
  <c r="AX20" i="1" s="1"/>
  <c r="BA20" i="1" s="1"/>
  <c r="AH22" i="1"/>
  <c r="J28" i="1"/>
  <c r="AX28" i="1" s="1"/>
  <c r="BA28" i="1" s="1"/>
  <c r="AH19" i="1"/>
  <c r="I22" i="1"/>
  <c r="AH27" i="1"/>
  <c r="V24" i="1" l="1"/>
  <c r="Z24" i="1" s="1"/>
  <c r="AC24" i="1"/>
  <c r="AB24" i="1"/>
  <c r="T29" i="1"/>
  <c r="U29" i="1" s="1"/>
  <c r="Q29" i="1" s="1"/>
  <c r="O29" i="1" s="1"/>
  <c r="R29" i="1" s="1"/>
  <c r="L29" i="1" s="1"/>
  <c r="M29" i="1" s="1"/>
  <c r="BA19" i="1"/>
  <c r="AA21" i="1"/>
  <c r="Q21" i="1"/>
  <c r="O21" i="1" s="1"/>
  <c r="R21" i="1" s="1"/>
  <c r="L21" i="1" s="1"/>
  <c r="M21" i="1" s="1"/>
  <c r="V22" i="1"/>
  <c r="Z22" i="1" s="1"/>
  <c r="AC22" i="1"/>
  <c r="AA25" i="1"/>
  <c r="Q22" i="1"/>
  <c r="O22" i="1" s="1"/>
  <c r="R22" i="1" s="1"/>
  <c r="L22" i="1" s="1"/>
  <c r="M22" i="1" s="1"/>
  <c r="AA22" i="1"/>
  <c r="AA20" i="1"/>
  <c r="Q20" i="1"/>
  <c r="O20" i="1" s="1"/>
  <c r="R20" i="1" s="1"/>
  <c r="L20" i="1" s="1"/>
  <c r="M20" i="1" s="1"/>
  <c r="AA26" i="1"/>
  <c r="T21" i="1"/>
  <c r="U21" i="1" s="1"/>
  <c r="T20" i="1"/>
  <c r="U20" i="1" s="1"/>
  <c r="AA31" i="1"/>
  <c r="Q31" i="1"/>
  <c r="O31" i="1" s="1"/>
  <c r="R31" i="1" s="1"/>
  <c r="L31" i="1" s="1"/>
  <c r="M31" i="1" s="1"/>
  <c r="T25" i="1"/>
  <c r="U25" i="1" s="1"/>
  <c r="Q25" i="1" s="1"/>
  <c r="O25" i="1" s="1"/>
  <c r="R25" i="1" s="1"/>
  <c r="L25" i="1" s="1"/>
  <c r="M25" i="1" s="1"/>
  <c r="AA29" i="1"/>
  <c r="T26" i="1"/>
  <c r="U26" i="1" s="1"/>
  <c r="BA18" i="1"/>
  <c r="AA23" i="1"/>
  <c r="T30" i="1"/>
  <c r="U30" i="1" s="1"/>
  <c r="T28" i="1"/>
  <c r="U28" i="1" s="1"/>
  <c r="T31" i="1"/>
  <c r="U31" i="1" s="1"/>
  <c r="BA23" i="1"/>
  <c r="AA17" i="1"/>
  <c r="T19" i="1"/>
  <c r="U19" i="1" s="1"/>
  <c r="T27" i="1"/>
  <c r="U27" i="1" s="1"/>
  <c r="Q24" i="1"/>
  <c r="O24" i="1" s="1"/>
  <c r="R24" i="1" s="1"/>
  <c r="L24" i="1" s="1"/>
  <c r="M24" i="1" s="1"/>
  <c r="AA24" i="1"/>
  <c r="AA18" i="1"/>
  <c r="AB22" i="1"/>
  <c r="AY27" i="1"/>
  <c r="T23" i="1"/>
  <c r="U23" i="1" s="1"/>
  <c r="Q30" i="1"/>
  <c r="O30" i="1" s="1"/>
  <c r="R30" i="1" s="1"/>
  <c r="L30" i="1" s="1"/>
  <c r="M30" i="1" s="1"/>
  <c r="AA30" i="1"/>
  <c r="T17" i="1"/>
  <c r="U17" i="1" s="1"/>
  <c r="Q17" i="1" s="1"/>
  <c r="O17" i="1" s="1"/>
  <c r="R17" i="1" s="1"/>
  <c r="L17" i="1" s="1"/>
  <c r="M17" i="1" s="1"/>
  <c r="AA28" i="1"/>
  <c r="Q28" i="1"/>
  <c r="O28" i="1" s="1"/>
  <c r="R28" i="1" s="1"/>
  <c r="L28" i="1" s="1"/>
  <c r="M28" i="1" s="1"/>
  <c r="T18" i="1"/>
  <c r="U18" i="1" s="1"/>
  <c r="V18" i="1" l="1"/>
  <c r="Z18" i="1" s="1"/>
  <c r="AC18" i="1"/>
  <c r="AD18" i="1" s="1"/>
  <c r="AB18" i="1"/>
  <c r="V27" i="1"/>
  <c r="Z27" i="1" s="1"/>
  <c r="AC27" i="1"/>
  <c r="AD27" i="1" s="1"/>
  <c r="AB27" i="1"/>
  <c r="Q27" i="1"/>
  <c r="O27" i="1" s="1"/>
  <c r="R27" i="1" s="1"/>
  <c r="L27" i="1" s="1"/>
  <c r="M27" i="1" s="1"/>
  <c r="AC31" i="1"/>
  <c r="AD31" i="1" s="1"/>
  <c r="V31" i="1"/>
  <c r="Z31" i="1" s="1"/>
  <c r="AB31" i="1"/>
  <c r="V26" i="1"/>
  <c r="Z26" i="1" s="1"/>
  <c r="AC26" i="1"/>
  <c r="AB26" i="1"/>
  <c r="V19" i="1"/>
  <c r="Z19" i="1" s="1"/>
  <c r="AC19" i="1"/>
  <c r="AB19" i="1"/>
  <c r="Q19" i="1"/>
  <c r="O19" i="1" s="1"/>
  <c r="R19" i="1" s="1"/>
  <c r="L19" i="1" s="1"/>
  <c r="M19" i="1" s="1"/>
  <c r="AC28" i="1"/>
  <c r="V28" i="1"/>
  <c r="Z28" i="1" s="1"/>
  <c r="AB28" i="1"/>
  <c r="V21" i="1"/>
  <c r="Z21" i="1" s="1"/>
  <c r="AC21" i="1"/>
  <c r="AB21" i="1"/>
  <c r="V30" i="1"/>
  <c r="Z30" i="1" s="1"/>
  <c r="AC30" i="1"/>
  <c r="AD30" i="1" s="1"/>
  <c r="AB30" i="1"/>
  <c r="AC23" i="1"/>
  <c r="V23" i="1"/>
  <c r="Z23" i="1" s="1"/>
  <c r="AB23" i="1"/>
  <c r="V29" i="1"/>
  <c r="Z29" i="1" s="1"/>
  <c r="AC29" i="1"/>
  <c r="AB29" i="1"/>
  <c r="Q18" i="1"/>
  <c r="O18" i="1" s="1"/>
  <c r="R18" i="1" s="1"/>
  <c r="L18" i="1" s="1"/>
  <c r="M18" i="1" s="1"/>
  <c r="Q26" i="1"/>
  <c r="O26" i="1" s="1"/>
  <c r="R26" i="1" s="1"/>
  <c r="L26" i="1" s="1"/>
  <c r="M26" i="1" s="1"/>
  <c r="AD22" i="1"/>
  <c r="AD24" i="1"/>
  <c r="AC20" i="1"/>
  <c r="V20" i="1"/>
  <c r="Z20" i="1" s="1"/>
  <c r="AB20" i="1"/>
  <c r="V17" i="1"/>
  <c r="Z17" i="1" s="1"/>
  <c r="AC17" i="1"/>
  <c r="AD17" i="1" s="1"/>
  <c r="AB17" i="1"/>
  <c r="Q23" i="1"/>
  <c r="O23" i="1" s="1"/>
  <c r="R23" i="1" s="1"/>
  <c r="L23" i="1" s="1"/>
  <c r="M23" i="1" s="1"/>
  <c r="AB25" i="1"/>
  <c r="V25" i="1"/>
  <c r="Z25" i="1" s="1"/>
  <c r="AC25" i="1"/>
  <c r="AD25" i="1" s="1"/>
  <c r="AD21" i="1" l="1"/>
  <c r="AD29" i="1"/>
  <c r="AD26" i="1"/>
  <c r="AD20" i="1"/>
  <c r="AD23" i="1"/>
  <c r="AD19" i="1"/>
  <c r="AD28" i="1"/>
</calcChain>
</file>

<file path=xl/sharedStrings.xml><?xml version="1.0" encoding="utf-8"?>
<sst xmlns="http://schemas.openxmlformats.org/spreadsheetml/2006/main" count="702" uniqueCount="357">
  <si>
    <t>File opened</t>
  </si>
  <si>
    <t>2020-12-16 15:45:47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</si>
  <si>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</si>
  <si>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</si>
  <si>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</si>
  <si>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</si>
  <si>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</si>
  <si>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</si>
  <si>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</si>
  <si>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</si>
  <si>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</si>
  <si>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</si>
  <si>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</si>
  <si>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</si>
  <si>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</si>
  <si>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</si>
  <si>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</si>
  <si>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</si>
  <si>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</si>
  <si>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</si>
  <si>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</si>
  <si>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</si>
  <si>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</si>
  <si>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15:45:47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</si>
  <si>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</si>
  <si>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</si>
  <si>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</si>
  <si>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</si>
  <si>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</si>
  <si>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</si>
  <si>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</si>
  <si>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</si>
  <si>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</si>
  <si>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</si>
  <si>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</si>
  <si>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</si>
  <si>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</si>
  <si>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</si>
  <si>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</si>
  <si>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</si>
  <si>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</si>
  <si>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</si>
  <si>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</si>
  <si>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</si>
  <si>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</si>
  <si>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</si>
  <si>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</si>
  <si>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</si>
  <si>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</si>
  <si>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</si>
  <si>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</si>
  <si>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</si>
  <si>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</si>
  <si>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</si>
  <si>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</si>
  <si>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</si>
  <si>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</si>
  <si>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</si>
  <si>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</si>
  <si>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</si>
  <si>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</si>
  <si>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</si>
  <si>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</si>
  <si>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</si>
  <si>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</si>
  <si>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</si>
  <si>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</si>
  <si>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</si>
  <si>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</si>
  <si>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</si>
  <si>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</si>
  <si>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</si>
  <si>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</si>
  <si>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</si>
  <si>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</si>
  <si>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</si>
  <si>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</si>
  <si>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</si>
  <si>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</si>
  <si>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</si>
  <si>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</si>
  <si>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</si>
  <si>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</si>
  <si>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</si>
  <si>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</si>
  <si>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</si>
  <si>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</si>
  <si>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</si>
  <si>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</si>
  <si>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</si>
  <si>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</si>
  <si>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</si>
  <si>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</si>
  <si>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</si>
  <si>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</si>
  <si>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</si>
  <si>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</si>
  <si>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</si>
  <si>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</si>
  <si>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</si>
  <si>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</si>
  <si>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</si>
  <si>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</si>
  <si>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</si>
  <si>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</si>
  <si>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</si>
  <si>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</si>
  <si>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</si>
  <si>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</si>
  <si>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</si>
  <si>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</si>
  <si>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</si>
  <si>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</si>
  <si>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</si>
  <si>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</si>
  <si>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</si>
  <si>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</si>
  <si>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</si>
  <si>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</si>
  <si>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</si>
  <si>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</si>
  <si>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</si>
  <si>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</si>
  <si>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</si>
  <si>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</si>
  <si>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</si>
  <si>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</si>
  <si>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</si>
  <si>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</si>
  <si>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</si>
  <si>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</si>
  <si>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</si>
  <si>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</si>
  <si>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</si>
  <si>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</si>
  <si>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</si>
  <si>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</si>
  <si>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</si>
  <si>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</si>
  <si>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</si>
  <si>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</si>
  <si>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</si>
  <si>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</si>
  <si>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</si>
  <si>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</si>
  <si>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</si>
  <si>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</si>
  <si>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</si>
  <si>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</si>
  <si>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</si>
  <si>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</si>
  <si>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</si>
  <si>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</si>
  <si>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</si>
  <si>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</si>
  <si>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</si>
  <si>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</si>
  <si>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</si>
  <si>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</si>
  <si>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</si>
  <si>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</si>
  <si>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</si>
  <si>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</si>
  <si>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</si>
  <si>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</si>
  <si>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</si>
  <si>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</si>
  <si>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</si>
  <si>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</si>
  <si>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</si>
  <si>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</si>
  <si>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</si>
  <si>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</si>
  <si>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</si>
  <si>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</si>
  <si>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</si>
  <si>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</si>
  <si>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</si>
  <si>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</si>
  <si>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</si>
  <si>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</si>
  <si>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</si>
  <si>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</si>
  <si>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</si>
  <si>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</si>
  <si>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</si>
  <si>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</si>
  <si>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</si>
  <si>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</si>
  <si>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</si>
  <si>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</si>
  <si>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</si>
  <si>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</si>
  <si>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</si>
  <si>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</si>
  <si>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</si>
  <si>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</si>
  <si>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</si>
  <si>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</si>
  <si>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</si>
  <si>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</si>
  <si>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</si>
  <si>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</si>
  <si>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</si>
  <si>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</si>
  <si>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</si>
  <si>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</si>
  <si>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</si>
  <si>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</si>
  <si>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</si>
  <si>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</si>
  <si>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</si>
  <si>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</si>
  <si>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</si>
  <si>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</si>
  <si>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</si>
  <si>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</si>
  <si>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</si>
  <si>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</si>
  <si>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</si>
  <si>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</si>
  <si>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</si>
  <si>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</si>
  <si>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</si>
  <si>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</si>
  <si>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</si>
  <si>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</si>
  <si>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</si>
  <si>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</si>
  <si>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</si>
  <si>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</si>
  <si>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</si>
  <si>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</si>
  <si>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</si>
  <si>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</si>
  <si>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</si>
  <si>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</si>
  <si>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</si>
  <si>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</si>
  <si>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</si>
  <si>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</si>
  <si>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</si>
  <si>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</si>
  <si>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</si>
  <si>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</si>
  <si>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</si>
  <si>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</si>
  <si>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</si>
  <si>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</si>
  <si>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</si>
  <si>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</si>
  <si>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</si>
  <si>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</si>
  <si>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</si>
  <si>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</si>
  <si>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</si>
  <si>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</si>
  <si>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</si>
  <si>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</si>
  <si>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</si>
  <si>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</si>
  <si>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</si>
  <si>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</si>
  <si>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</si>
  <si>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</si>
  <si>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</si>
  <si>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</si>
  <si>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</si>
  <si>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</si>
  <si>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</si>
  <si>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</si>
  <si>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</si>
  <si>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</si>
  <si>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</si>
  <si>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</si>
  <si>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</si>
  <si>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</si>
  <si>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</si>
  <si>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</si>
  <si>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</si>
  <si>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</si>
  <si>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</si>
  <si>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</si>
  <si>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</si>
  <si>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</si>
  <si>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</si>
  <si>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</si>
  <si>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</si>
  <si>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15:49:42</t>
  </si>
  <si>
    <t>15:49:42</t>
  </si>
  <si>
    <t>1149</t>
  </si>
  <si>
    <t>_1</t>
  </si>
  <si>
    <t>RECT-4143-20200907-06_33_50</t>
  </si>
  <si>
    <t>RECT-337-20201216-15_49_40</t>
  </si>
  <si>
    <t>DARK-338-20201216-15_49_42</t>
  </si>
  <si>
    <t>0: Broadleaf</t>
  </si>
  <si>
    <t>15:44:32</t>
  </si>
  <si>
    <t>0/3</t>
  </si>
  <si>
    <t>20201216 15:51:25</t>
  </si>
  <si>
    <t>15:51:25</t>
  </si>
  <si>
    <t>RECT-339-20201216-15_51_23</t>
  </si>
  <si>
    <t>DARK-340-20201216-15_51_25</t>
  </si>
  <si>
    <t>3/3</t>
  </si>
  <si>
    <t>20201216 15:52:35</t>
  </si>
  <si>
    <t>15:52:35</t>
  </si>
  <si>
    <t>RECT-341-20201216-15_52_33</t>
  </si>
  <si>
    <t>DARK-342-20201216-15_52_35</t>
  </si>
  <si>
    <t>20201216 15:53:48</t>
  </si>
  <si>
    <t>15:53:48</t>
  </si>
  <si>
    <t>RECT-343-20201216-15_53_46</t>
  </si>
  <si>
    <t>DARK-344-20201216-15_53_48</t>
  </si>
  <si>
    <t>20201216 15:55:29</t>
  </si>
  <si>
    <t>15:55:29</t>
  </si>
  <si>
    <t>RECT-345-20201216-15_55_27</t>
  </si>
  <si>
    <t>DARK-346-20201216-15_55_29</t>
  </si>
  <si>
    <t>15:55:56</t>
  </si>
  <si>
    <t>20201216 15:57:21</t>
  </si>
  <si>
    <t>15:57:21</t>
  </si>
  <si>
    <t>RECT-347-20201216-15_57_19</t>
  </si>
  <si>
    <t>DARK-348-20201216-15_57_21</t>
  </si>
  <si>
    <t>20201216 15:58:36</t>
  </si>
  <si>
    <t>15:58:36</t>
  </si>
  <si>
    <t>RECT-349-20201216-15_58_34</t>
  </si>
  <si>
    <t>DARK-350-20201216-15_58_36</t>
  </si>
  <si>
    <t>20201216 16:00:16</t>
  </si>
  <si>
    <t>16:00:16</t>
  </si>
  <si>
    <t>RECT-351-20201216-16_00_14</t>
  </si>
  <si>
    <t>DARK-352-20201216-16_00_16</t>
  </si>
  <si>
    <t>20201216 16:01:54</t>
  </si>
  <si>
    <t>16:01:54</t>
  </si>
  <si>
    <t>RECT-353-20201216-16_01_52</t>
  </si>
  <si>
    <t>DARK-354-20201216-16_01_54</t>
  </si>
  <si>
    <t>20201216 16:03:29</t>
  </si>
  <si>
    <t>16:03:29</t>
  </si>
  <si>
    <t>RECT-355-20201216-16_03_27</t>
  </si>
  <si>
    <t>DARK-356-20201216-16_03_29</t>
  </si>
  <si>
    <t>20201216 16:05:16</t>
  </si>
  <si>
    <t>16:05:16</t>
  </si>
  <si>
    <t>RECT-357-20201216-16_05_14</t>
  </si>
  <si>
    <t>DARK-358-20201216-16_05_16</t>
  </si>
  <si>
    <t>20201216 16:07:16</t>
  </si>
  <si>
    <t>16:07:16</t>
  </si>
  <si>
    <t>RECT-359-20201216-16_07_14</t>
  </si>
  <si>
    <t>DARK-360-20201216-16_07_16</t>
  </si>
  <si>
    <t>16:07:44</t>
  </si>
  <si>
    <t>20201216 16:09:25</t>
  </si>
  <si>
    <t>16:09:25</t>
  </si>
  <si>
    <t>RECT-361-20201216-16_09_23</t>
  </si>
  <si>
    <t>DARK-362-20201216-16_09_25</t>
  </si>
  <si>
    <t>20201216 16:11:02</t>
  </si>
  <si>
    <t>16:11:02</t>
  </si>
  <si>
    <t>RECT-363-20201216-16_11_00</t>
  </si>
  <si>
    <t>DARK-364-20201216-16_11_02</t>
  </si>
  <si>
    <t>20201216 16:13:02</t>
  </si>
  <si>
    <t>16:13:02</t>
  </si>
  <si>
    <t>RECT-365-20201216-16_13_00</t>
  </si>
  <si>
    <t>DARK-366-20201216-16_13_02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</si>
</sst>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1608162582.5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1608162574.75</v>
      </c>
      <c r="I17">
        <f t="shared" ref="I17:I31" si="0">CA17*AG17*(BW17-BX17)/(100*BP17*(1000-AG17*BW17))</f>
        <v>2.409049333927042E-4</v>
      </c>
      <c r="J17">
        <f t="shared" ref="J17:J31" si="1">CA17*AG17*(BV17-BU17*(1000-AG17*BX17)/(1000-AG17*BW17))/(100*BP17)</f>
        <v>-0.22165650840555959</v>
      </c>
      <c r="K17">
        <f t="shared" ref="K17:K31" si="2">BU17 - IF(AG17&gt;1, J17*BP17*100/(AI17*CI17), 0)</f>
        <v>402.2543</v>
      </c>
      <c r="L17">
        <f t="shared" ref="L17:L31" si="3">((R17-I17/2)*K17-J17)/(R17+I17/2)</f>
        <v>417.18782562751198</v>
      </c>
      <c r="M17">
        <f t="shared" ref="M17:M31" si="4">L17*(CB17+CC17)/1000</f>
        <v>42.569478241572618</v>
      </c>
      <c r="N17">
        <f t="shared" ref="N17:N31" si="5">(BU17 - IF(AG17&gt;1, J17*BP17*100/(AI17*CI17), 0))*(CB17+CC17)/1000</f>
        <v>41.045674440936452</v>
      </c>
      <c r="O17">
        <f t="shared" ref="O17:O31" si="6">2/((1/Q17-1/P17)+SIGN(Q17)*SQRT((1/Q17-1/P17)*(1/Q17-1/P17) + 4*BQ17/((BQ17+1)*(BQ17+1))*(2*1/Q17*1/P17-1/P17*1/P17)))</f>
        <v>1.3201220753340676E-2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2.9657682896693012</v>
      </c>
      <c r="Q17">
        <f t="shared" ref="Q17:Q31" si="8">I17*(1000-(1000*0.61365*EXP(17.502*U17/(240.97+U17))/(CB17+CC17)+BW17)/2)/(1000*0.61365*EXP(17.502*U17/(240.97+U17))/(CB17+CC17)-BW17)</f>
        <v>1.3168662560993968E-2</v>
      </c>
      <c r="R17">
        <f t="shared" ref="R17:R31" si="9">1/((BQ17+1)/(O17/1.6)+1/(P17/1.37)) + BQ17/((BQ17+1)/(O17/1.6) + BQ17/(P17/1.37))</f>
        <v>8.2333325783637262E-3</v>
      </c>
      <c r="S17">
        <f t="shared" ref="S17:S31" si="10">(BM17*BO17)</f>
        <v>231.28903769772418</v>
      </c>
      <c r="T17">
        <f t="shared" ref="T17:T31" si="11">(CD17+(S17+2*0.95*0.0000000567*(((CD17+$B$7)+273)^4-(CD17+273)^4)-44100*I17)/(1.84*29.3*P17+8*0.95*0.0000000567*(CD17+273)^3))</f>
        <v>29.269649445635164</v>
      </c>
      <c r="U17">
        <f t="shared" ref="U17:U31" si="12">($C$7*CE17+$D$7*CF17+$E$7*T17)</f>
        <v>28.001113333333301</v>
      </c>
      <c r="V17">
        <f t="shared" ref="V17:V31" si="13">0.61365*EXP(17.502*U17/(240.97+U17))</f>
        <v>3.7950859849199361</v>
      </c>
      <c r="W17">
        <f t="shared" ref="W17:W31" si="14">(X17/Y17*100)</f>
        <v>52.257387042652915</v>
      </c>
      <c r="X17">
        <f t="shared" ref="X17:X31" si="15">BW17*(CB17+CC17)/1000</f>
        <v>1.9812377948915254</v>
      </c>
      <c r="Y17">
        <f t="shared" ref="Y17:Y31" si="16">0.61365*EXP(17.502*CD17/(240.97+CD17))</f>
        <v>3.7913066592373297</v>
      </c>
      <c r="Z17">
        <f t="shared" ref="Z17:Z31" si="17">(V17-BW17*(CB17+CC17)/1000)</f>
        <v>1.8138481900284107</v>
      </c>
      <c r="AA17">
        <f t="shared" ref="AA17:AA31" si="18">(-I17*44100)</f>
        <v>-10.623907562618255</v>
      </c>
      <c r="AB17">
        <f t="shared" ref="AB17:AB31" si="19">2*29.3*P17*0.92*(CD17-U17)</f>
        <v>-2.7325286455579487</v>
      </c>
      <c r="AC17">
        <f t="shared" ref="AC17:AC31" si="20">2*0.95*0.0000000567*(((CD17+$B$7)+273)^4-(U17+273)^4)</f>
        <v>-0.20081956986926153</v>
      </c>
      <c r="AD17">
        <f t="shared" ref="AD17:AD31" si="21">S17+AC17+AA17+AB17</f>
        <v>217.73178191967872</v>
      </c>
      <c r="AE17">
        <v>4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53797.177306656522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293</v>
      </c>
      <c r="AR17">
        <v>15399.6</v>
      </c>
      <c r="AS17">
        <v>1580.1436000000001</v>
      </c>
      <c r="AT17">
        <v>1577.08</v>
      </c>
      <c r="AU17">
        <f t="shared" ref="AU17:AU31" si="27">1-AS17/AT17</f>
        <v>-1.9425774215640068E-3</v>
      </c>
      <c r="AV17">
        <v>0.5</v>
      </c>
      <c r="AW17">
        <f t="shared" ref="AW17:AW31" si="28">BM17</f>
        <v>1180.1749106277541</v>
      </c>
      <c r="AX17">
        <f t="shared" ref="AX17:AX31" si="29">J17</f>
        <v>-0.22165650840555959</v>
      </c>
      <c r="AY17">
        <f t="shared" ref="AY17:AY31" si="30">AU17*AV17*AW17</f>
        <v>-1.1462905674408974</v>
      </c>
      <c r="AZ17">
        <f t="shared" ref="AZ17:AZ31" si="31">BE17/AT17</f>
        <v>0.49566921145407966</v>
      </c>
      <c r="BA17">
        <f t="shared" ref="BA17:BA31" si="32">(AX17-AP17)/AW17</f>
        <v>3.0172728483208718E-4</v>
      </c>
      <c r="BB17">
        <f t="shared" ref="BB17:BB31" si="33">(AM17-AT17)/AT17</f>
        <v>1.0684302635249956</v>
      </c>
      <c r="BC17" t="s">
        <v>294</v>
      </c>
      <c r="BD17">
        <v>795.37</v>
      </c>
      <c r="BE17">
        <f t="shared" ref="BE17:BE31" si="34">AT17-BD17</f>
        <v>781.70999999999992</v>
      </c>
      <c r="BF17">
        <f t="shared" ref="BF17:BF31" si="35">(AT17-AS17)/(AT17-BD17)</f>
        <v>-3.919100433664887E-3</v>
      </c>
      <c r="BG17">
        <f t="shared" ref="BG17:BG31" si="36">(AM17-AT17)/(AM17-BD17)</f>
        <v>0.68309610777107965</v>
      </c>
      <c r="BH17">
        <f t="shared" ref="BH17:BH31" si="37">(AT17-AS17)/(AT17-AL17)</f>
        <v>-3.5556976083938635E-3</v>
      </c>
      <c r="BI17">
        <f t="shared" ref="BI17:BI31" si="38">(AM17-AT17)/(AM17-AL17)</f>
        <v>0.6616657363172177</v>
      </c>
      <c r="BJ17">
        <f t="shared" ref="BJ17:BJ31" si="39">(BF17*BD17/AS17)</f>
        <v>-1.972690907284655E-3</v>
      </c>
      <c r="BK17">
        <f t="shared" ref="BK17:BK31" si="40">(1-BJ17)</f>
        <v>1.0019726909072846</v>
      </c>
      <c r="BL17">
        <f t="shared" ref="BL17:BL31" si="41">$B$11*CJ17+$C$11*CK17+$F$11*CL17*(1-CO17)</f>
        <v>1399.9880000000001</v>
      </c>
      <c r="BM17">
        <f t="shared" ref="BM17:BM31" si="42">BL17*BN17</f>
        <v>1180.1749106277541</v>
      </c>
      <c r="BN17">
        <f t="shared" ref="BN17:BN31" si="43">($B$11*$D$9+$C$11*$D$9+$F$11*((CY17+CQ17)/MAX(CY17+CQ17+CZ17, 0.1)*$I$9+CZ17/MAX(CY17+CQ17+CZ17, 0.1)*$J$9))/($B$11+$C$11+$F$11)</f>
        <v>0.84298930464243549</v>
      </c>
      <c r="BO17">
        <f t="shared" ref="BO17:BO31" si="44">($B$11*$K$9+$C$11*$K$9+$F$11*((CY17+CQ17)/MAX(CY17+CQ17+CZ17, 0.1)*$P$9+CZ17/MAX(CY17+CQ17+CZ17, 0.1)*$Q$9))/($B$11+$C$11+$F$11)</f>
        <v>0.19597860928487101</v>
      </c>
      <c r="BP17">
        <v>6</v>
      </c>
      <c r="BQ17">
        <v>0.5</v>
      </c>
      <c r="BR17" t="s">
        <v>295</v>
      </c>
      <c r="BS17">
        <v>2</v>
      </c>
      <c r="BT17">
        <v>1608162574.75</v>
      </c>
      <c r="BU17">
        <v>402.2543</v>
      </c>
      <c r="BV17">
        <v>402.10466666666701</v>
      </c>
      <c r="BW17">
        <v>19.416453333333301</v>
      </c>
      <c r="BX17">
        <v>19.133109999999999</v>
      </c>
      <c r="BY17">
        <v>403.2758</v>
      </c>
      <c r="BZ17">
        <v>19.425249999999998</v>
      </c>
      <c r="CA17">
        <v>500.22863333333299</v>
      </c>
      <c r="CB17">
        <v>101.9392</v>
      </c>
      <c r="CC17">
        <v>9.99191366666667E-2</v>
      </c>
      <c r="CD17">
        <v>27.984023333333301</v>
      </c>
      <c r="CE17">
        <v>28.001113333333301</v>
      </c>
      <c r="CF17">
        <v>999.9</v>
      </c>
      <c r="CG17">
        <v>0</v>
      </c>
      <c r="CH17">
        <v>0</v>
      </c>
      <c r="CI17">
        <v>10013.749666666699</v>
      </c>
      <c r="CJ17">
        <v>0</v>
      </c>
      <c r="CK17">
        <v>273.44436666666701</v>
      </c>
      <c r="CL17">
        <v>1399.9880000000001</v>
      </c>
      <c r="CM17">
        <v>0.89999933333333304</v>
      </c>
      <c r="CN17">
        <v>0.100000643333333</v>
      </c>
      <c r="CO17">
        <v>0</v>
      </c>
      <c r="CP17">
        <v>1582.1223333333301</v>
      </c>
      <c r="CQ17">
        <v>4.99979</v>
      </c>
      <c r="CR17">
        <v>22026.336666666699</v>
      </c>
      <c r="CS17">
        <v>11904.58</v>
      </c>
      <c r="CT17">
        <v>47</v>
      </c>
      <c r="CU17">
        <v>49.125</v>
      </c>
      <c r="CV17">
        <v>48.061999999999998</v>
      </c>
      <c r="CW17">
        <v>48.186999999999998</v>
      </c>
      <c r="CX17">
        <v>48.191200000000002</v>
      </c>
      <c r="CY17">
        <v>1255.48833333333</v>
      </c>
      <c r="CZ17">
        <v>139.499666666667</v>
      </c>
      <c r="DA17">
        <v>0</v>
      </c>
      <c r="DB17">
        <v>344.700000047684</v>
      </c>
      <c r="DC17">
        <v>0</v>
      </c>
      <c r="DD17">
        <v>1580.1436000000001</v>
      </c>
      <c r="DE17">
        <v>-310.79384663365602</v>
      </c>
      <c r="DF17">
        <v>-4304.6923143475196</v>
      </c>
      <c r="DG17">
        <v>21999.036</v>
      </c>
      <c r="DH17">
        <v>15</v>
      </c>
      <c r="DI17">
        <v>1608162272</v>
      </c>
      <c r="DJ17" t="s">
        <v>296</v>
      </c>
      <c r="DK17">
        <v>1608162272</v>
      </c>
      <c r="DL17">
        <v>1608162254</v>
      </c>
      <c r="DM17">
        <v>26</v>
      </c>
      <c r="DN17">
        <v>-0.34499999999999997</v>
      </c>
      <c r="DO17">
        <v>0</v>
      </c>
      <c r="DP17">
        <v>-1.0669999999999999</v>
      </c>
      <c r="DQ17">
        <v>-1.4999999999999999E-2</v>
      </c>
      <c r="DR17">
        <v>1414</v>
      </c>
      <c r="DS17">
        <v>19</v>
      </c>
      <c r="DT17">
        <v>0.21</v>
      </c>
      <c r="DU17">
        <v>0.18</v>
      </c>
      <c r="DV17">
        <v>-0.26331695644895597</v>
      </c>
      <c r="DW17">
        <v>3.5360693495720499</v>
      </c>
      <c r="DX17">
        <v>0.26736136614728001</v>
      </c>
      <c r="DY17">
        <v>0</v>
      </c>
      <c r="DZ17">
        <v>0.16780148838709699</v>
      </c>
      <c r="EA17">
        <v>-4.4966742203225802</v>
      </c>
      <c r="EB17">
        <v>0.33970102153685999</v>
      </c>
      <c r="EC17">
        <v>0</v>
      </c>
      <c r="ED17">
        <v>0.28206906451612901</v>
      </c>
      <c r="EE17">
        <v>0.73250941935483804</v>
      </c>
      <c r="EF17">
        <v>5.70090309551693E-2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-1.022</v>
      </c>
      <c r="EN17">
        <v>-6.4000000000000003E-3</v>
      </c>
      <c r="EO17">
        <v>-1.24035701311679</v>
      </c>
      <c r="EP17">
        <v>8.1547674161403102E-4</v>
      </c>
      <c r="EQ17">
        <v>-7.5071724955183801E-7</v>
      </c>
      <c r="ER17">
        <v>1.8443278439785599E-10</v>
      </c>
      <c r="ES17">
        <v>-0.14729396510386999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5.2</v>
      </c>
      <c r="FB17">
        <v>5.5</v>
      </c>
      <c r="FC17">
        <v>2</v>
      </c>
      <c r="FD17">
        <v>495.86900000000003</v>
      </c>
      <c r="FE17">
        <v>479.50299999999999</v>
      </c>
      <c r="FF17">
        <v>22.989899999999999</v>
      </c>
      <c r="FG17">
        <v>32.612699999999997</v>
      </c>
      <c r="FH17">
        <v>29.9969</v>
      </c>
      <c r="FI17">
        <v>32.536900000000003</v>
      </c>
      <c r="FJ17">
        <v>32.489199999999997</v>
      </c>
      <c r="FK17">
        <v>19.936199999999999</v>
      </c>
      <c r="FL17">
        <v>43.409599999999998</v>
      </c>
      <c r="FM17">
        <v>0</v>
      </c>
      <c r="FN17">
        <v>23.081099999999999</v>
      </c>
      <c r="FO17">
        <v>401.58600000000001</v>
      </c>
      <c r="FP17">
        <v>19.139600000000002</v>
      </c>
      <c r="FQ17">
        <v>101.07299999999999</v>
      </c>
      <c r="FR17">
        <v>100.696</v>
      </c>
    </row>
    <row r="18" spans="1:174" x14ac:dyDescent="0.25">
      <c r="A18">
        <v>2</v>
      </c>
      <c r="B18">
        <v>1608162685</v>
      </c>
      <c r="C18">
        <v>102.5</v>
      </c>
      <c r="D18" t="s">
        <v>298</v>
      </c>
      <c r="E18" t="s">
        <v>299</v>
      </c>
      <c r="F18" t="s">
        <v>290</v>
      </c>
      <c r="G18" t="s">
        <v>291</v>
      </c>
      <c r="H18">
        <v>1608162677</v>
      </c>
      <c r="I18">
        <f t="shared" si="0"/>
        <v>3.4389833462292315E-4</v>
      </c>
      <c r="J18">
        <f t="shared" si="1"/>
        <v>-4.0317636531415985E-2</v>
      </c>
      <c r="K18">
        <f t="shared" si="2"/>
        <v>49.059190322580598</v>
      </c>
      <c r="L18">
        <f t="shared" si="3"/>
        <v>51.024442561922953</v>
      </c>
      <c r="M18">
        <f t="shared" si="4"/>
        <v>5.2065171492766007</v>
      </c>
      <c r="N18">
        <f t="shared" si="5"/>
        <v>5.0059834643789634</v>
      </c>
      <c r="O18">
        <f t="shared" si="6"/>
        <v>1.8870497474712832E-2</v>
      </c>
      <c r="P18">
        <f t="shared" si="7"/>
        <v>2.964091485203721</v>
      </c>
      <c r="Q18">
        <f t="shared" si="8"/>
        <v>1.8804008883024675E-2</v>
      </c>
      <c r="R18">
        <f t="shared" si="9"/>
        <v>1.1758459668847622E-2</v>
      </c>
      <c r="S18">
        <f t="shared" si="10"/>
        <v>231.29172379010382</v>
      </c>
      <c r="T18">
        <f t="shared" si="11"/>
        <v>29.279360745592015</v>
      </c>
      <c r="U18">
        <f t="shared" si="12"/>
        <v>28.025635483871</v>
      </c>
      <c r="V18">
        <f t="shared" si="13"/>
        <v>3.8005146167374795</v>
      </c>
      <c r="W18">
        <f t="shared" si="14"/>
        <v>52.308336939795453</v>
      </c>
      <c r="X18">
        <f t="shared" si="15"/>
        <v>1.987280784350429</v>
      </c>
      <c r="Y18">
        <f t="shared" si="16"/>
        <v>3.7991664438456532</v>
      </c>
      <c r="Z18">
        <f t="shared" si="17"/>
        <v>1.8132338323870505</v>
      </c>
      <c r="AA18">
        <f t="shared" si="18"/>
        <v>-15.165916556870911</v>
      </c>
      <c r="AB18">
        <f t="shared" si="19"/>
        <v>-0.9727186741414886</v>
      </c>
      <c r="AC18">
        <f t="shared" si="20"/>
        <v>-7.1549092584461113E-2</v>
      </c>
      <c r="AD18">
        <f t="shared" si="21"/>
        <v>215.08153946650697</v>
      </c>
      <c r="AE18">
        <v>4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53741.860715270486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15394.8</v>
      </c>
      <c r="AS18">
        <v>1190.1830769230801</v>
      </c>
      <c r="AT18">
        <v>1196.0999999999999</v>
      </c>
      <c r="AU18">
        <f t="shared" si="27"/>
        <v>4.9468464818325231E-3</v>
      </c>
      <c r="AV18">
        <v>0.5</v>
      </c>
      <c r="AW18">
        <f t="shared" si="28"/>
        <v>1180.1863748213407</v>
      </c>
      <c r="AX18">
        <f t="shared" si="29"/>
        <v>-4.0317636531415985E-2</v>
      </c>
      <c r="AY18">
        <f t="shared" si="30"/>
        <v>2.9191004080958143</v>
      </c>
      <c r="AZ18">
        <f t="shared" si="31"/>
        <v>0.37591338516846412</v>
      </c>
      <c r="BA18">
        <f t="shared" si="32"/>
        <v>4.5537709530510753E-4</v>
      </c>
      <c r="BB18">
        <f t="shared" si="33"/>
        <v>1.7272636067218461</v>
      </c>
      <c r="BC18" t="s">
        <v>301</v>
      </c>
      <c r="BD18">
        <v>746.47</v>
      </c>
      <c r="BE18">
        <f t="shared" si="34"/>
        <v>449.62999999999988</v>
      </c>
      <c r="BF18">
        <f t="shared" si="35"/>
        <v>1.3159538013299448E-2</v>
      </c>
      <c r="BG18">
        <f t="shared" si="36"/>
        <v>0.82126402741283433</v>
      </c>
      <c r="BH18">
        <f t="shared" si="37"/>
        <v>1.2310942526521308E-2</v>
      </c>
      <c r="BI18">
        <f t="shared" si="38"/>
        <v>0.81126894831848395</v>
      </c>
      <c r="BJ18">
        <f t="shared" si="39"/>
        <v>8.2535204299686912E-3</v>
      </c>
      <c r="BK18">
        <f t="shared" si="40"/>
        <v>0.99174647957003126</v>
      </c>
      <c r="BL18">
        <f t="shared" si="41"/>
        <v>1400.00129032258</v>
      </c>
      <c r="BM18">
        <f t="shared" si="42"/>
        <v>1180.1863748213407</v>
      </c>
      <c r="BN18">
        <f t="shared" si="43"/>
        <v>0.84298949078069008</v>
      </c>
      <c r="BO18">
        <f t="shared" si="44"/>
        <v>0.19597898156138033</v>
      </c>
      <c r="BP18">
        <v>6</v>
      </c>
      <c r="BQ18">
        <v>0.5</v>
      </c>
      <c r="BR18" t="s">
        <v>295</v>
      </c>
      <c r="BS18">
        <v>2</v>
      </c>
      <c r="BT18">
        <v>1608162677</v>
      </c>
      <c r="BU18">
        <v>49.059190322580598</v>
      </c>
      <c r="BV18">
        <v>49.031067741935502</v>
      </c>
      <c r="BW18">
        <v>19.475570967741898</v>
      </c>
      <c r="BX18">
        <v>19.071116129032301</v>
      </c>
      <c r="BY18">
        <v>50.260445161290299</v>
      </c>
      <c r="BZ18">
        <v>19.4831677419355</v>
      </c>
      <c r="CA18">
        <v>500.22996774193598</v>
      </c>
      <c r="CB18">
        <v>101.93967741935499</v>
      </c>
      <c r="CC18">
        <v>9.9989999999999996E-2</v>
      </c>
      <c r="CD18">
        <v>28.019548387096801</v>
      </c>
      <c r="CE18">
        <v>28.025635483871</v>
      </c>
      <c r="CF18">
        <v>999.9</v>
      </c>
      <c r="CG18">
        <v>0</v>
      </c>
      <c r="CH18">
        <v>0</v>
      </c>
      <c r="CI18">
        <v>10004.194516129</v>
      </c>
      <c r="CJ18">
        <v>0</v>
      </c>
      <c r="CK18">
        <v>273.16961290322598</v>
      </c>
      <c r="CL18">
        <v>1400.00129032258</v>
      </c>
      <c r="CM18">
        <v>0.89999509677419398</v>
      </c>
      <c r="CN18">
        <v>0.100004903225806</v>
      </c>
      <c r="CO18">
        <v>0</v>
      </c>
      <c r="CP18">
        <v>1190.9177419354801</v>
      </c>
      <c r="CQ18">
        <v>4.99979</v>
      </c>
      <c r="CR18">
        <v>16581.606451612901</v>
      </c>
      <c r="CS18">
        <v>11904.658064516099</v>
      </c>
      <c r="CT18">
        <v>47.026000000000003</v>
      </c>
      <c r="CU18">
        <v>49.125</v>
      </c>
      <c r="CV18">
        <v>48.098580645161299</v>
      </c>
      <c r="CW18">
        <v>48.186999999999998</v>
      </c>
      <c r="CX18">
        <v>48.25</v>
      </c>
      <c r="CY18">
        <v>1255.4916129032299</v>
      </c>
      <c r="CZ18">
        <v>139.509677419355</v>
      </c>
      <c r="DA18">
        <v>0</v>
      </c>
      <c r="DB18">
        <v>101.59999990463299</v>
      </c>
      <c r="DC18">
        <v>0</v>
      </c>
      <c r="DD18">
        <v>1190.1830769230801</v>
      </c>
      <c r="DE18">
        <v>-117.824273580206</v>
      </c>
      <c r="DF18">
        <v>-1647.7572661136301</v>
      </c>
      <c r="DG18">
        <v>16571.849999999999</v>
      </c>
      <c r="DH18">
        <v>15</v>
      </c>
      <c r="DI18">
        <v>1608162272</v>
      </c>
      <c r="DJ18" t="s">
        <v>296</v>
      </c>
      <c r="DK18">
        <v>1608162272</v>
      </c>
      <c r="DL18">
        <v>1608162254</v>
      </c>
      <c r="DM18">
        <v>26</v>
      </c>
      <c r="DN18">
        <v>-0.34499999999999997</v>
      </c>
      <c r="DO18">
        <v>0</v>
      </c>
      <c r="DP18">
        <v>-1.0669999999999999</v>
      </c>
      <c r="DQ18">
        <v>-1.4999999999999999E-2</v>
      </c>
      <c r="DR18">
        <v>1414</v>
      </c>
      <c r="DS18">
        <v>19</v>
      </c>
      <c r="DT18">
        <v>0.21</v>
      </c>
      <c r="DU18">
        <v>0.18</v>
      </c>
      <c r="DV18">
        <v>-3.7797780742362001E-2</v>
      </c>
      <c r="DW18">
        <v>-0.13098690639369501</v>
      </c>
      <c r="DX18">
        <v>2.0302578740811199E-2</v>
      </c>
      <c r="DY18">
        <v>1</v>
      </c>
      <c r="DZ18">
        <v>2.53660195483871E-2</v>
      </c>
      <c r="EA18">
        <v>0.141294341129032</v>
      </c>
      <c r="EB18">
        <v>2.3787814921594201E-2</v>
      </c>
      <c r="EC18">
        <v>1</v>
      </c>
      <c r="ED18">
        <v>0.40373703225806501</v>
      </c>
      <c r="EE18">
        <v>0.10069872580645101</v>
      </c>
      <c r="EF18">
        <v>7.5363673181313403E-3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-1.2010000000000001</v>
      </c>
      <c r="EN18">
        <v>-7.4000000000000003E-3</v>
      </c>
      <c r="EO18">
        <v>-1.24035701311679</v>
      </c>
      <c r="EP18">
        <v>8.1547674161403102E-4</v>
      </c>
      <c r="EQ18">
        <v>-7.5071724955183801E-7</v>
      </c>
      <c r="ER18">
        <v>1.8443278439785599E-10</v>
      </c>
      <c r="ES18">
        <v>-0.14729396510386999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6.9</v>
      </c>
      <c r="FB18">
        <v>7.2</v>
      </c>
      <c r="FC18">
        <v>2</v>
      </c>
      <c r="FD18">
        <v>496.07799999999997</v>
      </c>
      <c r="FE18">
        <v>478.91399999999999</v>
      </c>
      <c r="FF18">
        <v>23.138400000000001</v>
      </c>
      <c r="FG18">
        <v>32.607399999999998</v>
      </c>
      <c r="FH18">
        <v>29.9999</v>
      </c>
      <c r="FI18">
        <v>32.535299999999999</v>
      </c>
      <c r="FJ18">
        <v>32.4863</v>
      </c>
      <c r="FK18">
        <v>5.0450400000000002</v>
      </c>
      <c r="FL18">
        <v>43.466299999999997</v>
      </c>
      <c r="FM18">
        <v>0</v>
      </c>
      <c r="FN18">
        <v>23.116399999999999</v>
      </c>
      <c r="FO18">
        <v>49.445799999999998</v>
      </c>
      <c r="FP18">
        <v>19.0977</v>
      </c>
      <c r="FQ18">
        <v>101.07899999999999</v>
      </c>
      <c r="FR18">
        <v>100.69799999999999</v>
      </c>
    </row>
    <row r="19" spans="1:174" x14ac:dyDescent="0.25">
      <c r="A19">
        <v>3</v>
      </c>
      <c r="B19">
        <v>1608162755</v>
      </c>
      <c r="C19">
        <v>172.5</v>
      </c>
      <c r="D19" t="s">
        <v>303</v>
      </c>
      <c r="E19" t="s">
        <v>304</v>
      </c>
      <c r="F19" t="s">
        <v>290</v>
      </c>
      <c r="G19" t="s">
        <v>291</v>
      </c>
      <c r="H19">
        <v>1608162747.25</v>
      </c>
      <c r="I19">
        <f t="shared" si="0"/>
        <v>3.457994679778219E-4</v>
      </c>
      <c r="J19">
        <f t="shared" si="1"/>
        <v>0.12067295879475</v>
      </c>
      <c r="K19">
        <f t="shared" si="2"/>
        <v>79.365553333333295</v>
      </c>
      <c r="L19">
        <f t="shared" si="3"/>
        <v>67.092935736683302</v>
      </c>
      <c r="M19">
        <f t="shared" si="4"/>
        <v>6.8463544407289936</v>
      </c>
      <c r="N19">
        <f t="shared" si="5"/>
        <v>8.0986873288284738</v>
      </c>
      <c r="O19">
        <f t="shared" si="6"/>
        <v>1.9091993022308146E-2</v>
      </c>
      <c r="P19">
        <f t="shared" si="7"/>
        <v>2.9631418626427921</v>
      </c>
      <c r="Q19">
        <f t="shared" si="8"/>
        <v>1.9023915741084703E-2</v>
      </c>
      <c r="R19">
        <f t="shared" si="9"/>
        <v>1.1896043484254375E-2</v>
      </c>
      <c r="S19">
        <f t="shared" si="10"/>
        <v>231.29227531567767</v>
      </c>
      <c r="T19">
        <f t="shared" si="11"/>
        <v>29.180454514589044</v>
      </c>
      <c r="U19">
        <f t="shared" si="12"/>
        <v>27.9453</v>
      </c>
      <c r="V19">
        <f t="shared" si="13"/>
        <v>3.7827554306675362</v>
      </c>
      <c r="W19">
        <f t="shared" si="14"/>
        <v>52.42575467855837</v>
      </c>
      <c r="X19">
        <f t="shared" si="15"/>
        <v>1.980290845260587</v>
      </c>
      <c r="Y19">
        <f t="shared" si="16"/>
        <v>3.7773244417795802</v>
      </c>
      <c r="Z19">
        <f t="shared" si="17"/>
        <v>1.8024645854069492</v>
      </c>
      <c r="AA19">
        <f t="shared" si="18"/>
        <v>-15.249756537821947</v>
      </c>
      <c r="AB19">
        <f t="shared" si="19"/>
        <v>-3.9351480042948195</v>
      </c>
      <c r="AC19">
        <f t="shared" si="20"/>
        <v>-0.28928719289584298</v>
      </c>
      <c r="AD19">
        <f t="shared" si="21"/>
        <v>211.81808358066505</v>
      </c>
      <c r="AE19">
        <v>4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53731.849793307345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15393.4</v>
      </c>
      <c r="AS19">
        <v>1097.40846153846</v>
      </c>
      <c r="AT19">
        <v>1107.3800000000001</v>
      </c>
      <c r="AU19">
        <f t="shared" si="27"/>
        <v>9.0046221365205348E-3</v>
      </c>
      <c r="AV19">
        <v>0.5</v>
      </c>
      <c r="AW19">
        <f t="shared" si="28"/>
        <v>1180.1902246489653</v>
      </c>
      <c r="AX19">
        <f t="shared" si="29"/>
        <v>0.12067295879475</v>
      </c>
      <c r="AY19">
        <f t="shared" si="30"/>
        <v>5.3135835110896084</v>
      </c>
      <c r="AZ19">
        <f t="shared" si="31"/>
        <v>0.33661435099062659</v>
      </c>
      <c r="BA19">
        <f t="shared" si="32"/>
        <v>5.9178632734287434E-4</v>
      </c>
      <c r="BB19">
        <f t="shared" si="33"/>
        <v>1.9457638750925605</v>
      </c>
      <c r="BC19" t="s">
        <v>306</v>
      </c>
      <c r="BD19">
        <v>734.62</v>
      </c>
      <c r="BE19">
        <f t="shared" si="34"/>
        <v>372.7600000000001</v>
      </c>
      <c r="BF19">
        <f t="shared" si="35"/>
        <v>2.6750559237955107E-2</v>
      </c>
      <c r="BG19">
        <f t="shared" si="36"/>
        <v>0.85251596464434642</v>
      </c>
      <c r="BH19">
        <f t="shared" si="37"/>
        <v>2.5443889187676282E-2</v>
      </c>
      <c r="BI19">
        <f t="shared" si="38"/>
        <v>0.84610751456540589</v>
      </c>
      <c r="BJ19">
        <f t="shared" si="39"/>
        <v>1.7907184531671182E-2</v>
      </c>
      <c r="BK19">
        <f t="shared" si="40"/>
        <v>0.98209281546832883</v>
      </c>
      <c r="BL19">
        <f t="shared" si="41"/>
        <v>1400.0060000000001</v>
      </c>
      <c r="BM19">
        <f t="shared" si="42"/>
        <v>1180.1902246489653</v>
      </c>
      <c r="BN19">
        <f t="shared" si="43"/>
        <v>0.842989404794669</v>
      </c>
      <c r="BO19">
        <f t="shared" si="44"/>
        <v>0.19597880958933805</v>
      </c>
      <c r="BP19">
        <v>6</v>
      </c>
      <c r="BQ19">
        <v>0.5</v>
      </c>
      <c r="BR19" t="s">
        <v>295</v>
      </c>
      <c r="BS19">
        <v>2</v>
      </c>
      <c r="BT19">
        <v>1608162747.25</v>
      </c>
      <c r="BU19">
        <v>79.365553333333295</v>
      </c>
      <c r="BV19">
        <v>79.543210000000002</v>
      </c>
      <c r="BW19">
        <v>19.406463333333299</v>
      </c>
      <c r="BX19">
        <v>18.999749999999999</v>
      </c>
      <c r="BY19">
        <v>80.545000000000002</v>
      </c>
      <c r="BZ19">
        <v>19.415473333333299</v>
      </c>
      <c r="CA19">
        <v>500.237433333333</v>
      </c>
      <c r="CB19">
        <v>101.942833333333</v>
      </c>
      <c r="CC19">
        <v>0.10001761000000001</v>
      </c>
      <c r="CD19">
        <v>27.920666666666701</v>
      </c>
      <c r="CE19">
        <v>27.9453</v>
      </c>
      <c r="CF19">
        <v>999.9</v>
      </c>
      <c r="CG19">
        <v>0</v>
      </c>
      <c r="CH19">
        <v>0</v>
      </c>
      <c r="CI19">
        <v>9998.5030000000006</v>
      </c>
      <c r="CJ19">
        <v>0</v>
      </c>
      <c r="CK19">
        <v>271.53276666666699</v>
      </c>
      <c r="CL19">
        <v>1400.0060000000001</v>
      </c>
      <c r="CM19">
        <v>0.89999646666666699</v>
      </c>
      <c r="CN19">
        <v>0.10000353333333301</v>
      </c>
      <c r="CO19">
        <v>0</v>
      </c>
      <c r="CP19">
        <v>1097.605</v>
      </c>
      <c r="CQ19">
        <v>4.99979</v>
      </c>
      <c r="CR19">
        <v>15281.1033333333</v>
      </c>
      <c r="CS19">
        <v>11904.7066666667</v>
      </c>
      <c r="CT19">
        <v>47.070399999999999</v>
      </c>
      <c r="CU19">
        <v>49.1291333333333</v>
      </c>
      <c r="CV19">
        <v>48.125</v>
      </c>
      <c r="CW19">
        <v>48.186999999999998</v>
      </c>
      <c r="CX19">
        <v>48.307866666666598</v>
      </c>
      <c r="CY19">
        <v>1255.50166666667</v>
      </c>
      <c r="CZ19">
        <v>139.506333333333</v>
      </c>
      <c r="DA19">
        <v>0</v>
      </c>
      <c r="DB19">
        <v>69.300000190734906</v>
      </c>
      <c r="DC19">
        <v>0</v>
      </c>
      <c r="DD19">
        <v>1097.40846153846</v>
      </c>
      <c r="DE19">
        <v>-63.176752131354803</v>
      </c>
      <c r="DF19">
        <v>-887.61025620112298</v>
      </c>
      <c r="DG19">
        <v>15278.1076923077</v>
      </c>
      <c r="DH19">
        <v>15</v>
      </c>
      <c r="DI19">
        <v>1608162272</v>
      </c>
      <c r="DJ19" t="s">
        <v>296</v>
      </c>
      <c r="DK19">
        <v>1608162272</v>
      </c>
      <c r="DL19">
        <v>1608162254</v>
      </c>
      <c r="DM19">
        <v>26</v>
      </c>
      <c r="DN19">
        <v>-0.34499999999999997</v>
      </c>
      <c r="DO19">
        <v>0</v>
      </c>
      <c r="DP19">
        <v>-1.0669999999999999</v>
      </c>
      <c r="DQ19">
        <v>-1.4999999999999999E-2</v>
      </c>
      <c r="DR19">
        <v>1414</v>
      </c>
      <c r="DS19">
        <v>19</v>
      </c>
      <c r="DT19">
        <v>0.21</v>
      </c>
      <c r="DU19">
        <v>0.18</v>
      </c>
      <c r="DV19">
        <v>0.12303310393513101</v>
      </c>
      <c r="DW19">
        <v>-6.6016786276705597E-2</v>
      </c>
      <c r="DX19">
        <v>3.1456633669405702E-2</v>
      </c>
      <c r="DY19">
        <v>1</v>
      </c>
      <c r="DZ19">
        <v>-0.18072552580645199</v>
      </c>
      <c r="EA19">
        <v>7.0218745161290994E-2</v>
      </c>
      <c r="EB19">
        <v>3.7198594976535999E-2</v>
      </c>
      <c r="EC19">
        <v>1</v>
      </c>
      <c r="ED19">
        <v>0.40729161290322602</v>
      </c>
      <c r="EE19">
        <v>-4.3683532258065198E-2</v>
      </c>
      <c r="EF19">
        <v>3.64972406979486E-3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-1.179</v>
      </c>
      <c r="EN19">
        <v>-8.9999999999999993E-3</v>
      </c>
      <c r="EO19">
        <v>-1.24035701311679</v>
      </c>
      <c r="EP19">
        <v>8.1547674161403102E-4</v>
      </c>
      <c r="EQ19">
        <v>-7.5071724955183801E-7</v>
      </c>
      <c r="ER19">
        <v>1.8443278439785599E-10</v>
      </c>
      <c r="ES19">
        <v>-0.14729396510386999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8.1</v>
      </c>
      <c r="FB19">
        <v>8.3000000000000007</v>
      </c>
      <c r="FC19">
        <v>2</v>
      </c>
      <c r="FD19">
        <v>496.29700000000003</v>
      </c>
      <c r="FE19">
        <v>479.286</v>
      </c>
      <c r="FF19">
        <v>23.055399999999999</v>
      </c>
      <c r="FG19">
        <v>32.585000000000001</v>
      </c>
      <c r="FH19">
        <v>29.999099999999999</v>
      </c>
      <c r="FI19">
        <v>32.518099999999997</v>
      </c>
      <c r="FJ19">
        <v>32.470599999999997</v>
      </c>
      <c r="FK19">
        <v>6.3404699999999998</v>
      </c>
      <c r="FL19">
        <v>43.747799999999998</v>
      </c>
      <c r="FM19">
        <v>0</v>
      </c>
      <c r="FN19">
        <v>23.100999999999999</v>
      </c>
      <c r="FO19">
        <v>79.862200000000001</v>
      </c>
      <c r="FP19">
        <v>19.019300000000001</v>
      </c>
      <c r="FQ19">
        <v>101.087</v>
      </c>
      <c r="FR19">
        <v>100.699</v>
      </c>
    </row>
    <row r="20" spans="1:174" x14ac:dyDescent="0.25">
      <c r="A20">
        <v>4</v>
      </c>
      <c r="B20">
        <v>1608162828</v>
      </c>
      <c r="C20">
        <v>245.5</v>
      </c>
      <c r="D20" t="s">
        <v>307</v>
      </c>
      <c r="E20" t="s">
        <v>308</v>
      </c>
      <c r="F20" t="s">
        <v>290</v>
      </c>
      <c r="G20" t="s">
        <v>291</v>
      </c>
      <c r="H20">
        <v>1608162820.25</v>
      </c>
      <c r="I20">
        <f t="shared" si="0"/>
        <v>3.0359349318105069E-4</v>
      </c>
      <c r="J20">
        <f t="shared" si="1"/>
        <v>0.16971144310429903</v>
      </c>
      <c r="K20">
        <f t="shared" si="2"/>
        <v>99.643573333333293</v>
      </c>
      <c r="L20">
        <f t="shared" si="3"/>
        <v>80.744943782802054</v>
      </c>
      <c r="M20">
        <f t="shared" si="4"/>
        <v>8.2396569331956311</v>
      </c>
      <c r="N20">
        <f t="shared" si="5"/>
        <v>10.168176747672202</v>
      </c>
      <c r="O20">
        <f t="shared" si="6"/>
        <v>1.6731202535979105E-2</v>
      </c>
      <c r="P20">
        <f t="shared" si="7"/>
        <v>2.9637611203754046</v>
      </c>
      <c r="Q20">
        <f t="shared" si="8"/>
        <v>1.6678906313620505E-2</v>
      </c>
      <c r="R20">
        <f t="shared" si="9"/>
        <v>1.0429001351543888E-2</v>
      </c>
      <c r="S20">
        <f t="shared" si="10"/>
        <v>231.29103775561276</v>
      </c>
      <c r="T20">
        <f t="shared" si="11"/>
        <v>29.236410807111756</v>
      </c>
      <c r="U20">
        <f t="shared" si="12"/>
        <v>27.926729999999999</v>
      </c>
      <c r="V20">
        <f t="shared" si="13"/>
        <v>3.778660612475194</v>
      </c>
      <c r="W20">
        <f t="shared" si="14"/>
        <v>52.109300642601077</v>
      </c>
      <c r="X20">
        <f t="shared" si="15"/>
        <v>1.9735555941481413</v>
      </c>
      <c r="Y20">
        <f t="shared" si="16"/>
        <v>3.7873384785646009</v>
      </c>
      <c r="Z20">
        <f t="shared" si="17"/>
        <v>1.8051050183270527</v>
      </c>
      <c r="AA20">
        <f t="shared" si="18"/>
        <v>-13.388473049284336</v>
      </c>
      <c r="AB20">
        <f t="shared" si="19"/>
        <v>6.2847700545139915</v>
      </c>
      <c r="AC20">
        <f t="shared" si="20"/>
        <v>0.46198178103938686</v>
      </c>
      <c r="AD20">
        <f t="shared" si="21"/>
        <v>224.6493165418818</v>
      </c>
      <c r="AE20">
        <v>4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53741.88772574444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15392.8</v>
      </c>
      <c r="AS20">
        <v>1045.46</v>
      </c>
      <c r="AT20">
        <v>1057.98</v>
      </c>
      <c r="AU20">
        <f t="shared" si="27"/>
        <v>1.1833872095880826E-2</v>
      </c>
      <c r="AV20">
        <v>0.5</v>
      </c>
      <c r="AW20">
        <f t="shared" si="28"/>
        <v>1180.1842806277687</v>
      </c>
      <c r="AX20">
        <f t="shared" si="29"/>
        <v>0.16971144310429903</v>
      </c>
      <c r="AY20">
        <f t="shared" si="30"/>
        <v>6.9830749132590686</v>
      </c>
      <c r="AZ20">
        <f t="shared" si="31"/>
        <v>0.31726497665362291</v>
      </c>
      <c r="BA20">
        <f t="shared" si="32"/>
        <v>6.333408563304456E-4</v>
      </c>
      <c r="BB20">
        <f t="shared" si="33"/>
        <v>2.0833097033970396</v>
      </c>
      <c r="BC20" t="s">
        <v>310</v>
      </c>
      <c r="BD20">
        <v>722.32</v>
      </c>
      <c r="BE20">
        <f t="shared" si="34"/>
        <v>335.65999999999997</v>
      </c>
      <c r="BF20">
        <f t="shared" si="35"/>
        <v>3.7299648453792481E-2</v>
      </c>
      <c r="BG20">
        <f t="shared" si="36"/>
        <v>0.86783790594386878</v>
      </c>
      <c r="BH20">
        <f t="shared" si="37"/>
        <v>3.6554416131017287E-2</v>
      </c>
      <c r="BI20">
        <f t="shared" si="38"/>
        <v>0.86550590469838551</v>
      </c>
      <c r="BJ20">
        <f t="shared" si="39"/>
        <v>2.5770744046776907E-2</v>
      </c>
      <c r="BK20">
        <f t="shared" si="40"/>
        <v>0.97422925595322307</v>
      </c>
      <c r="BL20">
        <f t="shared" si="41"/>
        <v>1399.999</v>
      </c>
      <c r="BM20">
        <f t="shared" si="42"/>
        <v>1180.1842806277687</v>
      </c>
      <c r="BN20">
        <f t="shared" si="43"/>
        <v>0.84298937401224472</v>
      </c>
      <c r="BO20">
        <f t="shared" si="44"/>
        <v>0.19597874802448939</v>
      </c>
      <c r="BP20">
        <v>6</v>
      </c>
      <c r="BQ20">
        <v>0.5</v>
      </c>
      <c r="BR20" t="s">
        <v>295</v>
      </c>
      <c r="BS20">
        <v>2</v>
      </c>
      <c r="BT20">
        <v>1608162820.25</v>
      </c>
      <c r="BU20">
        <v>99.643573333333293</v>
      </c>
      <c r="BV20">
        <v>99.883416666666704</v>
      </c>
      <c r="BW20">
        <v>19.339960000000001</v>
      </c>
      <c r="BX20">
        <v>18.982859999999999</v>
      </c>
      <c r="BY20">
        <v>100.809233333333</v>
      </c>
      <c r="BZ20">
        <v>19.3503266666667</v>
      </c>
      <c r="CA20">
        <v>500.233</v>
      </c>
      <c r="CB20">
        <v>101.9455</v>
      </c>
      <c r="CC20">
        <v>9.9984796666666695E-2</v>
      </c>
      <c r="CD20">
        <v>27.966063333333299</v>
      </c>
      <c r="CE20">
        <v>27.926729999999999</v>
      </c>
      <c r="CF20">
        <v>999.9</v>
      </c>
      <c r="CG20">
        <v>0</v>
      </c>
      <c r="CH20">
        <v>0</v>
      </c>
      <c r="CI20">
        <v>10001.7506666667</v>
      </c>
      <c r="CJ20">
        <v>0</v>
      </c>
      <c r="CK20">
        <v>269.76146666666699</v>
      </c>
      <c r="CL20">
        <v>1399.999</v>
      </c>
      <c r="CM20">
        <v>0.89999720000000005</v>
      </c>
      <c r="CN20">
        <v>0.1000028</v>
      </c>
      <c r="CO20">
        <v>0</v>
      </c>
      <c r="CP20">
        <v>1045.77933333333</v>
      </c>
      <c r="CQ20">
        <v>4.99979</v>
      </c>
      <c r="CR20">
        <v>14554.8166666667</v>
      </c>
      <c r="CS20">
        <v>11904.6466666667</v>
      </c>
      <c r="CT20">
        <v>47.1145</v>
      </c>
      <c r="CU20">
        <v>49.125</v>
      </c>
      <c r="CV20">
        <v>48.122833333333297</v>
      </c>
      <c r="CW20">
        <v>48.186999999999998</v>
      </c>
      <c r="CX20">
        <v>48.311999999999998</v>
      </c>
      <c r="CY20">
        <v>1255.4949999999999</v>
      </c>
      <c r="CZ20">
        <v>139.50399999999999</v>
      </c>
      <c r="DA20">
        <v>0</v>
      </c>
      <c r="DB20">
        <v>72.300000190734906</v>
      </c>
      <c r="DC20">
        <v>0</v>
      </c>
      <c r="DD20">
        <v>1045.46</v>
      </c>
      <c r="DE20">
        <v>-36.599230702411198</v>
      </c>
      <c r="DF20">
        <v>-526.261537654373</v>
      </c>
      <c r="DG20">
        <v>14550.284</v>
      </c>
      <c r="DH20">
        <v>15</v>
      </c>
      <c r="DI20">
        <v>1608162272</v>
      </c>
      <c r="DJ20" t="s">
        <v>296</v>
      </c>
      <c r="DK20">
        <v>1608162272</v>
      </c>
      <c r="DL20">
        <v>1608162254</v>
      </c>
      <c r="DM20">
        <v>26</v>
      </c>
      <c r="DN20">
        <v>-0.34499999999999997</v>
      </c>
      <c r="DO20">
        <v>0</v>
      </c>
      <c r="DP20">
        <v>-1.0669999999999999</v>
      </c>
      <c r="DQ20">
        <v>-1.4999999999999999E-2</v>
      </c>
      <c r="DR20">
        <v>1414</v>
      </c>
      <c r="DS20">
        <v>19</v>
      </c>
      <c r="DT20">
        <v>0.21</v>
      </c>
      <c r="DU20">
        <v>0.18</v>
      </c>
      <c r="DV20">
        <v>0.17199048107446799</v>
      </c>
      <c r="DW20">
        <v>-0.2151183948123</v>
      </c>
      <c r="DX20">
        <v>2.6737268086691499E-2</v>
      </c>
      <c r="DY20">
        <v>1</v>
      </c>
      <c r="DZ20">
        <v>-0.243684193548387</v>
      </c>
      <c r="EA20">
        <v>0.191684951612903</v>
      </c>
      <c r="EB20">
        <v>3.174493121685E-2</v>
      </c>
      <c r="EC20">
        <v>1</v>
      </c>
      <c r="ED20">
        <v>0.35536664516129002</v>
      </c>
      <c r="EE20">
        <v>0.12505020967742</v>
      </c>
      <c r="EF20">
        <v>9.4746801445659105E-3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-1.1659999999999999</v>
      </c>
      <c r="EN20">
        <v>-1.01E-2</v>
      </c>
      <c r="EO20">
        <v>-1.24035701311679</v>
      </c>
      <c r="EP20">
        <v>8.1547674161403102E-4</v>
      </c>
      <c r="EQ20">
        <v>-7.5071724955183801E-7</v>
      </c>
      <c r="ER20">
        <v>1.8443278439785599E-10</v>
      </c>
      <c r="ES20">
        <v>-0.14729396510386999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9.3000000000000007</v>
      </c>
      <c r="FB20">
        <v>9.6</v>
      </c>
      <c r="FC20">
        <v>2</v>
      </c>
      <c r="FD20">
        <v>496.392</v>
      </c>
      <c r="FE20">
        <v>479.52800000000002</v>
      </c>
      <c r="FF20">
        <v>23.212700000000002</v>
      </c>
      <c r="FG20">
        <v>32.542400000000001</v>
      </c>
      <c r="FH20">
        <v>29.999700000000001</v>
      </c>
      <c r="FI20">
        <v>32.4863</v>
      </c>
      <c r="FJ20">
        <v>32.438499999999998</v>
      </c>
      <c r="FK20">
        <v>7.21549</v>
      </c>
      <c r="FL20">
        <v>43.646000000000001</v>
      </c>
      <c r="FM20">
        <v>0</v>
      </c>
      <c r="FN20">
        <v>23.2333</v>
      </c>
      <c r="FO20">
        <v>100.042</v>
      </c>
      <c r="FP20">
        <v>18.991199999999999</v>
      </c>
      <c r="FQ20">
        <v>101.09099999999999</v>
      </c>
      <c r="FR20">
        <v>100.70699999999999</v>
      </c>
    </row>
    <row r="21" spans="1:174" x14ac:dyDescent="0.25">
      <c r="A21">
        <v>5</v>
      </c>
      <c r="B21">
        <v>1608162929</v>
      </c>
      <c r="C21">
        <v>346.5</v>
      </c>
      <c r="D21" t="s">
        <v>311</v>
      </c>
      <c r="E21" t="s">
        <v>312</v>
      </c>
      <c r="F21" t="s">
        <v>290</v>
      </c>
      <c r="G21" t="s">
        <v>291</v>
      </c>
      <c r="H21">
        <v>1608162921.25</v>
      </c>
      <c r="I21">
        <f t="shared" si="0"/>
        <v>2.5986695717476147E-4</v>
      </c>
      <c r="J21">
        <f t="shared" si="1"/>
        <v>-0.1370980819709097</v>
      </c>
      <c r="K21">
        <f t="shared" si="2"/>
        <v>150.28766666666701</v>
      </c>
      <c r="L21">
        <f t="shared" si="3"/>
        <v>161.16179185475667</v>
      </c>
      <c r="M21">
        <f t="shared" si="4"/>
        <v>16.445743766881648</v>
      </c>
      <c r="N21">
        <f t="shared" si="5"/>
        <v>15.336094423360541</v>
      </c>
      <c r="O21">
        <f t="shared" si="6"/>
        <v>1.4250546897983433E-2</v>
      </c>
      <c r="P21">
        <f t="shared" si="7"/>
        <v>2.9631566108218585</v>
      </c>
      <c r="Q21">
        <f t="shared" si="8"/>
        <v>1.4212581779662864E-2</v>
      </c>
      <c r="R21">
        <f t="shared" si="9"/>
        <v>8.8862661363236402E-3</v>
      </c>
      <c r="S21">
        <f t="shared" si="10"/>
        <v>231.28326489608676</v>
      </c>
      <c r="T21">
        <f t="shared" si="11"/>
        <v>29.288645297512982</v>
      </c>
      <c r="U21">
        <f t="shared" si="12"/>
        <v>28.027660000000001</v>
      </c>
      <c r="V21">
        <f t="shared" si="13"/>
        <v>3.8009630999519062</v>
      </c>
      <c r="W21">
        <f t="shared" si="14"/>
        <v>52.367679984875238</v>
      </c>
      <c r="X21">
        <f t="shared" si="15"/>
        <v>1.9880682387953468</v>
      </c>
      <c r="Y21">
        <f t="shared" si="16"/>
        <v>3.7963649322817776</v>
      </c>
      <c r="Z21">
        <f t="shared" si="17"/>
        <v>1.8128948611565594</v>
      </c>
      <c r="AA21">
        <f t="shared" si="18"/>
        <v>-11.46013281140698</v>
      </c>
      <c r="AB21">
        <f t="shared" si="19"/>
        <v>-3.3174687534469429</v>
      </c>
      <c r="AC21">
        <f t="shared" si="20"/>
        <v>-0.2440831000760191</v>
      </c>
      <c r="AD21">
        <f t="shared" si="21"/>
        <v>216.26158023115681</v>
      </c>
      <c r="AE21">
        <v>4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53716.934255444714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15392.7</v>
      </c>
      <c r="AS21">
        <v>1008.4056</v>
      </c>
      <c r="AT21">
        <v>1022.21</v>
      </c>
      <c r="AU21">
        <f t="shared" si="27"/>
        <v>1.3504465814265121E-2</v>
      </c>
      <c r="AV21">
        <v>0.5</v>
      </c>
      <c r="AW21">
        <f t="shared" si="28"/>
        <v>1180.1439006277812</v>
      </c>
      <c r="AX21">
        <f t="shared" si="29"/>
        <v>-0.1370980819709097</v>
      </c>
      <c r="AY21">
        <f t="shared" si="30"/>
        <v>7.9686064809706831</v>
      </c>
      <c r="AZ21">
        <f t="shared" si="31"/>
        <v>0.3015818667397111</v>
      </c>
      <c r="BA21">
        <f t="shared" si="32"/>
        <v>3.7338615876496799E-4</v>
      </c>
      <c r="BB21">
        <f t="shared" si="33"/>
        <v>2.1912033730838085</v>
      </c>
      <c r="BC21" t="s">
        <v>314</v>
      </c>
      <c r="BD21">
        <v>713.93</v>
      </c>
      <c r="BE21">
        <f t="shared" si="34"/>
        <v>308.28000000000009</v>
      </c>
      <c r="BF21">
        <f t="shared" si="35"/>
        <v>4.4778772544440064E-2</v>
      </c>
      <c r="BG21">
        <f t="shared" si="36"/>
        <v>0.87901811117869821</v>
      </c>
      <c r="BH21">
        <f t="shared" si="37"/>
        <v>4.5004601846255633E-2</v>
      </c>
      <c r="BI21">
        <f t="shared" si="38"/>
        <v>0.87955206694649635</v>
      </c>
      <c r="BJ21">
        <f t="shared" si="39"/>
        <v>3.1702431127566218E-2</v>
      </c>
      <c r="BK21">
        <f t="shared" si="40"/>
        <v>0.96829756887243379</v>
      </c>
      <c r="BL21">
        <f t="shared" si="41"/>
        <v>1399.951</v>
      </c>
      <c r="BM21">
        <f t="shared" si="42"/>
        <v>1180.1439006277812</v>
      </c>
      <c r="BN21">
        <f t="shared" si="43"/>
        <v>0.84298943365002144</v>
      </c>
      <c r="BO21">
        <f t="shared" si="44"/>
        <v>0.19597886730004274</v>
      </c>
      <c r="BP21">
        <v>6</v>
      </c>
      <c r="BQ21">
        <v>0.5</v>
      </c>
      <c r="BR21" t="s">
        <v>295</v>
      </c>
      <c r="BS21">
        <v>2</v>
      </c>
      <c r="BT21">
        <v>1608162921.25</v>
      </c>
      <c r="BU21">
        <v>150.28766666666701</v>
      </c>
      <c r="BV21">
        <v>150.170066666667</v>
      </c>
      <c r="BW21">
        <v>19.482283333333299</v>
      </c>
      <c r="BX21">
        <v>19.176653333333299</v>
      </c>
      <c r="BY21">
        <v>150.940666666667</v>
      </c>
      <c r="BZ21">
        <v>19.495283333333301</v>
      </c>
      <c r="CA21">
        <v>500.22083333333302</v>
      </c>
      <c r="CB21">
        <v>101.944966666667</v>
      </c>
      <c r="CC21">
        <v>9.9963323333333395E-2</v>
      </c>
      <c r="CD21">
        <v>28.006893333333299</v>
      </c>
      <c r="CE21">
        <v>28.027660000000001</v>
      </c>
      <c r="CF21">
        <v>999.9</v>
      </c>
      <c r="CG21">
        <v>0</v>
      </c>
      <c r="CH21">
        <v>0</v>
      </c>
      <c r="CI21">
        <v>9998.3773333333302</v>
      </c>
      <c r="CJ21">
        <v>0</v>
      </c>
      <c r="CK21">
        <v>267.45926666666702</v>
      </c>
      <c r="CL21">
        <v>1399.951</v>
      </c>
      <c r="CM21">
        <v>0.89999640000000003</v>
      </c>
      <c r="CN21">
        <v>0.1000036</v>
      </c>
      <c r="CO21">
        <v>0</v>
      </c>
      <c r="CP21">
        <v>1008.57033333333</v>
      </c>
      <c r="CQ21">
        <v>4.99979</v>
      </c>
      <c r="CR21">
        <v>14024.893333333301</v>
      </c>
      <c r="CS21">
        <v>11904.25</v>
      </c>
      <c r="CT21">
        <v>47.061999999999998</v>
      </c>
      <c r="CU21">
        <v>49.125</v>
      </c>
      <c r="CV21">
        <v>48.125</v>
      </c>
      <c r="CW21">
        <v>48.186999999999998</v>
      </c>
      <c r="CX21">
        <v>48.291333333333299</v>
      </c>
      <c r="CY21">
        <v>1255.4490000000001</v>
      </c>
      <c r="CZ21">
        <v>139.50200000000001</v>
      </c>
      <c r="DA21">
        <v>0</v>
      </c>
      <c r="DB21">
        <v>100.39999985694899</v>
      </c>
      <c r="DC21">
        <v>0</v>
      </c>
      <c r="DD21">
        <v>1008.4056</v>
      </c>
      <c r="DE21">
        <v>-16.924615401378901</v>
      </c>
      <c r="DF21">
        <v>-230.16923110719301</v>
      </c>
      <c r="DG21">
        <v>14022.528</v>
      </c>
      <c r="DH21">
        <v>15</v>
      </c>
      <c r="DI21">
        <v>1608162956</v>
      </c>
      <c r="DJ21" t="s">
        <v>315</v>
      </c>
      <c r="DK21">
        <v>1608162956</v>
      </c>
      <c r="DL21">
        <v>1608162946</v>
      </c>
      <c r="DM21">
        <v>27</v>
      </c>
      <c r="DN21">
        <v>0.48</v>
      </c>
      <c r="DO21">
        <v>1E-3</v>
      </c>
      <c r="DP21">
        <v>-0.65300000000000002</v>
      </c>
      <c r="DQ21">
        <v>-1.2999999999999999E-2</v>
      </c>
      <c r="DR21">
        <v>150</v>
      </c>
      <c r="DS21">
        <v>19</v>
      </c>
      <c r="DT21">
        <v>0.42</v>
      </c>
      <c r="DU21">
        <v>0.18</v>
      </c>
      <c r="DV21">
        <v>0.266111180893851</v>
      </c>
      <c r="DW21">
        <v>-3.3533155781193702E-2</v>
      </c>
      <c r="DX21">
        <v>2.0501444363063601E-2</v>
      </c>
      <c r="DY21">
        <v>1</v>
      </c>
      <c r="DZ21">
        <v>-0.366450709677419</v>
      </c>
      <c r="EA21">
        <v>7.4632258064528702E-3</v>
      </c>
      <c r="EB21">
        <v>2.41300871289599E-2</v>
      </c>
      <c r="EC21">
        <v>1</v>
      </c>
      <c r="ED21">
        <v>0.30896529032258102</v>
      </c>
      <c r="EE21">
        <v>0.18691945161290299</v>
      </c>
      <c r="EF21">
        <v>1.4586117819513999E-2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-0.65300000000000002</v>
      </c>
      <c r="EN21">
        <v>-1.2999999999999999E-2</v>
      </c>
      <c r="EO21">
        <v>-1.24035701311679</v>
      </c>
      <c r="EP21">
        <v>8.1547674161403102E-4</v>
      </c>
      <c r="EQ21">
        <v>-7.5071724955183801E-7</v>
      </c>
      <c r="ER21">
        <v>1.8443278439785599E-10</v>
      </c>
      <c r="ES21">
        <v>-0.14729396510386999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10.9</v>
      </c>
      <c r="FB21">
        <v>11.2</v>
      </c>
      <c r="FC21">
        <v>2</v>
      </c>
      <c r="FD21">
        <v>496.49900000000002</v>
      </c>
      <c r="FE21">
        <v>480.36099999999999</v>
      </c>
      <c r="FF21">
        <v>23.366800000000001</v>
      </c>
      <c r="FG21">
        <v>32.450299999999999</v>
      </c>
      <c r="FH21">
        <v>30.002099999999999</v>
      </c>
      <c r="FI21">
        <v>32.415999999999997</v>
      </c>
      <c r="FJ21">
        <v>32.371000000000002</v>
      </c>
      <c r="FK21">
        <v>9.4228900000000007</v>
      </c>
      <c r="FL21">
        <v>43.099200000000003</v>
      </c>
      <c r="FM21">
        <v>0</v>
      </c>
      <c r="FN21">
        <v>23.325600000000001</v>
      </c>
      <c r="FO21">
        <v>150.22399999999999</v>
      </c>
      <c r="FP21">
        <v>19.227599999999999</v>
      </c>
      <c r="FQ21">
        <v>101.11499999999999</v>
      </c>
      <c r="FR21">
        <v>100.714</v>
      </c>
    </row>
    <row r="22" spans="1:174" x14ac:dyDescent="0.25">
      <c r="A22">
        <v>6</v>
      </c>
      <c r="B22">
        <v>1608163041</v>
      </c>
      <c r="C22">
        <v>458.5</v>
      </c>
      <c r="D22" t="s">
        <v>316</v>
      </c>
      <c r="E22" t="s">
        <v>317</v>
      </c>
      <c r="F22" t="s">
        <v>290</v>
      </c>
      <c r="G22" t="s">
        <v>291</v>
      </c>
      <c r="H22">
        <v>1608163033</v>
      </c>
      <c r="I22">
        <f t="shared" si="0"/>
        <v>2.9129912800473964E-4</v>
      </c>
      <c r="J22">
        <f t="shared" si="1"/>
        <v>1.3748645413322583E-2</v>
      </c>
      <c r="K22">
        <f t="shared" si="2"/>
        <v>199.490096774194</v>
      </c>
      <c r="L22">
        <f t="shared" si="3"/>
        <v>192.37747565632404</v>
      </c>
      <c r="M22">
        <f t="shared" si="4"/>
        <v>19.629867334874291</v>
      </c>
      <c r="N22">
        <f t="shared" si="5"/>
        <v>20.355626982518483</v>
      </c>
      <c r="O22">
        <f t="shared" si="6"/>
        <v>1.5972837065277013E-2</v>
      </c>
      <c r="P22">
        <f t="shared" si="7"/>
        <v>2.9647294152966048</v>
      </c>
      <c r="Q22">
        <f t="shared" si="8"/>
        <v>1.5925182429515562E-2</v>
      </c>
      <c r="R22">
        <f t="shared" si="9"/>
        <v>9.9575086751851095E-3</v>
      </c>
      <c r="S22">
        <f t="shared" si="10"/>
        <v>231.28983656888931</v>
      </c>
      <c r="T22">
        <f t="shared" si="11"/>
        <v>29.256534263179738</v>
      </c>
      <c r="U22">
        <f t="shared" si="12"/>
        <v>28.004051612903201</v>
      </c>
      <c r="V22">
        <f t="shared" si="13"/>
        <v>3.7957360944949734</v>
      </c>
      <c r="W22">
        <f t="shared" si="14"/>
        <v>52.282525772310336</v>
      </c>
      <c r="X22">
        <f t="shared" si="15"/>
        <v>1.9821229452700113</v>
      </c>
      <c r="Y22">
        <f t="shared" si="16"/>
        <v>3.7911767191625909</v>
      </c>
      <c r="Z22">
        <f t="shared" si="17"/>
        <v>1.8136131492249621</v>
      </c>
      <c r="AA22">
        <f t="shared" si="18"/>
        <v>-12.846291545009018</v>
      </c>
      <c r="AB22">
        <f t="shared" si="19"/>
        <v>-3.2951685157642179</v>
      </c>
      <c r="AC22">
        <f t="shared" si="20"/>
        <v>-0.24225691405595415</v>
      </c>
      <c r="AD22">
        <f t="shared" si="21"/>
        <v>214.9061195940601</v>
      </c>
      <c r="AE22">
        <v>4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53766.913560389992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318</v>
      </c>
      <c r="AR22">
        <v>15393</v>
      </c>
      <c r="AS22">
        <v>989.42719999999997</v>
      </c>
      <c r="AT22">
        <v>1005.52</v>
      </c>
      <c r="AU22">
        <f t="shared" si="27"/>
        <v>1.6004455406158025E-2</v>
      </c>
      <c r="AV22">
        <v>0.5</v>
      </c>
      <c r="AW22">
        <f t="shared" si="28"/>
        <v>1180.1778199826124</v>
      </c>
      <c r="AX22">
        <f t="shared" si="29"/>
        <v>1.3748645413322583E-2</v>
      </c>
      <c r="AY22">
        <f t="shared" si="30"/>
        <v>9.4440516456242563</v>
      </c>
      <c r="AZ22">
        <f t="shared" si="31"/>
        <v>0.29257498607685573</v>
      </c>
      <c r="BA22">
        <f t="shared" si="32"/>
        <v>5.0119237560172086E-4</v>
      </c>
      <c r="BB22">
        <f t="shared" si="33"/>
        <v>2.2441721696236772</v>
      </c>
      <c r="BC22" t="s">
        <v>319</v>
      </c>
      <c r="BD22">
        <v>711.33</v>
      </c>
      <c r="BE22">
        <f t="shared" si="34"/>
        <v>294.18999999999994</v>
      </c>
      <c r="BF22">
        <f t="shared" si="35"/>
        <v>5.470206329243011E-2</v>
      </c>
      <c r="BG22">
        <f t="shared" si="36"/>
        <v>0.88466529452121923</v>
      </c>
      <c r="BH22">
        <f t="shared" si="37"/>
        <v>5.5484172112365289E-2</v>
      </c>
      <c r="BI22">
        <f t="shared" si="38"/>
        <v>0.88610589551571561</v>
      </c>
      <c r="BJ22">
        <f t="shared" si="39"/>
        <v>3.9327015349693559E-2</v>
      </c>
      <c r="BK22">
        <f t="shared" si="40"/>
        <v>0.96067298465030648</v>
      </c>
      <c r="BL22">
        <f t="shared" si="41"/>
        <v>1399.99129032258</v>
      </c>
      <c r="BM22">
        <f t="shared" si="42"/>
        <v>1180.1778199826124</v>
      </c>
      <c r="BN22">
        <f t="shared" si="43"/>
        <v>0.84298940153454871</v>
      </c>
      <c r="BO22">
        <f t="shared" si="44"/>
        <v>0.1959788030690976</v>
      </c>
      <c r="BP22">
        <v>6</v>
      </c>
      <c r="BQ22">
        <v>0.5</v>
      </c>
      <c r="BR22" t="s">
        <v>295</v>
      </c>
      <c r="BS22">
        <v>2</v>
      </c>
      <c r="BT22">
        <v>1608163033</v>
      </c>
      <c r="BU22">
        <v>199.490096774194</v>
      </c>
      <c r="BV22">
        <v>199.576290322581</v>
      </c>
      <c r="BW22">
        <v>19.425287096774198</v>
      </c>
      <c r="BX22">
        <v>19.082670967741901</v>
      </c>
      <c r="BY22">
        <v>200.11541935483899</v>
      </c>
      <c r="BZ22">
        <v>19.433299999999999</v>
      </c>
      <c r="CA22">
        <v>500.22261290322598</v>
      </c>
      <c r="CB22">
        <v>101.93835483871</v>
      </c>
      <c r="CC22">
        <v>9.9928322580645101E-2</v>
      </c>
      <c r="CD22">
        <v>27.983435483870998</v>
      </c>
      <c r="CE22">
        <v>28.004051612903201</v>
      </c>
      <c r="CF22">
        <v>999.9</v>
      </c>
      <c r="CG22">
        <v>0</v>
      </c>
      <c r="CH22">
        <v>0</v>
      </c>
      <c r="CI22">
        <v>10007.940967741901</v>
      </c>
      <c r="CJ22">
        <v>0</v>
      </c>
      <c r="CK22">
        <v>265.85812903225798</v>
      </c>
      <c r="CL22">
        <v>1399.99129032258</v>
      </c>
      <c r="CM22">
        <v>0.89999590322580703</v>
      </c>
      <c r="CN22">
        <v>0.100004096774194</v>
      </c>
      <c r="CO22">
        <v>0</v>
      </c>
      <c r="CP22">
        <v>989.44948387096804</v>
      </c>
      <c r="CQ22">
        <v>4.99979</v>
      </c>
      <c r="CR22">
        <v>13747.390322580601</v>
      </c>
      <c r="CS22">
        <v>11904.587096774199</v>
      </c>
      <c r="CT22">
        <v>47.054000000000002</v>
      </c>
      <c r="CU22">
        <v>49.125</v>
      </c>
      <c r="CV22">
        <v>48.1148387096774</v>
      </c>
      <c r="CW22">
        <v>48.125</v>
      </c>
      <c r="CX22">
        <v>48.25</v>
      </c>
      <c r="CY22">
        <v>1255.48677419355</v>
      </c>
      <c r="CZ22">
        <v>139.504516129032</v>
      </c>
      <c r="DA22">
        <v>0</v>
      </c>
      <c r="DB22">
        <v>111.10000014305101</v>
      </c>
      <c r="DC22">
        <v>0</v>
      </c>
      <c r="DD22">
        <v>989.42719999999997</v>
      </c>
      <c r="DE22">
        <v>-6.6250000108499396</v>
      </c>
      <c r="DF22">
        <v>-109.79230766112499</v>
      </c>
      <c r="DG22">
        <v>13746.376</v>
      </c>
      <c r="DH22">
        <v>15</v>
      </c>
      <c r="DI22">
        <v>1608162956</v>
      </c>
      <c r="DJ22" t="s">
        <v>315</v>
      </c>
      <c r="DK22">
        <v>1608162956</v>
      </c>
      <c r="DL22">
        <v>1608162946</v>
      </c>
      <c r="DM22">
        <v>27</v>
      </c>
      <c r="DN22">
        <v>0.48</v>
      </c>
      <c r="DO22">
        <v>1E-3</v>
      </c>
      <c r="DP22">
        <v>-0.65300000000000002</v>
      </c>
      <c r="DQ22">
        <v>-1.2999999999999999E-2</v>
      </c>
      <c r="DR22">
        <v>150</v>
      </c>
      <c r="DS22">
        <v>19</v>
      </c>
      <c r="DT22">
        <v>0.42</v>
      </c>
      <c r="DU22">
        <v>0.18</v>
      </c>
      <c r="DV22">
        <v>1.9340271069889999E-2</v>
      </c>
      <c r="DW22">
        <v>-8.3435611495847495E-2</v>
      </c>
      <c r="DX22">
        <v>2.2496978547197899E-2</v>
      </c>
      <c r="DY22">
        <v>1</v>
      </c>
      <c r="DZ22">
        <v>-8.9677396774193494E-2</v>
      </c>
      <c r="EA22">
        <v>0.13495209677419401</v>
      </c>
      <c r="EB22">
        <v>2.7402085981280199E-2</v>
      </c>
      <c r="EC22">
        <v>1</v>
      </c>
      <c r="ED22">
        <v>0.34380429032258097</v>
      </c>
      <c r="EE22">
        <v>-0.17302558064516199</v>
      </c>
      <c r="EF22">
        <v>1.76938857677129E-2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-0.626</v>
      </c>
      <c r="EN22">
        <v>-7.7999999999999996E-3</v>
      </c>
      <c r="EO22">
        <v>-0.76000267256238396</v>
      </c>
      <c r="EP22">
        <v>8.1547674161403102E-4</v>
      </c>
      <c r="EQ22">
        <v>-7.5071724955183801E-7</v>
      </c>
      <c r="ER22">
        <v>1.8443278439785599E-10</v>
      </c>
      <c r="ES22">
        <v>-0.14667858899242101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1.4</v>
      </c>
      <c r="FB22">
        <v>1.6</v>
      </c>
      <c r="FC22">
        <v>2</v>
      </c>
      <c r="FD22">
        <v>496.69</v>
      </c>
      <c r="FE22">
        <v>480.84199999999998</v>
      </c>
      <c r="FF22">
        <v>23.424099999999999</v>
      </c>
      <c r="FG22">
        <v>32.347799999999999</v>
      </c>
      <c r="FH22">
        <v>29.999700000000001</v>
      </c>
      <c r="FI22">
        <v>32.331800000000001</v>
      </c>
      <c r="FJ22">
        <v>32.289499999999997</v>
      </c>
      <c r="FK22">
        <v>11.5854</v>
      </c>
      <c r="FL22">
        <v>43.283299999999997</v>
      </c>
      <c r="FM22">
        <v>0</v>
      </c>
      <c r="FN22">
        <v>23.4267</v>
      </c>
      <c r="FO22">
        <v>199.792</v>
      </c>
      <c r="FP22">
        <v>19.129100000000001</v>
      </c>
      <c r="FQ22">
        <v>101.13500000000001</v>
      </c>
      <c r="FR22">
        <v>100.727</v>
      </c>
    </row>
    <row r="23" spans="1:174" x14ac:dyDescent="0.25">
      <c r="A23">
        <v>7</v>
      </c>
      <c r="B23">
        <v>1608163116.0999999</v>
      </c>
      <c r="C23">
        <v>533.59999990463302</v>
      </c>
      <c r="D23" t="s">
        <v>320</v>
      </c>
      <c r="E23" t="s">
        <v>321</v>
      </c>
      <c r="F23" t="s">
        <v>290</v>
      </c>
      <c r="G23" t="s">
        <v>291</v>
      </c>
      <c r="H23">
        <v>1608163108.0999999</v>
      </c>
      <c r="I23">
        <f t="shared" si="0"/>
        <v>2.6746158172883658E-4</v>
      </c>
      <c r="J23">
        <f t="shared" si="1"/>
        <v>0.21027408427275066</v>
      </c>
      <c r="K23">
        <f t="shared" si="2"/>
        <v>249.21048387096801</v>
      </c>
      <c r="L23">
        <f t="shared" si="3"/>
        <v>219.58757726809151</v>
      </c>
      <c r="M23">
        <f t="shared" si="4"/>
        <v>22.40607063262248</v>
      </c>
      <c r="N23">
        <f t="shared" si="5"/>
        <v>25.4287049088652</v>
      </c>
      <c r="O23">
        <f t="shared" si="6"/>
        <v>1.4778513640349187E-2</v>
      </c>
      <c r="P23">
        <f t="shared" si="7"/>
        <v>2.9641962957461034</v>
      </c>
      <c r="Q23">
        <f t="shared" si="8"/>
        <v>1.473770190814299E-2</v>
      </c>
      <c r="R23">
        <f t="shared" si="9"/>
        <v>9.2147210064145654E-3</v>
      </c>
      <c r="S23">
        <f t="shared" si="10"/>
        <v>231.28968253846264</v>
      </c>
      <c r="T23">
        <f t="shared" si="11"/>
        <v>29.268920657058317</v>
      </c>
      <c r="U23">
        <f t="shared" si="12"/>
        <v>27.913222580645201</v>
      </c>
      <c r="V23">
        <f t="shared" si="13"/>
        <v>3.7756845597468454</v>
      </c>
      <c r="W23">
        <f t="shared" si="14"/>
        <v>52.105159597593101</v>
      </c>
      <c r="X23">
        <f t="shared" si="15"/>
        <v>1.976095770719307</v>
      </c>
      <c r="Y23">
        <f t="shared" si="16"/>
        <v>3.7925145724159512</v>
      </c>
      <c r="Z23">
        <f t="shared" si="17"/>
        <v>1.7995887890275384</v>
      </c>
      <c r="AA23">
        <f t="shared" si="18"/>
        <v>-11.795055754241693</v>
      </c>
      <c r="AB23">
        <f t="shared" si="19"/>
        <v>12.187508251482331</v>
      </c>
      <c r="AC23">
        <f t="shared" si="20"/>
        <v>0.89579386895265833</v>
      </c>
      <c r="AD23">
        <f t="shared" si="21"/>
        <v>232.57792890465595</v>
      </c>
      <c r="AE23">
        <v>4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53750.233571706929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322</v>
      </c>
      <c r="AR23">
        <v>15393</v>
      </c>
      <c r="AS23">
        <v>984.45299999999997</v>
      </c>
      <c r="AT23">
        <v>1002.43</v>
      </c>
      <c r="AU23">
        <f t="shared" si="27"/>
        <v>1.7933421785062298E-2</v>
      </c>
      <c r="AV23">
        <v>0.5</v>
      </c>
      <c r="AW23">
        <f t="shared" si="28"/>
        <v>1180.1762764512323</v>
      </c>
      <c r="AX23">
        <f t="shared" si="29"/>
        <v>0.21027408427275066</v>
      </c>
      <c r="AY23">
        <f t="shared" si="30"/>
        <v>10.582299473162116</v>
      </c>
      <c r="AZ23">
        <f t="shared" si="31"/>
        <v>0.29531239089013694</v>
      </c>
      <c r="BA23">
        <f t="shared" si="32"/>
        <v>6.6771513697812973E-4</v>
      </c>
      <c r="BB23">
        <f t="shared" si="33"/>
        <v>2.2541723611623756</v>
      </c>
      <c r="BC23" t="s">
        <v>323</v>
      </c>
      <c r="BD23">
        <v>706.4</v>
      </c>
      <c r="BE23">
        <f t="shared" si="34"/>
        <v>296.02999999999997</v>
      </c>
      <c r="BF23">
        <f t="shared" si="35"/>
        <v>6.0726953349322627E-2</v>
      </c>
      <c r="BG23">
        <f t="shared" si="36"/>
        <v>0.88416781443686232</v>
      </c>
      <c r="BH23">
        <f t="shared" si="37"/>
        <v>6.2647873278665139E-2</v>
      </c>
      <c r="BI23">
        <f t="shared" si="38"/>
        <v>0.88731927659893239</v>
      </c>
      <c r="BJ23">
        <f t="shared" si="39"/>
        <v>4.3574980060969395E-2</v>
      </c>
      <c r="BK23">
        <f t="shared" si="40"/>
        <v>0.95642501993903062</v>
      </c>
      <c r="BL23">
        <f t="shared" si="41"/>
        <v>1399.9893548387099</v>
      </c>
      <c r="BM23">
        <f t="shared" si="42"/>
        <v>1180.1762764512323</v>
      </c>
      <c r="BN23">
        <f t="shared" si="43"/>
        <v>0.84298946443574785</v>
      </c>
      <c r="BO23">
        <f t="shared" si="44"/>
        <v>0.19597892887149565</v>
      </c>
      <c r="BP23">
        <v>6</v>
      </c>
      <c r="BQ23">
        <v>0.5</v>
      </c>
      <c r="BR23" t="s">
        <v>295</v>
      </c>
      <c r="BS23">
        <v>2</v>
      </c>
      <c r="BT23">
        <v>1608163108.0999999</v>
      </c>
      <c r="BU23">
        <v>249.21048387096801</v>
      </c>
      <c r="BV23">
        <v>249.54264516129001</v>
      </c>
      <c r="BW23">
        <v>19.366451612903202</v>
      </c>
      <c r="BX23">
        <v>19.0518580645161</v>
      </c>
      <c r="BY23">
        <v>249.810838709677</v>
      </c>
      <c r="BZ23">
        <v>19.375677419354801</v>
      </c>
      <c r="CA23">
        <v>500.22983870967698</v>
      </c>
      <c r="CB23">
        <v>101.937096774194</v>
      </c>
      <c r="CC23">
        <v>9.9962477419354795E-2</v>
      </c>
      <c r="CD23">
        <v>27.989487096774202</v>
      </c>
      <c r="CE23">
        <v>27.913222580645201</v>
      </c>
      <c r="CF23">
        <v>999.9</v>
      </c>
      <c r="CG23">
        <v>0</v>
      </c>
      <c r="CH23">
        <v>0</v>
      </c>
      <c r="CI23">
        <v>10005.0419354839</v>
      </c>
      <c r="CJ23">
        <v>0</v>
      </c>
      <c r="CK23">
        <v>264.65803225806502</v>
      </c>
      <c r="CL23">
        <v>1399.9893548387099</v>
      </c>
      <c r="CM23">
        <v>0.89999329032258102</v>
      </c>
      <c r="CN23">
        <v>0.100006709677419</v>
      </c>
      <c r="CO23">
        <v>0</v>
      </c>
      <c r="CP23">
        <v>984.63345161290295</v>
      </c>
      <c r="CQ23">
        <v>4.99979</v>
      </c>
      <c r="CR23">
        <v>13677.629032258101</v>
      </c>
      <c r="CS23">
        <v>11904.561290322599</v>
      </c>
      <c r="CT23">
        <v>47.054000000000002</v>
      </c>
      <c r="CU23">
        <v>49.061999999999998</v>
      </c>
      <c r="CV23">
        <v>48.0741935483871</v>
      </c>
      <c r="CW23">
        <v>48.120935483871001</v>
      </c>
      <c r="CX23">
        <v>48.25</v>
      </c>
      <c r="CY23">
        <v>1255.4835483871</v>
      </c>
      <c r="CZ23">
        <v>139.50741935483899</v>
      </c>
      <c r="DA23">
        <v>0</v>
      </c>
      <c r="DB23">
        <v>74.599999904632597</v>
      </c>
      <c r="DC23">
        <v>0</v>
      </c>
      <c r="DD23">
        <v>984.45299999999997</v>
      </c>
      <c r="DE23">
        <v>-9.0963077007693993</v>
      </c>
      <c r="DF23">
        <v>-141.600000075141</v>
      </c>
      <c r="DG23">
        <v>13675.291999999999</v>
      </c>
      <c r="DH23">
        <v>15</v>
      </c>
      <c r="DI23">
        <v>1608162956</v>
      </c>
      <c r="DJ23" t="s">
        <v>315</v>
      </c>
      <c r="DK23">
        <v>1608162956</v>
      </c>
      <c r="DL23">
        <v>1608162946</v>
      </c>
      <c r="DM23">
        <v>27</v>
      </c>
      <c r="DN23">
        <v>0.48</v>
      </c>
      <c r="DO23">
        <v>1E-3</v>
      </c>
      <c r="DP23">
        <v>-0.65300000000000002</v>
      </c>
      <c r="DQ23">
        <v>-1.2999999999999999E-2</v>
      </c>
      <c r="DR23">
        <v>150</v>
      </c>
      <c r="DS23">
        <v>19</v>
      </c>
      <c r="DT23">
        <v>0.42</v>
      </c>
      <c r="DU23">
        <v>0.18</v>
      </c>
      <c r="DV23">
        <v>0.215380638910007</v>
      </c>
      <c r="DW23">
        <v>-1.4473636494701601E-2</v>
      </c>
      <c r="DX23">
        <v>2.9040213480665301E-2</v>
      </c>
      <c r="DY23">
        <v>1</v>
      </c>
      <c r="DZ23">
        <v>-0.33485363333333301</v>
      </c>
      <c r="EA23">
        <v>0.13079869187986701</v>
      </c>
      <c r="EB23">
        <v>3.9203823455953302E-2</v>
      </c>
      <c r="EC23">
        <v>1</v>
      </c>
      <c r="ED23">
        <v>0.314498733333333</v>
      </c>
      <c r="EE23">
        <v>-0.164538393770856</v>
      </c>
      <c r="EF23">
        <v>1.6516200511282501E-2</v>
      </c>
      <c r="EG23">
        <v>1</v>
      </c>
      <c r="EH23">
        <v>3</v>
      </c>
      <c r="EI23">
        <v>3</v>
      </c>
      <c r="EJ23" t="s">
        <v>302</v>
      </c>
      <c r="EK23">
        <v>100</v>
      </c>
      <c r="EL23">
        <v>100</v>
      </c>
      <c r="EM23">
        <v>-0.60099999999999998</v>
      </c>
      <c r="EN23">
        <v>-8.8000000000000005E-3</v>
      </c>
      <c r="EO23">
        <v>-0.76000267256238396</v>
      </c>
      <c r="EP23">
        <v>8.1547674161403102E-4</v>
      </c>
      <c r="EQ23">
        <v>-7.5071724955183801E-7</v>
      </c>
      <c r="ER23">
        <v>1.8443278439785599E-10</v>
      </c>
      <c r="ES23">
        <v>-0.14667858899242101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2.7</v>
      </c>
      <c r="FB23">
        <v>2.8</v>
      </c>
      <c r="FC23">
        <v>2</v>
      </c>
      <c r="FD23">
        <v>496.68599999999998</v>
      </c>
      <c r="FE23">
        <v>481.38400000000001</v>
      </c>
      <c r="FF23">
        <v>23.1829</v>
      </c>
      <c r="FG23">
        <v>32.271999999999998</v>
      </c>
      <c r="FH23">
        <v>29.998999999999999</v>
      </c>
      <c r="FI23">
        <v>32.262</v>
      </c>
      <c r="FJ23">
        <v>32.22</v>
      </c>
      <c r="FK23">
        <v>13.7326</v>
      </c>
      <c r="FL23">
        <v>43.290900000000001</v>
      </c>
      <c r="FM23">
        <v>0</v>
      </c>
      <c r="FN23">
        <v>23.194800000000001</v>
      </c>
      <c r="FO23">
        <v>249.869</v>
      </c>
      <c r="FP23">
        <v>19.100200000000001</v>
      </c>
      <c r="FQ23">
        <v>101.149</v>
      </c>
      <c r="FR23">
        <v>100.733</v>
      </c>
    </row>
    <row r="24" spans="1:174" x14ac:dyDescent="0.25">
      <c r="A24">
        <v>8</v>
      </c>
      <c r="B24">
        <v>1608163216.0999999</v>
      </c>
      <c r="C24">
        <v>633.59999990463302</v>
      </c>
      <c r="D24" t="s">
        <v>324</v>
      </c>
      <c r="E24" t="s">
        <v>325</v>
      </c>
      <c r="F24" t="s">
        <v>290</v>
      </c>
      <c r="G24" t="s">
        <v>291</v>
      </c>
      <c r="H24">
        <v>1608163208.3499999</v>
      </c>
      <c r="I24">
        <f t="shared" si="0"/>
        <v>2.9487509733760846E-4</v>
      </c>
      <c r="J24">
        <f t="shared" si="1"/>
        <v>0.51628112223807643</v>
      </c>
      <c r="K24">
        <f t="shared" si="2"/>
        <v>399.332066666667</v>
      </c>
      <c r="L24">
        <f t="shared" si="3"/>
        <v>337.3407490298888</v>
      </c>
      <c r="M24">
        <f t="shared" si="4"/>
        <v>34.422335627851403</v>
      </c>
      <c r="N24">
        <f t="shared" si="5"/>
        <v>40.747945409185164</v>
      </c>
      <c r="O24">
        <f t="shared" si="6"/>
        <v>1.6170428766563306E-2</v>
      </c>
      <c r="P24">
        <f t="shared" si="7"/>
        <v>2.9628706805023013</v>
      </c>
      <c r="Q24">
        <f t="shared" si="8"/>
        <v>1.6121559223862013E-2</v>
      </c>
      <c r="R24">
        <f t="shared" si="9"/>
        <v>1.0080352865166146E-2</v>
      </c>
      <c r="S24">
        <f t="shared" si="10"/>
        <v>231.29935464240174</v>
      </c>
      <c r="T24">
        <f t="shared" si="11"/>
        <v>29.248145802795857</v>
      </c>
      <c r="U24">
        <f t="shared" si="12"/>
        <v>27.977653333333301</v>
      </c>
      <c r="V24">
        <f t="shared" si="13"/>
        <v>3.7898988216628062</v>
      </c>
      <c r="W24">
        <f t="shared" si="14"/>
        <v>52.152548172215418</v>
      </c>
      <c r="X24">
        <f t="shared" si="15"/>
        <v>1.9762414851852592</v>
      </c>
      <c r="Y24">
        <f t="shared" si="16"/>
        <v>3.7893478927614774</v>
      </c>
      <c r="Z24">
        <f t="shared" si="17"/>
        <v>1.813657336477547</v>
      </c>
      <c r="AA24">
        <f t="shared" si="18"/>
        <v>-13.003991792588533</v>
      </c>
      <c r="AB24">
        <f t="shared" si="19"/>
        <v>-0.3982708150855333</v>
      </c>
      <c r="AC24">
        <f t="shared" si="20"/>
        <v>-2.9293708322225501E-2</v>
      </c>
      <c r="AD24">
        <f t="shared" si="21"/>
        <v>217.86779832640545</v>
      </c>
      <c r="AE24">
        <v>4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53714.148888805379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15393.7</v>
      </c>
      <c r="AS24">
        <v>983.20255999999995</v>
      </c>
      <c r="AT24">
        <v>1003.37</v>
      </c>
      <c r="AU24">
        <f t="shared" si="27"/>
        <v>2.0099703997528362E-2</v>
      </c>
      <c r="AV24">
        <v>0.5</v>
      </c>
      <c r="AW24">
        <f t="shared" si="28"/>
        <v>1180.2259566418627</v>
      </c>
      <c r="AX24">
        <f t="shared" si="29"/>
        <v>0.51628112223807643</v>
      </c>
      <c r="AY24">
        <f t="shared" si="30"/>
        <v>11.861096189350592</v>
      </c>
      <c r="AZ24">
        <f t="shared" si="31"/>
        <v>0.29771669473873053</v>
      </c>
      <c r="BA24">
        <f t="shared" si="32"/>
        <v>9.2696537972031777E-4</v>
      </c>
      <c r="BB24">
        <f t="shared" si="33"/>
        <v>2.2511237130868973</v>
      </c>
      <c r="BC24" t="s">
        <v>327</v>
      </c>
      <c r="BD24">
        <v>704.65</v>
      </c>
      <c r="BE24">
        <f t="shared" si="34"/>
        <v>298.72000000000003</v>
      </c>
      <c r="BF24">
        <f t="shared" si="35"/>
        <v>6.7512854847348869E-2</v>
      </c>
      <c r="BG24">
        <f t="shared" si="36"/>
        <v>0.88319523897037266</v>
      </c>
      <c r="BH24">
        <f t="shared" si="37"/>
        <v>7.0051840827657863E-2</v>
      </c>
      <c r="BI24">
        <f t="shared" si="38"/>
        <v>0.88695015743445871</v>
      </c>
      <c r="BJ24">
        <f t="shared" si="39"/>
        <v>4.8385688873902426E-2</v>
      </c>
      <c r="BK24">
        <f t="shared" si="40"/>
        <v>0.95161431112609762</v>
      </c>
      <c r="BL24">
        <f t="shared" si="41"/>
        <v>1400.04833333333</v>
      </c>
      <c r="BM24">
        <f t="shared" si="42"/>
        <v>1180.2259566418627</v>
      </c>
      <c r="BN24">
        <f t="shared" si="43"/>
        <v>0.84298943725171305</v>
      </c>
      <c r="BO24">
        <f t="shared" si="44"/>
        <v>0.19597887450342619</v>
      </c>
      <c r="BP24">
        <v>6</v>
      </c>
      <c r="BQ24">
        <v>0.5</v>
      </c>
      <c r="BR24" t="s">
        <v>295</v>
      </c>
      <c r="BS24">
        <v>2</v>
      </c>
      <c r="BT24">
        <v>1608163208.3499999</v>
      </c>
      <c r="BU24">
        <v>399.332066666667</v>
      </c>
      <c r="BV24">
        <v>400.0926</v>
      </c>
      <c r="BW24">
        <v>19.367273333333301</v>
      </c>
      <c r="BX24">
        <v>19.020416666666701</v>
      </c>
      <c r="BY24">
        <v>399.87413333333302</v>
      </c>
      <c r="BZ24">
        <v>19.376483333333301</v>
      </c>
      <c r="CA24">
        <v>500.20229999999998</v>
      </c>
      <c r="CB24">
        <v>101.940333333333</v>
      </c>
      <c r="CC24">
        <v>9.9920406666666697E-2</v>
      </c>
      <c r="CD24">
        <v>27.975159999999999</v>
      </c>
      <c r="CE24">
        <v>27.977653333333301</v>
      </c>
      <c r="CF24">
        <v>999.9</v>
      </c>
      <c r="CG24">
        <v>0</v>
      </c>
      <c r="CH24">
        <v>0</v>
      </c>
      <c r="CI24">
        <v>9997.2116666666698</v>
      </c>
      <c r="CJ24">
        <v>0</v>
      </c>
      <c r="CK24">
        <v>262.72813333333301</v>
      </c>
      <c r="CL24">
        <v>1400.04833333333</v>
      </c>
      <c r="CM24">
        <v>0.89999633333333295</v>
      </c>
      <c r="CN24">
        <v>0.100003666666667</v>
      </c>
      <c r="CO24">
        <v>0</v>
      </c>
      <c r="CP24">
        <v>983.206866666667</v>
      </c>
      <c r="CQ24">
        <v>4.99979</v>
      </c>
      <c r="CR24">
        <v>13649.743333333299</v>
      </c>
      <c r="CS24">
        <v>11905.0666666667</v>
      </c>
      <c r="CT24">
        <v>47</v>
      </c>
      <c r="CU24">
        <v>49.057866666666598</v>
      </c>
      <c r="CV24">
        <v>48.049599999999998</v>
      </c>
      <c r="CW24">
        <v>48.061999999999998</v>
      </c>
      <c r="CX24">
        <v>48.2059</v>
      </c>
      <c r="CY24">
        <v>1255.53766666667</v>
      </c>
      <c r="CZ24">
        <v>139.512</v>
      </c>
      <c r="DA24">
        <v>0</v>
      </c>
      <c r="DB24">
        <v>99.099999904632597</v>
      </c>
      <c r="DC24">
        <v>0</v>
      </c>
      <c r="DD24">
        <v>983.20255999999995</v>
      </c>
      <c r="DE24">
        <v>-7.3461535646908493E-2</v>
      </c>
      <c r="DF24">
        <v>-17.361538491372301</v>
      </c>
      <c r="DG24">
        <v>13649.712</v>
      </c>
      <c r="DH24">
        <v>15</v>
      </c>
      <c r="DI24">
        <v>1608162956</v>
      </c>
      <c r="DJ24" t="s">
        <v>315</v>
      </c>
      <c r="DK24">
        <v>1608162956</v>
      </c>
      <c r="DL24">
        <v>1608162946</v>
      </c>
      <c r="DM24">
        <v>27</v>
      </c>
      <c r="DN24">
        <v>0.48</v>
      </c>
      <c r="DO24">
        <v>1E-3</v>
      </c>
      <c r="DP24">
        <v>-0.65300000000000002</v>
      </c>
      <c r="DQ24">
        <v>-1.2999999999999999E-2</v>
      </c>
      <c r="DR24">
        <v>150</v>
      </c>
      <c r="DS24">
        <v>19</v>
      </c>
      <c r="DT24">
        <v>0.42</v>
      </c>
      <c r="DU24">
        <v>0.18</v>
      </c>
      <c r="DV24">
        <v>0.520537553191744</v>
      </c>
      <c r="DW24">
        <v>-0.13212683906030601</v>
      </c>
      <c r="DX24">
        <v>4.0039584254436503E-2</v>
      </c>
      <c r="DY24">
        <v>1</v>
      </c>
      <c r="DZ24">
        <v>-0.762579433333333</v>
      </c>
      <c r="EA24">
        <v>-6.7846318131241099E-3</v>
      </c>
      <c r="EB24">
        <v>4.3248974186434599E-2</v>
      </c>
      <c r="EC24">
        <v>1</v>
      </c>
      <c r="ED24">
        <v>0.345812233333333</v>
      </c>
      <c r="EE24">
        <v>0.118946375973304</v>
      </c>
      <c r="EF24">
        <v>8.7662655548921796E-3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-0.54200000000000004</v>
      </c>
      <c r="EN24">
        <v>-9.1000000000000004E-3</v>
      </c>
      <c r="EO24">
        <v>-0.76000267256238396</v>
      </c>
      <c r="EP24">
        <v>8.1547674161403102E-4</v>
      </c>
      <c r="EQ24">
        <v>-7.5071724955183801E-7</v>
      </c>
      <c r="ER24">
        <v>1.8443278439785599E-10</v>
      </c>
      <c r="ES24">
        <v>-0.14667858899242101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4.3</v>
      </c>
      <c r="FB24">
        <v>4.5</v>
      </c>
      <c r="FC24">
        <v>2</v>
      </c>
      <c r="FD24">
        <v>496.76900000000001</v>
      </c>
      <c r="FE24">
        <v>482.01799999999997</v>
      </c>
      <c r="FF24">
        <v>23.817</v>
      </c>
      <c r="FG24">
        <v>32.148000000000003</v>
      </c>
      <c r="FH24">
        <v>29.999600000000001</v>
      </c>
      <c r="FI24">
        <v>32.155299999999997</v>
      </c>
      <c r="FJ24">
        <v>32.115200000000002</v>
      </c>
      <c r="FK24">
        <v>19.901199999999999</v>
      </c>
      <c r="FL24">
        <v>43.300899999999999</v>
      </c>
      <c r="FM24">
        <v>0</v>
      </c>
      <c r="FN24">
        <v>23.816099999999999</v>
      </c>
      <c r="FO24">
        <v>400.31799999999998</v>
      </c>
      <c r="FP24">
        <v>19.090499999999999</v>
      </c>
      <c r="FQ24">
        <v>101.17</v>
      </c>
      <c r="FR24">
        <v>100.754</v>
      </c>
    </row>
    <row r="25" spans="1:174" x14ac:dyDescent="0.25">
      <c r="A25">
        <v>9</v>
      </c>
      <c r="B25">
        <v>1608163314.0999999</v>
      </c>
      <c r="C25">
        <v>731.59999990463302</v>
      </c>
      <c r="D25" t="s">
        <v>328</v>
      </c>
      <c r="E25" t="s">
        <v>329</v>
      </c>
      <c r="F25" t="s">
        <v>290</v>
      </c>
      <c r="G25" t="s">
        <v>291</v>
      </c>
      <c r="H25">
        <v>1608163306.3499999</v>
      </c>
      <c r="I25">
        <f t="shared" si="0"/>
        <v>2.9943998286452434E-4</v>
      </c>
      <c r="J25">
        <f t="shared" si="1"/>
        <v>0.75346769500411481</v>
      </c>
      <c r="K25">
        <f t="shared" si="2"/>
        <v>499.46530000000001</v>
      </c>
      <c r="L25">
        <f t="shared" si="3"/>
        <v>412.80163144056371</v>
      </c>
      <c r="M25">
        <f t="shared" si="4"/>
        <v>42.127225048000568</v>
      </c>
      <c r="N25">
        <f t="shared" si="5"/>
        <v>50.971424273057096</v>
      </c>
      <c r="O25">
        <f t="shared" si="6"/>
        <v>1.647574709708648E-2</v>
      </c>
      <c r="P25">
        <f t="shared" si="7"/>
        <v>2.9638070573451083</v>
      </c>
      <c r="Q25">
        <f t="shared" si="8"/>
        <v>1.6425033792892407E-2</v>
      </c>
      <c r="R25">
        <f t="shared" si="9"/>
        <v>1.0270189422605727E-2</v>
      </c>
      <c r="S25">
        <f t="shared" si="10"/>
        <v>231.28724319747909</v>
      </c>
      <c r="T25">
        <f t="shared" si="11"/>
        <v>29.259409101796752</v>
      </c>
      <c r="U25">
        <f t="shared" si="12"/>
        <v>27.965050000000002</v>
      </c>
      <c r="V25">
        <f t="shared" si="13"/>
        <v>3.7871146951867769</v>
      </c>
      <c r="W25">
        <f t="shared" si="14"/>
        <v>52.191290198715897</v>
      </c>
      <c r="X25">
        <f t="shared" si="15"/>
        <v>1.9791968374202698</v>
      </c>
      <c r="Y25">
        <f t="shared" si="16"/>
        <v>3.7921975676105535</v>
      </c>
      <c r="Z25">
        <f t="shared" si="17"/>
        <v>1.8079178577665072</v>
      </c>
      <c r="AA25">
        <f t="shared" si="18"/>
        <v>-13.205303244325524</v>
      </c>
      <c r="AB25">
        <f t="shared" si="19"/>
        <v>3.6755822356201087</v>
      </c>
      <c r="AC25">
        <f t="shared" si="20"/>
        <v>0.27026226417128535</v>
      </c>
      <c r="AD25">
        <f t="shared" si="21"/>
        <v>222.02778445294496</v>
      </c>
      <c r="AE25">
        <v>4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53739.443142392593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15394.4</v>
      </c>
      <c r="AS25">
        <v>987.93687999999997</v>
      </c>
      <c r="AT25">
        <v>1010.98</v>
      </c>
      <c r="AU25">
        <f t="shared" si="27"/>
        <v>2.2792854458050682E-2</v>
      </c>
      <c r="AV25">
        <v>0.5</v>
      </c>
      <c r="AW25">
        <f t="shared" si="28"/>
        <v>1180.1648946490172</v>
      </c>
      <c r="AX25">
        <f t="shared" si="29"/>
        <v>0.75346769500411481</v>
      </c>
      <c r="AY25">
        <f t="shared" si="30"/>
        <v>13.449663340117883</v>
      </c>
      <c r="AZ25">
        <f t="shared" si="31"/>
        <v>0.30110387940414246</v>
      </c>
      <c r="BA25">
        <f t="shared" si="32"/>
        <v>1.1279908264143403E-3</v>
      </c>
      <c r="BB25">
        <f t="shared" si="33"/>
        <v>2.2266513679795841</v>
      </c>
      <c r="BC25" t="s">
        <v>331</v>
      </c>
      <c r="BD25">
        <v>706.57</v>
      </c>
      <c r="BE25">
        <f t="shared" si="34"/>
        <v>304.40999999999997</v>
      </c>
      <c r="BF25">
        <f t="shared" si="35"/>
        <v>7.5697644624026963E-2</v>
      </c>
      <c r="BG25">
        <f t="shared" si="36"/>
        <v>0.88088092005118357</v>
      </c>
      <c r="BH25">
        <f t="shared" si="37"/>
        <v>7.7979289555751188E-2</v>
      </c>
      <c r="BI25">
        <f t="shared" si="38"/>
        <v>0.88396186292207046</v>
      </c>
      <c r="BJ25">
        <f t="shared" si="39"/>
        <v>5.4138767207474563E-2</v>
      </c>
      <c r="BK25">
        <f t="shared" si="40"/>
        <v>0.94586123279252543</v>
      </c>
      <c r="BL25">
        <f t="shared" si="41"/>
        <v>1399.9760000000001</v>
      </c>
      <c r="BM25">
        <f t="shared" si="42"/>
        <v>1180.1648946490172</v>
      </c>
      <c r="BN25">
        <f t="shared" si="43"/>
        <v>0.84298937599574353</v>
      </c>
      <c r="BO25">
        <f t="shared" si="44"/>
        <v>0.19597875199148695</v>
      </c>
      <c r="BP25">
        <v>6</v>
      </c>
      <c r="BQ25">
        <v>0.5</v>
      </c>
      <c r="BR25" t="s">
        <v>295</v>
      </c>
      <c r="BS25">
        <v>2</v>
      </c>
      <c r="BT25">
        <v>1608163306.3499999</v>
      </c>
      <c r="BU25">
        <v>499.46530000000001</v>
      </c>
      <c r="BV25">
        <v>500.54843333333298</v>
      </c>
      <c r="BW25">
        <v>19.394006666666701</v>
      </c>
      <c r="BX25">
        <v>19.041810000000002</v>
      </c>
      <c r="BY25">
        <v>499.98226666666699</v>
      </c>
      <c r="BZ25">
        <v>19.402660000000001</v>
      </c>
      <c r="CA25">
        <v>500.23070000000001</v>
      </c>
      <c r="CB25">
        <v>101.952</v>
      </c>
      <c r="CC25">
        <v>9.9982936666666702E-2</v>
      </c>
      <c r="CD25">
        <v>27.988053333333301</v>
      </c>
      <c r="CE25">
        <v>27.965050000000002</v>
      </c>
      <c r="CF25">
        <v>999.9</v>
      </c>
      <c r="CG25">
        <v>0</v>
      </c>
      <c r="CH25">
        <v>0</v>
      </c>
      <c r="CI25">
        <v>10001.3733333333</v>
      </c>
      <c r="CJ25">
        <v>0</v>
      </c>
      <c r="CK25">
        <v>260.47120000000001</v>
      </c>
      <c r="CL25">
        <v>1399.9760000000001</v>
      </c>
      <c r="CM25">
        <v>0.89999816666666699</v>
      </c>
      <c r="CN25">
        <v>0.100001833333333</v>
      </c>
      <c r="CO25">
        <v>0</v>
      </c>
      <c r="CP25">
        <v>987.93616666666696</v>
      </c>
      <c r="CQ25">
        <v>4.99979</v>
      </c>
      <c r="CR25">
        <v>13708.22</v>
      </c>
      <c r="CS25">
        <v>11904.45</v>
      </c>
      <c r="CT25">
        <v>46.936999999999998</v>
      </c>
      <c r="CU25">
        <v>49</v>
      </c>
      <c r="CV25">
        <v>47.991599999999998</v>
      </c>
      <c r="CW25">
        <v>48.045466666666698</v>
      </c>
      <c r="CX25">
        <v>48.158066666666699</v>
      </c>
      <c r="CY25">
        <v>1255.4760000000001</v>
      </c>
      <c r="CZ25">
        <v>139.50200000000001</v>
      </c>
      <c r="DA25">
        <v>0</v>
      </c>
      <c r="DB25">
        <v>97.400000095367403</v>
      </c>
      <c r="DC25">
        <v>0</v>
      </c>
      <c r="DD25">
        <v>987.93687999999997</v>
      </c>
      <c r="DE25">
        <v>2.9870769210968899</v>
      </c>
      <c r="DF25">
        <v>22.3769230995619</v>
      </c>
      <c r="DG25">
        <v>13708.536</v>
      </c>
      <c r="DH25">
        <v>15</v>
      </c>
      <c r="DI25">
        <v>1608162956</v>
      </c>
      <c r="DJ25" t="s">
        <v>315</v>
      </c>
      <c r="DK25">
        <v>1608162956</v>
      </c>
      <c r="DL25">
        <v>1608162946</v>
      </c>
      <c r="DM25">
        <v>27</v>
      </c>
      <c r="DN25">
        <v>0.48</v>
      </c>
      <c r="DO25">
        <v>1E-3</v>
      </c>
      <c r="DP25">
        <v>-0.65300000000000002</v>
      </c>
      <c r="DQ25">
        <v>-1.2999999999999999E-2</v>
      </c>
      <c r="DR25">
        <v>150</v>
      </c>
      <c r="DS25">
        <v>19</v>
      </c>
      <c r="DT25">
        <v>0.42</v>
      </c>
      <c r="DU25">
        <v>0.18</v>
      </c>
      <c r="DV25">
        <v>0.75872123254728197</v>
      </c>
      <c r="DW25">
        <v>-0.220829025613478</v>
      </c>
      <c r="DX25">
        <v>4.3868289673413198E-2</v>
      </c>
      <c r="DY25">
        <v>1</v>
      </c>
      <c r="DZ25">
        <v>-1.0855049999999999</v>
      </c>
      <c r="EA25">
        <v>0.139397819799776</v>
      </c>
      <c r="EB25">
        <v>4.7404936856126401E-2</v>
      </c>
      <c r="EC25">
        <v>1</v>
      </c>
      <c r="ED25">
        <v>0.35182793333333301</v>
      </c>
      <c r="EE25">
        <v>4.9521744160178099E-2</v>
      </c>
      <c r="EF25">
        <v>3.6844847213989402E-3</v>
      </c>
      <c r="EG25">
        <v>1</v>
      </c>
      <c r="EH25">
        <v>3</v>
      </c>
      <c r="EI25">
        <v>3</v>
      </c>
      <c r="EJ25" t="s">
        <v>302</v>
      </c>
      <c r="EK25">
        <v>100</v>
      </c>
      <c r="EL25">
        <v>100</v>
      </c>
      <c r="EM25">
        <v>-0.51700000000000002</v>
      </c>
      <c r="EN25">
        <v>-8.6999999999999994E-3</v>
      </c>
      <c r="EO25">
        <v>-0.76000267256238396</v>
      </c>
      <c r="EP25">
        <v>8.1547674161403102E-4</v>
      </c>
      <c r="EQ25">
        <v>-7.5071724955183801E-7</v>
      </c>
      <c r="ER25">
        <v>1.8443278439785599E-10</v>
      </c>
      <c r="ES25">
        <v>-0.14667858899242101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6</v>
      </c>
      <c r="FB25">
        <v>6.1</v>
      </c>
      <c r="FC25">
        <v>2</v>
      </c>
      <c r="FD25">
        <v>496.517</v>
      </c>
      <c r="FE25">
        <v>483.09</v>
      </c>
      <c r="FF25">
        <v>23.568899999999999</v>
      </c>
      <c r="FG25">
        <v>32.017800000000001</v>
      </c>
      <c r="FH25">
        <v>29.999500000000001</v>
      </c>
      <c r="FI25">
        <v>32.038200000000003</v>
      </c>
      <c r="FJ25">
        <v>31.998899999999999</v>
      </c>
      <c r="FK25">
        <v>23.827300000000001</v>
      </c>
      <c r="FL25">
        <v>43.075499999999998</v>
      </c>
      <c r="FM25">
        <v>0</v>
      </c>
      <c r="FN25">
        <v>23.575299999999999</v>
      </c>
      <c r="FO25">
        <v>500.654</v>
      </c>
      <c r="FP25">
        <v>19.080200000000001</v>
      </c>
      <c r="FQ25">
        <v>101.196</v>
      </c>
      <c r="FR25">
        <v>100.76600000000001</v>
      </c>
    </row>
    <row r="26" spans="1:174" x14ac:dyDescent="0.25">
      <c r="A26">
        <v>10</v>
      </c>
      <c r="B26">
        <v>1608163409.0999999</v>
      </c>
      <c r="C26">
        <v>826.59999990463302</v>
      </c>
      <c r="D26" t="s">
        <v>332</v>
      </c>
      <c r="E26" t="s">
        <v>333</v>
      </c>
      <c r="F26" t="s">
        <v>290</v>
      </c>
      <c r="G26" t="s">
        <v>291</v>
      </c>
      <c r="H26">
        <v>1608163401.3499999</v>
      </c>
      <c r="I26">
        <f t="shared" si="0"/>
        <v>3.1600675711964033E-4</v>
      </c>
      <c r="J26">
        <f t="shared" si="1"/>
        <v>1.1804459354849635</v>
      </c>
      <c r="K26">
        <f t="shared" si="2"/>
        <v>599.38146666666705</v>
      </c>
      <c r="L26">
        <f t="shared" si="3"/>
        <v>474.72172274810481</v>
      </c>
      <c r="M26">
        <f t="shared" si="4"/>
        <v>48.451590331898032</v>
      </c>
      <c r="N26">
        <f t="shared" si="5"/>
        <v>61.174755406916944</v>
      </c>
      <c r="O26">
        <f t="shared" si="6"/>
        <v>1.7377505443171445E-2</v>
      </c>
      <c r="P26">
        <f t="shared" si="7"/>
        <v>2.9643242412236308</v>
      </c>
      <c r="Q26">
        <f t="shared" si="8"/>
        <v>1.7321108957329266E-2</v>
      </c>
      <c r="R26">
        <f t="shared" si="9"/>
        <v>1.083074476084604E-2</v>
      </c>
      <c r="S26">
        <f t="shared" si="10"/>
        <v>231.29182260750713</v>
      </c>
      <c r="T26">
        <f t="shared" si="11"/>
        <v>29.244606343340966</v>
      </c>
      <c r="U26">
        <f t="shared" si="12"/>
        <v>27.947423333333301</v>
      </c>
      <c r="V26">
        <f t="shared" si="13"/>
        <v>3.7832238874538815</v>
      </c>
      <c r="W26">
        <f t="shared" si="14"/>
        <v>52.077721136603941</v>
      </c>
      <c r="X26">
        <f t="shared" si="15"/>
        <v>1.9736960084708521</v>
      </c>
      <c r="Y26">
        <f t="shared" si="16"/>
        <v>3.7899047143282112</v>
      </c>
      <c r="Z26">
        <f t="shared" si="17"/>
        <v>1.8095278789830294</v>
      </c>
      <c r="AA26">
        <f t="shared" si="18"/>
        <v>-13.935897988976139</v>
      </c>
      <c r="AB26">
        <f t="shared" si="19"/>
        <v>4.8353980345703462</v>
      </c>
      <c r="AC26">
        <f t="shared" si="20"/>
        <v>0.35543084493450888</v>
      </c>
      <c r="AD26">
        <f t="shared" si="21"/>
        <v>222.54675349803586</v>
      </c>
      <c r="AE26">
        <v>4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53756.64256316291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15395</v>
      </c>
      <c r="AS26">
        <v>997.22644000000003</v>
      </c>
      <c r="AT26">
        <v>1024.3800000000001</v>
      </c>
      <c r="AU26">
        <f t="shared" si="27"/>
        <v>2.6507311739784156E-2</v>
      </c>
      <c r="AV26">
        <v>0.5</v>
      </c>
      <c r="AW26">
        <f t="shared" si="28"/>
        <v>1180.1894806277448</v>
      </c>
      <c r="AX26">
        <f t="shared" si="29"/>
        <v>1.1804459354849635</v>
      </c>
      <c r="AY26">
        <f t="shared" si="30"/>
        <v>15.641825237506794</v>
      </c>
      <c r="AZ26">
        <f t="shared" si="31"/>
        <v>0.30941642749760845</v>
      </c>
      <c r="BA26">
        <f t="shared" si="32"/>
        <v>1.4897551996193021E-3</v>
      </c>
      <c r="BB26">
        <f t="shared" si="33"/>
        <v>2.1844432730041583</v>
      </c>
      <c r="BC26" t="s">
        <v>335</v>
      </c>
      <c r="BD26">
        <v>707.42</v>
      </c>
      <c r="BE26">
        <f t="shared" si="34"/>
        <v>316.96000000000015</v>
      </c>
      <c r="BF26">
        <f t="shared" si="35"/>
        <v>8.5668727915194573E-2</v>
      </c>
      <c r="BG26">
        <f t="shared" si="36"/>
        <v>0.87592869501225212</v>
      </c>
      <c r="BH26">
        <f t="shared" si="37"/>
        <v>8.790317102202852E-2</v>
      </c>
      <c r="BI26">
        <f t="shared" si="38"/>
        <v>0.87869995142850921</v>
      </c>
      <c r="BJ26">
        <f t="shared" si="39"/>
        <v>6.0772327197589085E-2</v>
      </c>
      <c r="BK26">
        <f t="shared" si="40"/>
        <v>0.93922767280241093</v>
      </c>
      <c r="BL26">
        <f t="shared" si="41"/>
        <v>1400.0053333333301</v>
      </c>
      <c r="BM26">
        <f t="shared" si="42"/>
        <v>1180.1894806277448</v>
      </c>
      <c r="BN26">
        <f t="shared" si="43"/>
        <v>0.84298927477496344</v>
      </c>
      <c r="BO26">
        <f t="shared" si="44"/>
        <v>0.19597854954992702</v>
      </c>
      <c r="BP26">
        <v>6</v>
      </c>
      <c r="BQ26">
        <v>0.5</v>
      </c>
      <c r="BR26" t="s">
        <v>295</v>
      </c>
      <c r="BS26">
        <v>2</v>
      </c>
      <c r="BT26">
        <v>1608163401.3499999</v>
      </c>
      <c r="BU26">
        <v>599.38146666666705</v>
      </c>
      <c r="BV26">
        <v>601.02453333333301</v>
      </c>
      <c r="BW26">
        <v>19.337990000000001</v>
      </c>
      <c r="BX26">
        <v>18.966286666666701</v>
      </c>
      <c r="BY26">
        <v>599.8827</v>
      </c>
      <c r="BZ26">
        <v>19.347806666666699</v>
      </c>
      <c r="CA26">
        <v>500.23090000000002</v>
      </c>
      <c r="CB26">
        <v>101.96316666666699</v>
      </c>
      <c r="CC26">
        <v>9.9974770000000004E-2</v>
      </c>
      <c r="CD26">
        <v>27.977679999999999</v>
      </c>
      <c r="CE26">
        <v>27.947423333333301</v>
      </c>
      <c r="CF26">
        <v>999.9</v>
      </c>
      <c r="CG26">
        <v>0</v>
      </c>
      <c r="CH26">
        <v>0</v>
      </c>
      <c r="CI26">
        <v>10003.209000000001</v>
      </c>
      <c r="CJ26">
        <v>0</v>
      </c>
      <c r="CK26">
        <v>258.06106666666699</v>
      </c>
      <c r="CL26">
        <v>1400.0053333333301</v>
      </c>
      <c r="CM26">
        <v>0.9</v>
      </c>
      <c r="CN26">
        <v>0.1</v>
      </c>
      <c r="CO26">
        <v>0</v>
      </c>
      <c r="CP26">
        <v>997.19436666666695</v>
      </c>
      <c r="CQ26">
        <v>4.99979</v>
      </c>
      <c r="CR26">
        <v>13833.0433333333</v>
      </c>
      <c r="CS26">
        <v>11904.7066666667</v>
      </c>
      <c r="CT26">
        <v>46.8832666666667</v>
      </c>
      <c r="CU26">
        <v>48.936999999999998</v>
      </c>
      <c r="CV26">
        <v>47.937066666666603</v>
      </c>
      <c r="CW26">
        <v>47.9895</v>
      </c>
      <c r="CX26">
        <v>48.125</v>
      </c>
      <c r="CY26">
        <v>1255.5053333333301</v>
      </c>
      <c r="CZ26">
        <v>139.5</v>
      </c>
      <c r="DA26">
        <v>0</v>
      </c>
      <c r="DB26">
        <v>94.299999952316298</v>
      </c>
      <c r="DC26">
        <v>0</v>
      </c>
      <c r="DD26">
        <v>997.22644000000003</v>
      </c>
      <c r="DE26">
        <v>4.79492306468204</v>
      </c>
      <c r="DF26">
        <v>68.423076834340506</v>
      </c>
      <c r="DG26">
        <v>13833.632</v>
      </c>
      <c r="DH26">
        <v>15</v>
      </c>
      <c r="DI26">
        <v>1608162956</v>
      </c>
      <c r="DJ26" t="s">
        <v>315</v>
      </c>
      <c r="DK26">
        <v>1608162956</v>
      </c>
      <c r="DL26">
        <v>1608162946</v>
      </c>
      <c r="DM26">
        <v>27</v>
      </c>
      <c r="DN26">
        <v>0.48</v>
      </c>
      <c r="DO26">
        <v>1E-3</v>
      </c>
      <c r="DP26">
        <v>-0.65300000000000002</v>
      </c>
      <c r="DQ26">
        <v>-1.2999999999999999E-2</v>
      </c>
      <c r="DR26">
        <v>150</v>
      </c>
      <c r="DS26">
        <v>19</v>
      </c>
      <c r="DT26">
        <v>0.42</v>
      </c>
      <c r="DU26">
        <v>0.18</v>
      </c>
      <c r="DV26">
        <v>1.18650546762718</v>
      </c>
      <c r="DW26">
        <v>-0.26196151177686799</v>
      </c>
      <c r="DX26">
        <v>6.7012126229793703E-2</v>
      </c>
      <c r="DY26">
        <v>1</v>
      </c>
      <c r="DZ26">
        <v>-1.644598</v>
      </c>
      <c r="EA26">
        <v>0.13950967741935599</v>
      </c>
      <c r="EB26">
        <v>7.3845787033971405E-2</v>
      </c>
      <c r="EC26">
        <v>1</v>
      </c>
      <c r="ED26">
        <v>0.37118736666666702</v>
      </c>
      <c r="EE26">
        <v>5.9803915461624398E-2</v>
      </c>
      <c r="EF26">
        <v>4.3716182242836497E-3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-0.501</v>
      </c>
      <c r="EN26">
        <v>-9.7000000000000003E-3</v>
      </c>
      <c r="EO26">
        <v>-0.76000267256238396</v>
      </c>
      <c r="EP26">
        <v>8.1547674161403102E-4</v>
      </c>
      <c r="EQ26">
        <v>-7.5071724955183801E-7</v>
      </c>
      <c r="ER26">
        <v>1.8443278439785599E-10</v>
      </c>
      <c r="ES26">
        <v>-0.14667858899242101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7.6</v>
      </c>
      <c r="FB26">
        <v>7.7</v>
      </c>
      <c r="FC26">
        <v>2</v>
      </c>
      <c r="FD26">
        <v>496.779</v>
      </c>
      <c r="FE26">
        <v>483.53399999999999</v>
      </c>
      <c r="FF26">
        <v>23.6675</v>
      </c>
      <c r="FG26">
        <v>31.889800000000001</v>
      </c>
      <c r="FH26">
        <v>29.999700000000001</v>
      </c>
      <c r="FI26">
        <v>31.920500000000001</v>
      </c>
      <c r="FJ26">
        <v>31.883900000000001</v>
      </c>
      <c r="FK26">
        <v>27.615300000000001</v>
      </c>
      <c r="FL26">
        <v>43.0837</v>
      </c>
      <c r="FM26">
        <v>0</v>
      </c>
      <c r="FN26">
        <v>23.677499999999998</v>
      </c>
      <c r="FO26">
        <v>601.27300000000002</v>
      </c>
      <c r="FP26">
        <v>18.9984</v>
      </c>
      <c r="FQ26">
        <v>101.21899999999999</v>
      </c>
      <c r="FR26">
        <v>100.78400000000001</v>
      </c>
    </row>
    <row r="27" spans="1:174" x14ac:dyDescent="0.25">
      <c r="A27">
        <v>11</v>
      </c>
      <c r="B27">
        <v>1608163516.0999999</v>
      </c>
      <c r="C27">
        <v>933.59999990463302</v>
      </c>
      <c r="D27" t="s">
        <v>336</v>
      </c>
      <c r="E27" t="s">
        <v>337</v>
      </c>
      <c r="F27" t="s">
        <v>290</v>
      </c>
      <c r="G27" t="s">
        <v>291</v>
      </c>
      <c r="H27">
        <v>1608163508.3499999</v>
      </c>
      <c r="I27">
        <f t="shared" si="0"/>
        <v>3.1747165270743226E-4</v>
      </c>
      <c r="J27">
        <f t="shared" si="1"/>
        <v>1.5361552573230208</v>
      </c>
      <c r="K27">
        <f t="shared" si="2"/>
        <v>699.65520000000004</v>
      </c>
      <c r="L27">
        <f t="shared" si="3"/>
        <v>541.49291944549975</v>
      </c>
      <c r="M27">
        <f t="shared" si="4"/>
        <v>55.270874257994144</v>
      </c>
      <c r="N27">
        <f t="shared" si="5"/>
        <v>71.414700348715954</v>
      </c>
      <c r="O27">
        <f t="shared" si="6"/>
        <v>1.7582572094210869E-2</v>
      </c>
      <c r="P27">
        <f t="shared" si="7"/>
        <v>2.9623289996021085</v>
      </c>
      <c r="Q27">
        <f t="shared" si="8"/>
        <v>1.7524800358937564E-2</v>
      </c>
      <c r="R27">
        <f t="shared" si="9"/>
        <v>1.0958174879713747E-2</v>
      </c>
      <c r="S27">
        <f t="shared" si="10"/>
        <v>231.29460175644238</v>
      </c>
      <c r="T27">
        <f t="shared" si="11"/>
        <v>29.209411479057287</v>
      </c>
      <c r="U27">
        <f t="shared" si="12"/>
        <v>27.918006666666699</v>
      </c>
      <c r="V27">
        <f t="shared" si="13"/>
        <v>3.7767383903488105</v>
      </c>
      <c r="W27">
        <f t="shared" si="14"/>
        <v>52.347550321097046</v>
      </c>
      <c r="X27">
        <f t="shared" si="15"/>
        <v>1.9798010445513523</v>
      </c>
      <c r="Y27">
        <f t="shared" si="16"/>
        <v>3.7820318857470112</v>
      </c>
      <c r="Z27">
        <f t="shared" si="17"/>
        <v>1.7969373457974582</v>
      </c>
      <c r="AA27">
        <f t="shared" si="18"/>
        <v>-14.000499884397763</v>
      </c>
      <c r="AB27">
        <f t="shared" si="19"/>
        <v>3.8350513457122966</v>
      </c>
      <c r="AC27">
        <f t="shared" si="20"/>
        <v>0.28199773131433958</v>
      </c>
      <c r="AD27">
        <f t="shared" si="21"/>
        <v>221.41115094907124</v>
      </c>
      <c r="AE27">
        <v>4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53704.90733195268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15396</v>
      </c>
      <c r="AS27">
        <v>1013.20615384615</v>
      </c>
      <c r="AT27">
        <v>1043.43</v>
      </c>
      <c r="AU27">
        <f t="shared" si="27"/>
        <v>2.8965858901747188E-2</v>
      </c>
      <c r="AV27">
        <v>0.5</v>
      </c>
      <c r="AW27">
        <f t="shared" si="28"/>
        <v>1180.2030406277556</v>
      </c>
      <c r="AX27">
        <f t="shared" si="29"/>
        <v>1.5361552573230208</v>
      </c>
      <c r="AY27">
        <f t="shared" si="30"/>
        <v>17.092797375118288</v>
      </c>
      <c r="AZ27">
        <f t="shared" si="31"/>
        <v>0.32193822297614605</v>
      </c>
      <c r="BA27">
        <f t="shared" si="32"/>
        <v>1.7911348000042848E-3</v>
      </c>
      <c r="BB27">
        <f t="shared" si="33"/>
        <v>2.1263045915873606</v>
      </c>
      <c r="BC27" t="s">
        <v>339</v>
      </c>
      <c r="BD27">
        <v>707.51</v>
      </c>
      <c r="BE27">
        <f t="shared" si="34"/>
        <v>335.92000000000007</v>
      </c>
      <c r="BF27">
        <f t="shared" si="35"/>
        <v>8.9973345302006721E-2</v>
      </c>
      <c r="BG27">
        <f t="shared" si="36"/>
        <v>0.86850233111639141</v>
      </c>
      <c r="BH27">
        <f t="shared" si="37"/>
        <v>9.2159056525453018E-2</v>
      </c>
      <c r="BI27">
        <f t="shared" si="38"/>
        <v>0.87121939814848359</v>
      </c>
      <c r="BJ27">
        <f t="shared" si="39"/>
        <v>6.2827334094823079E-2</v>
      </c>
      <c r="BK27">
        <f t="shared" si="40"/>
        <v>0.93717266590517689</v>
      </c>
      <c r="BL27">
        <f t="shared" si="41"/>
        <v>1400.0213333333299</v>
      </c>
      <c r="BM27">
        <f t="shared" si="42"/>
        <v>1180.2030406277556</v>
      </c>
      <c r="BN27">
        <f t="shared" si="43"/>
        <v>0.84298932632533108</v>
      </c>
      <c r="BO27">
        <f t="shared" si="44"/>
        <v>0.19597865265066228</v>
      </c>
      <c r="BP27">
        <v>6</v>
      </c>
      <c r="BQ27">
        <v>0.5</v>
      </c>
      <c r="BR27" t="s">
        <v>295</v>
      </c>
      <c r="BS27">
        <v>2</v>
      </c>
      <c r="BT27">
        <v>1608163508.3499999</v>
      </c>
      <c r="BU27">
        <v>699.65520000000004</v>
      </c>
      <c r="BV27">
        <v>701.76413333333301</v>
      </c>
      <c r="BW27">
        <v>19.396260000000002</v>
      </c>
      <c r="BX27">
        <v>19.022860000000001</v>
      </c>
      <c r="BY27">
        <v>700.14909999999998</v>
      </c>
      <c r="BZ27">
        <v>19.404876666666699</v>
      </c>
      <c r="CA27">
        <v>500.23656666666699</v>
      </c>
      <c r="CB27">
        <v>101.971166666667</v>
      </c>
      <c r="CC27">
        <v>0.100111226666667</v>
      </c>
      <c r="CD27">
        <v>27.942019999999999</v>
      </c>
      <c r="CE27">
        <v>27.918006666666699</v>
      </c>
      <c r="CF27">
        <v>999.9</v>
      </c>
      <c r="CG27">
        <v>0</v>
      </c>
      <c r="CH27">
        <v>0</v>
      </c>
      <c r="CI27">
        <v>9991.1209999999992</v>
      </c>
      <c r="CJ27">
        <v>0</v>
      </c>
      <c r="CK27">
        <v>255.40303333333301</v>
      </c>
      <c r="CL27">
        <v>1400.0213333333299</v>
      </c>
      <c r="CM27">
        <v>0.89999883333333297</v>
      </c>
      <c r="CN27">
        <v>0.100001166666667</v>
      </c>
      <c r="CO27">
        <v>0</v>
      </c>
      <c r="CP27">
        <v>1013.13666666667</v>
      </c>
      <c r="CQ27">
        <v>4.99979</v>
      </c>
      <c r="CR27">
        <v>14046.55</v>
      </c>
      <c r="CS27">
        <v>11904.8533333333</v>
      </c>
      <c r="CT27">
        <v>46.826700000000002</v>
      </c>
      <c r="CU27">
        <v>48.875</v>
      </c>
      <c r="CV27">
        <v>47.889466666666699</v>
      </c>
      <c r="CW27">
        <v>47.932866666666598</v>
      </c>
      <c r="CX27">
        <v>48.061999999999998</v>
      </c>
      <c r="CY27">
        <v>1255.51733333333</v>
      </c>
      <c r="CZ27">
        <v>139.50399999999999</v>
      </c>
      <c r="DA27">
        <v>0</v>
      </c>
      <c r="DB27">
        <v>106.39999985694899</v>
      </c>
      <c r="DC27">
        <v>0</v>
      </c>
      <c r="DD27">
        <v>1013.20615384615</v>
      </c>
      <c r="DE27">
        <v>9.1090598396663207</v>
      </c>
      <c r="DF27">
        <v>117.035897466252</v>
      </c>
      <c r="DG27">
        <v>14047.1423076923</v>
      </c>
      <c r="DH27">
        <v>15</v>
      </c>
      <c r="DI27">
        <v>1608162956</v>
      </c>
      <c r="DJ27" t="s">
        <v>315</v>
      </c>
      <c r="DK27">
        <v>1608162956</v>
      </c>
      <c r="DL27">
        <v>1608162946</v>
      </c>
      <c r="DM27">
        <v>27</v>
      </c>
      <c r="DN27">
        <v>0.48</v>
      </c>
      <c r="DO27">
        <v>1E-3</v>
      </c>
      <c r="DP27">
        <v>-0.65300000000000002</v>
      </c>
      <c r="DQ27">
        <v>-1.2999999999999999E-2</v>
      </c>
      <c r="DR27">
        <v>150</v>
      </c>
      <c r="DS27">
        <v>19</v>
      </c>
      <c r="DT27">
        <v>0.42</v>
      </c>
      <c r="DU27">
        <v>0.18</v>
      </c>
      <c r="DV27">
        <v>1.5431192048210201</v>
      </c>
      <c r="DW27">
        <v>-0.26358503801231098</v>
      </c>
      <c r="DX27">
        <v>6.1626111914384003E-2</v>
      </c>
      <c r="DY27">
        <v>1</v>
      </c>
      <c r="DZ27">
        <v>-2.1138163333333302</v>
      </c>
      <c r="EA27">
        <v>0.196908120133478</v>
      </c>
      <c r="EB27">
        <v>7.1293228686569898E-2</v>
      </c>
      <c r="EC27">
        <v>1</v>
      </c>
      <c r="ED27">
        <v>0.372520666666667</v>
      </c>
      <c r="EE27">
        <v>0.108693463848721</v>
      </c>
      <c r="EF27">
        <v>7.8958790784954495E-3</v>
      </c>
      <c r="EG27">
        <v>1</v>
      </c>
      <c r="EH27">
        <v>3</v>
      </c>
      <c r="EI27">
        <v>3</v>
      </c>
      <c r="EJ27" t="s">
        <v>302</v>
      </c>
      <c r="EK27">
        <v>100</v>
      </c>
      <c r="EL27">
        <v>100</v>
      </c>
      <c r="EM27">
        <v>-0.49299999999999999</v>
      </c>
      <c r="EN27">
        <v>-8.5000000000000006E-3</v>
      </c>
      <c r="EO27">
        <v>-0.76000267256238396</v>
      </c>
      <c r="EP27">
        <v>8.1547674161403102E-4</v>
      </c>
      <c r="EQ27">
        <v>-7.5071724955183801E-7</v>
      </c>
      <c r="ER27">
        <v>1.8443278439785599E-10</v>
      </c>
      <c r="ES27">
        <v>-0.14667858899242101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9.3000000000000007</v>
      </c>
      <c r="FB27">
        <v>9.5</v>
      </c>
      <c r="FC27">
        <v>2</v>
      </c>
      <c r="FD27">
        <v>496.721</v>
      </c>
      <c r="FE27">
        <v>484.428</v>
      </c>
      <c r="FF27">
        <v>23.662199999999999</v>
      </c>
      <c r="FG27">
        <v>31.7667</v>
      </c>
      <c r="FH27">
        <v>29.999400000000001</v>
      </c>
      <c r="FI27">
        <v>31.798200000000001</v>
      </c>
      <c r="FJ27">
        <v>31.761099999999999</v>
      </c>
      <c r="FK27">
        <v>31.331900000000001</v>
      </c>
      <c r="FL27">
        <v>42.801900000000003</v>
      </c>
      <c r="FM27">
        <v>0</v>
      </c>
      <c r="FN27">
        <v>23.6754</v>
      </c>
      <c r="FO27">
        <v>701.84900000000005</v>
      </c>
      <c r="FP27">
        <v>18.9543</v>
      </c>
      <c r="FQ27">
        <v>101.24</v>
      </c>
      <c r="FR27">
        <v>100.798</v>
      </c>
    </row>
    <row r="28" spans="1:174" x14ac:dyDescent="0.25">
      <c r="A28">
        <v>12</v>
      </c>
      <c r="B28">
        <v>1608163636.5999999</v>
      </c>
      <c r="C28">
        <v>1054.0999999046301</v>
      </c>
      <c r="D28" t="s">
        <v>340</v>
      </c>
      <c r="E28" t="s">
        <v>341</v>
      </c>
      <c r="F28" t="s">
        <v>290</v>
      </c>
      <c r="G28" t="s">
        <v>291</v>
      </c>
      <c r="H28">
        <v>1608163628.5999999</v>
      </c>
      <c r="I28">
        <f t="shared" si="0"/>
        <v>2.9793219546691462E-4</v>
      </c>
      <c r="J28">
        <f t="shared" si="1"/>
        <v>2.0338162580349275</v>
      </c>
      <c r="K28">
        <f t="shared" si="2"/>
        <v>799.54280645161305</v>
      </c>
      <c r="L28">
        <f t="shared" si="3"/>
        <v>580.48074845525036</v>
      </c>
      <c r="M28">
        <f t="shared" si="4"/>
        <v>59.253277293195424</v>
      </c>
      <c r="N28">
        <f t="shared" si="5"/>
        <v>81.614302876591125</v>
      </c>
      <c r="O28">
        <f t="shared" si="6"/>
        <v>1.639925576490299E-2</v>
      </c>
      <c r="P28">
        <f t="shared" si="7"/>
        <v>2.9647378742011803</v>
      </c>
      <c r="Q28">
        <f t="shared" si="8"/>
        <v>1.6349027204588699E-2</v>
      </c>
      <c r="R28">
        <f t="shared" si="9"/>
        <v>1.0222641941156414E-2</v>
      </c>
      <c r="S28">
        <f t="shared" si="10"/>
        <v>231.29391207358447</v>
      </c>
      <c r="T28">
        <f t="shared" si="11"/>
        <v>29.275370712143996</v>
      </c>
      <c r="U28">
        <f t="shared" si="12"/>
        <v>27.973980645161301</v>
      </c>
      <c r="V28">
        <f t="shared" si="13"/>
        <v>3.7890873259278579</v>
      </c>
      <c r="W28">
        <f t="shared" si="14"/>
        <v>52.203753019132918</v>
      </c>
      <c r="X28">
        <f t="shared" si="15"/>
        <v>1.9815077531706242</v>
      </c>
      <c r="Y28">
        <f t="shared" si="16"/>
        <v>3.7957189638154802</v>
      </c>
      <c r="Z28">
        <f t="shared" si="17"/>
        <v>1.8075795727572337</v>
      </c>
      <c r="AA28">
        <f t="shared" si="18"/>
        <v>-13.138809820090934</v>
      </c>
      <c r="AB28">
        <f t="shared" si="19"/>
        <v>4.7940172550039204</v>
      </c>
      <c r="AC28">
        <f t="shared" si="20"/>
        <v>0.35243276305800531</v>
      </c>
      <c r="AD28">
        <f t="shared" si="21"/>
        <v>223.30155227155547</v>
      </c>
      <c r="AE28">
        <v>4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53764.311082426553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15397.7</v>
      </c>
      <c r="AS28">
        <v>1035.61538461538</v>
      </c>
      <c r="AT28">
        <v>1069.69</v>
      </c>
      <c r="AU28">
        <f t="shared" si="27"/>
        <v>3.1854663860202526E-2</v>
      </c>
      <c r="AV28">
        <v>0.5</v>
      </c>
      <c r="AW28">
        <f t="shared" si="28"/>
        <v>1180.1999619180701</v>
      </c>
      <c r="AX28">
        <f t="shared" si="29"/>
        <v>2.0338162580349275</v>
      </c>
      <c r="AY28">
        <f t="shared" si="30"/>
        <v>18.797436537361971</v>
      </c>
      <c r="AZ28">
        <f t="shared" si="31"/>
        <v>0.32831941964494388</v>
      </c>
      <c r="BA28">
        <f t="shared" si="32"/>
        <v>2.2128146264356902E-3</v>
      </c>
      <c r="BB28">
        <f t="shared" si="33"/>
        <v>2.0495564135403712</v>
      </c>
      <c r="BC28" t="s">
        <v>343</v>
      </c>
      <c r="BD28">
        <v>718.49</v>
      </c>
      <c r="BE28">
        <f t="shared" si="34"/>
        <v>351.20000000000005</v>
      </c>
      <c r="BF28">
        <f t="shared" si="35"/>
        <v>9.7023392325227983E-2</v>
      </c>
      <c r="BG28">
        <f t="shared" si="36"/>
        <v>0.86192743327344412</v>
      </c>
      <c r="BH28">
        <f t="shared" si="37"/>
        <v>9.6198072867930584E-2</v>
      </c>
      <c r="BI28">
        <f t="shared" si="38"/>
        <v>0.86090762234095242</v>
      </c>
      <c r="BJ28">
        <f t="shared" si="39"/>
        <v>6.7312960185158865E-2</v>
      </c>
      <c r="BK28">
        <f t="shared" si="40"/>
        <v>0.93268703981484113</v>
      </c>
      <c r="BL28">
        <f t="shared" si="41"/>
        <v>1400.01774193548</v>
      </c>
      <c r="BM28">
        <f t="shared" si="42"/>
        <v>1180.1999619180701</v>
      </c>
      <c r="BN28">
        <f t="shared" si="43"/>
        <v>0.84298928975462928</v>
      </c>
      <c r="BO28">
        <f t="shared" si="44"/>
        <v>0.19597857950925859</v>
      </c>
      <c r="BP28">
        <v>6</v>
      </c>
      <c r="BQ28">
        <v>0.5</v>
      </c>
      <c r="BR28" t="s">
        <v>295</v>
      </c>
      <c r="BS28">
        <v>2</v>
      </c>
      <c r="BT28">
        <v>1608163628.5999999</v>
      </c>
      <c r="BU28">
        <v>799.54280645161305</v>
      </c>
      <c r="BV28">
        <v>802.26800000000003</v>
      </c>
      <c r="BW28">
        <v>19.412041935483899</v>
      </c>
      <c r="BX28">
        <v>19.061622580645199</v>
      </c>
      <c r="BY28">
        <v>800.33380645161299</v>
      </c>
      <c r="BZ28">
        <v>19.426041935483902</v>
      </c>
      <c r="CA28">
        <v>500.22703225806401</v>
      </c>
      <c r="CB28">
        <v>101.97622580645201</v>
      </c>
      <c r="CC28">
        <v>9.9988522580645195E-2</v>
      </c>
      <c r="CD28">
        <v>28.003974193548402</v>
      </c>
      <c r="CE28">
        <v>27.973980645161301</v>
      </c>
      <c r="CF28">
        <v>999.9</v>
      </c>
      <c r="CG28">
        <v>0</v>
      </c>
      <c r="CH28">
        <v>0</v>
      </c>
      <c r="CI28">
        <v>10004.2722580645</v>
      </c>
      <c r="CJ28">
        <v>0</v>
      </c>
      <c r="CK28">
        <v>253.29967741935499</v>
      </c>
      <c r="CL28">
        <v>1400.01774193548</v>
      </c>
      <c r="CM28">
        <v>0.89999958064516095</v>
      </c>
      <c r="CN28">
        <v>0.10000038064516099</v>
      </c>
      <c r="CO28">
        <v>0</v>
      </c>
      <c r="CP28">
        <v>1035.50225806452</v>
      </c>
      <c r="CQ28">
        <v>4.99979</v>
      </c>
      <c r="CR28">
        <v>14342.5516129032</v>
      </c>
      <c r="CS28">
        <v>11904.8129032258</v>
      </c>
      <c r="CT28">
        <v>46.745935483871001</v>
      </c>
      <c r="CU28">
        <v>48.774000000000001</v>
      </c>
      <c r="CV28">
        <v>47.808</v>
      </c>
      <c r="CW28">
        <v>47.832322580645098</v>
      </c>
      <c r="CX28">
        <v>47.9796774193548</v>
      </c>
      <c r="CY28">
        <v>1255.5158064516099</v>
      </c>
      <c r="CZ28">
        <v>139.50193548387099</v>
      </c>
      <c r="DA28">
        <v>0</v>
      </c>
      <c r="DB28">
        <v>120.09999990463299</v>
      </c>
      <c r="DC28">
        <v>0</v>
      </c>
      <c r="DD28">
        <v>1035.61538461538</v>
      </c>
      <c r="DE28">
        <v>11.7094017243029</v>
      </c>
      <c r="DF28">
        <v>145.094017216461</v>
      </c>
      <c r="DG28">
        <v>14344.2692307692</v>
      </c>
      <c r="DH28">
        <v>15</v>
      </c>
      <c r="DI28">
        <v>1608163664.0999999</v>
      </c>
      <c r="DJ28" t="s">
        <v>344</v>
      </c>
      <c r="DK28">
        <v>1608163664.0999999</v>
      </c>
      <c r="DL28">
        <v>1608163653.5999999</v>
      </c>
      <c r="DM28">
        <v>28</v>
      </c>
      <c r="DN28">
        <v>-0.29699999999999999</v>
      </c>
      <c r="DO28">
        <v>2E-3</v>
      </c>
      <c r="DP28">
        <v>-0.79100000000000004</v>
      </c>
      <c r="DQ28">
        <v>-1.4E-2</v>
      </c>
      <c r="DR28">
        <v>802</v>
      </c>
      <c r="DS28">
        <v>19</v>
      </c>
      <c r="DT28">
        <v>0.57999999999999996</v>
      </c>
      <c r="DU28">
        <v>0.12</v>
      </c>
      <c r="DV28">
        <v>1.7813473722320701</v>
      </c>
      <c r="DW28">
        <v>-0.16287650072691701</v>
      </c>
      <c r="DX28">
        <v>3.0143481954563001E-2</v>
      </c>
      <c r="DY28">
        <v>1</v>
      </c>
      <c r="DZ28">
        <v>-2.42615933333333</v>
      </c>
      <c r="EA28">
        <v>0.105655528364844</v>
      </c>
      <c r="EB28">
        <v>3.38515625373811E-2</v>
      </c>
      <c r="EC28">
        <v>1</v>
      </c>
      <c r="ED28">
        <v>0.35664563333333299</v>
      </c>
      <c r="EE28">
        <v>2.6902291434926701E-2</v>
      </c>
      <c r="EF28">
        <v>3.3599669391561299E-3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-0.79100000000000004</v>
      </c>
      <c r="EN28">
        <v>-1.4E-2</v>
      </c>
      <c r="EO28">
        <v>-0.76000267256238396</v>
      </c>
      <c r="EP28">
        <v>8.1547674161403102E-4</v>
      </c>
      <c r="EQ28">
        <v>-7.5071724955183801E-7</v>
      </c>
      <c r="ER28">
        <v>1.8443278439785599E-10</v>
      </c>
      <c r="ES28">
        <v>-0.14667858899242101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11.3</v>
      </c>
      <c r="FB28">
        <v>11.5</v>
      </c>
      <c r="FC28">
        <v>2</v>
      </c>
      <c r="FD28">
        <v>496.87200000000001</v>
      </c>
      <c r="FE28">
        <v>485.09199999999998</v>
      </c>
      <c r="FF28">
        <v>23.710899999999999</v>
      </c>
      <c r="FG28">
        <v>31.622599999999998</v>
      </c>
      <c r="FH28">
        <v>29.999700000000001</v>
      </c>
      <c r="FI28">
        <v>31.660299999999999</v>
      </c>
      <c r="FJ28">
        <v>31.6252</v>
      </c>
      <c r="FK28">
        <v>34.945599999999999</v>
      </c>
      <c r="FL28">
        <v>42.402700000000003</v>
      </c>
      <c r="FM28">
        <v>0</v>
      </c>
      <c r="FN28">
        <v>23.726299999999998</v>
      </c>
      <c r="FO28">
        <v>802.25699999999995</v>
      </c>
      <c r="FP28">
        <v>19.038599999999999</v>
      </c>
      <c r="FQ28">
        <v>101.26300000000001</v>
      </c>
      <c r="FR28">
        <v>100.81100000000001</v>
      </c>
    </row>
    <row r="29" spans="1:174" x14ac:dyDescent="0.25">
      <c r="A29">
        <v>13</v>
      </c>
      <c r="B29">
        <v>1608163765.0999999</v>
      </c>
      <c r="C29">
        <v>1182.5999999046301</v>
      </c>
      <c r="D29" t="s">
        <v>345</v>
      </c>
      <c r="E29" t="s">
        <v>346</v>
      </c>
      <c r="F29" t="s">
        <v>290</v>
      </c>
      <c r="G29" t="s">
        <v>291</v>
      </c>
      <c r="H29">
        <v>1608163757.0999999</v>
      </c>
      <c r="I29">
        <f t="shared" si="0"/>
        <v>3.3431717020539713E-4</v>
      </c>
      <c r="J29">
        <f t="shared" si="1"/>
        <v>2.3699232044808642</v>
      </c>
      <c r="K29">
        <f t="shared" si="2"/>
        <v>899.48925806451598</v>
      </c>
      <c r="L29">
        <f t="shared" si="3"/>
        <v>670.54065339117915</v>
      </c>
      <c r="M29">
        <f t="shared" si="4"/>
        <v>68.444815465284734</v>
      </c>
      <c r="N29">
        <f t="shared" si="5"/>
        <v>91.814532004692239</v>
      </c>
      <c r="O29">
        <f t="shared" si="6"/>
        <v>1.84507063272497E-2</v>
      </c>
      <c r="P29">
        <f t="shared" si="7"/>
        <v>2.9623085182545434</v>
      </c>
      <c r="Q29">
        <f t="shared" si="8"/>
        <v>1.8387099530639203E-2</v>
      </c>
      <c r="R29">
        <f t="shared" si="9"/>
        <v>1.1497633658019295E-2</v>
      </c>
      <c r="S29">
        <f t="shared" si="10"/>
        <v>231.28966800975471</v>
      </c>
      <c r="T29">
        <f t="shared" si="11"/>
        <v>29.22605844547364</v>
      </c>
      <c r="U29">
        <f t="shared" si="12"/>
        <v>27.932141935483902</v>
      </c>
      <c r="V29">
        <f t="shared" si="13"/>
        <v>3.7798535835649507</v>
      </c>
      <c r="W29">
        <f t="shared" si="14"/>
        <v>52.189800080547201</v>
      </c>
      <c r="X29">
        <f t="shared" si="15"/>
        <v>1.976255794084683</v>
      </c>
      <c r="Y29">
        <f t="shared" si="16"/>
        <v>3.7866705582980313</v>
      </c>
      <c r="Z29">
        <f t="shared" si="17"/>
        <v>1.8035977894802677</v>
      </c>
      <c r="AA29">
        <f t="shared" si="18"/>
        <v>-14.743387206058014</v>
      </c>
      <c r="AB29">
        <f t="shared" si="19"/>
        <v>4.9343377101096806</v>
      </c>
      <c r="AC29">
        <f t="shared" si="20"/>
        <v>0.36289618452306782</v>
      </c>
      <c r="AD29">
        <f t="shared" si="21"/>
        <v>221.84351469832944</v>
      </c>
      <c r="AE29">
        <v>3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53700.61929158929</v>
      </c>
      <c r="AJ29" t="s">
        <v>292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15399.2</v>
      </c>
      <c r="AS29">
        <v>1061.6007692307701</v>
      </c>
      <c r="AT29">
        <v>1102.19</v>
      </c>
      <c r="AU29">
        <f t="shared" si="27"/>
        <v>3.6825983513940397E-2</v>
      </c>
      <c r="AV29">
        <v>0.5</v>
      </c>
      <c r="AW29">
        <f t="shared" si="28"/>
        <v>1180.1808974019009</v>
      </c>
      <c r="AX29">
        <f t="shared" si="29"/>
        <v>2.3699232044808642</v>
      </c>
      <c r="AY29">
        <f t="shared" si="30"/>
        <v>21.730661135594893</v>
      </c>
      <c r="AZ29">
        <f t="shared" si="31"/>
        <v>0.34153821029042181</v>
      </c>
      <c r="BA29">
        <f t="shared" si="32"/>
        <v>2.4976431077525585E-3</v>
      </c>
      <c r="BB29">
        <f t="shared" si="33"/>
        <v>1.9596349086818061</v>
      </c>
      <c r="BC29" t="s">
        <v>348</v>
      </c>
      <c r="BD29">
        <v>725.75</v>
      </c>
      <c r="BE29">
        <f t="shared" si="34"/>
        <v>376.44000000000005</v>
      </c>
      <c r="BF29">
        <f t="shared" si="35"/>
        <v>0.10782390492304209</v>
      </c>
      <c r="BG29">
        <f t="shared" si="36"/>
        <v>0.85158082741599084</v>
      </c>
      <c r="BH29">
        <f t="shared" si="37"/>
        <v>0.10495955061096567</v>
      </c>
      <c r="BI29">
        <f t="shared" si="38"/>
        <v>0.84814552356925543</v>
      </c>
      <c r="BJ29">
        <f t="shared" si="39"/>
        <v>7.3712455064062946E-2</v>
      </c>
      <c r="BK29">
        <f t="shared" si="40"/>
        <v>0.92628754493593701</v>
      </c>
      <c r="BL29">
        <f t="shared" si="41"/>
        <v>1399.99548387097</v>
      </c>
      <c r="BM29">
        <f t="shared" si="42"/>
        <v>1180.1808974019009</v>
      </c>
      <c r="BN29">
        <f t="shared" si="43"/>
        <v>0.84298907460666628</v>
      </c>
      <c r="BO29">
        <f t="shared" si="44"/>
        <v>0.19597814921333276</v>
      </c>
      <c r="BP29">
        <v>6</v>
      </c>
      <c r="BQ29">
        <v>0.5</v>
      </c>
      <c r="BR29" t="s">
        <v>295</v>
      </c>
      <c r="BS29">
        <v>2</v>
      </c>
      <c r="BT29">
        <v>1608163757.0999999</v>
      </c>
      <c r="BU29">
        <v>899.48925806451598</v>
      </c>
      <c r="BV29">
        <v>902.69254838709696</v>
      </c>
      <c r="BW29">
        <v>19.360996774193499</v>
      </c>
      <c r="BX29">
        <v>18.967764516129002</v>
      </c>
      <c r="BY29">
        <v>900.28622580645197</v>
      </c>
      <c r="BZ29">
        <v>19.3681612903226</v>
      </c>
      <c r="CA29">
        <v>500.23025806451602</v>
      </c>
      <c r="CB29">
        <v>101.974</v>
      </c>
      <c r="CC29">
        <v>0.100072793548387</v>
      </c>
      <c r="CD29">
        <v>27.963038709677399</v>
      </c>
      <c r="CE29">
        <v>27.932141935483902</v>
      </c>
      <c r="CF29">
        <v>999.9</v>
      </c>
      <c r="CG29">
        <v>0</v>
      </c>
      <c r="CH29">
        <v>0</v>
      </c>
      <c r="CI29">
        <v>9990.7274193548401</v>
      </c>
      <c r="CJ29">
        <v>0</v>
      </c>
      <c r="CK29">
        <v>252.33935483870999</v>
      </c>
      <c r="CL29">
        <v>1399.99548387097</v>
      </c>
      <c r="CM29">
        <v>0.90000558064516101</v>
      </c>
      <c r="CN29">
        <v>9.9994361290322603E-2</v>
      </c>
      <c r="CO29">
        <v>0</v>
      </c>
      <c r="CP29">
        <v>1061.4574193548401</v>
      </c>
      <c r="CQ29">
        <v>4.99979</v>
      </c>
      <c r="CR29">
        <v>14684.441935483899</v>
      </c>
      <c r="CS29">
        <v>11904.6419354839</v>
      </c>
      <c r="CT29">
        <v>46.625</v>
      </c>
      <c r="CU29">
        <v>48.668999999999997</v>
      </c>
      <c r="CV29">
        <v>47.691064516129003</v>
      </c>
      <c r="CW29">
        <v>47.75</v>
      </c>
      <c r="CX29">
        <v>47.875</v>
      </c>
      <c r="CY29">
        <v>1255.5058064516099</v>
      </c>
      <c r="CZ29">
        <v>139.48967741935499</v>
      </c>
      <c r="DA29">
        <v>0</v>
      </c>
      <c r="DB29">
        <v>128</v>
      </c>
      <c r="DC29">
        <v>0</v>
      </c>
      <c r="DD29">
        <v>1061.6007692307701</v>
      </c>
      <c r="DE29">
        <v>11.951452992141499</v>
      </c>
      <c r="DF29">
        <v>160.17777792867699</v>
      </c>
      <c r="DG29">
        <v>14686.276923076901</v>
      </c>
      <c r="DH29">
        <v>15</v>
      </c>
      <c r="DI29">
        <v>1608163664.0999999</v>
      </c>
      <c r="DJ29" t="s">
        <v>344</v>
      </c>
      <c r="DK29">
        <v>1608163664.0999999</v>
      </c>
      <c r="DL29">
        <v>1608163653.5999999</v>
      </c>
      <c r="DM29">
        <v>28</v>
      </c>
      <c r="DN29">
        <v>-0.29699999999999999</v>
      </c>
      <c r="DO29">
        <v>2E-3</v>
      </c>
      <c r="DP29">
        <v>-0.79100000000000004</v>
      </c>
      <c r="DQ29">
        <v>-1.4E-2</v>
      </c>
      <c r="DR29">
        <v>802</v>
      </c>
      <c r="DS29">
        <v>19</v>
      </c>
      <c r="DT29">
        <v>0.57999999999999996</v>
      </c>
      <c r="DU29">
        <v>0.12</v>
      </c>
      <c r="DV29">
        <v>2.3697438740995702</v>
      </c>
      <c r="DW29">
        <v>-0.180196851696413</v>
      </c>
      <c r="DX29">
        <v>5.0019366280778702E-2</v>
      </c>
      <c r="DY29">
        <v>1</v>
      </c>
      <c r="DZ29">
        <v>-3.20116333333333</v>
      </c>
      <c r="EA29">
        <v>8.1728142380413094E-2</v>
      </c>
      <c r="EB29">
        <v>5.7665474554152003E-2</v>
      </c>
      <c r="EC29">
        <v>1</v>
      </c>
      <c r="ED29">
        <v>0.39307513333333299</v>
      </c>
      <c r="EE29">
        <v>5.4335145717463798E-2</v>
      </c>
      <c r="EF29">
        <v>4.0732071044271203E-3</v>
      </c>
      <c r="EG29">
        <v>1</v>
      </c>
      <c r="EH29">
        <v>3</v>
      </c>
      <c r="EI29">
        <v>3</v>
      </c>
      <c r="EJ29" t="s">
        <v>302</v>
      </c>
      <c r="EK29">
        <v>100</v>
      </c>
      <c r="EL29">
        <v>100</v>
      </c>
      <c r="EM29">
        <v>-0.79700000000000004</v>
      </c>
      <c r="EN29">
        <v>-7.1999999999999998E-3</v>
      </c>
      <c r="EO29">
        <v>-1.0572059912529901</v>
      </c>
      <c r="EP29">
        <v>8.1547674161403102E-4</v>
      </c>
      <c r="EQ29">
        <v>-7.5071724955183801E-7</v>
      </c>
      <c r="ER29">
        <v>1.8443278439785599E-10</v>
      </c>
      <c r="ES29">
        <v>-0.14445548011124401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1.7</v>
      </c>
      <c r="FB29">
        <v>1.9</v>
      </c>
      <c r="FC29">
        <v>2</v>
      </c>
      <c r="FD29">
        <v>497.14499999999998</v>
      </c>
      <c r="FE29">
        <v>485.87200000000001</v>
      </c>
      <c r="FF29">
        <v>23.7956</v>
      </c>
      <c r="FG29">
        <v>31.468499999999999</v>
      </c>
      <c r="FH29">
        <v>29.999300000000002</v>
      </c>
      <c r="FI29">
        <v>31.5078</v>
      </c>
      <c r="FJ29">
        <v>31.4724</v>
      </c>
      <c r="FK29">
        <v>38.505299999999998</v>
      </c>
      <c r="FL29">
        <v>42.369700000000002</v>
      </c>
      <c r="FM29">
        <v>0</v>
      </c>
      <c r="FN29">
        <v>23.81</v>
      </c>
      <c r="FO29">
        <v>902.98199999999997</v>
      </c>
      <c r="FP29">
        <v>18.988600000000002</v>
      </c>
      <c r="FQ29">
        <v>101.291</v>
      </c>
      <c r="FR29">
        <v>100.831</v>
      </c>
    </row>
    <row r="30" spans="1:174" x14ac:dyDescent="0.25">
      <c r="A30">
        <v>14</v>
      </c>
      <c r="B30">
        <v>1608163862.0999999</v>
      </c>
      <c r="C30">
        <v>1279.5999999046301</v>
      </c>
      <c r="D30" t="s">
        <v>349</v>
      </c>
      <c r="E30" t="s">
        <v>350</v>
      </c>
      <c r="F30" t="s">
        <v>290</v>
      </c>
      <c r="G30" t="s">
        <v>291</v>
      </c>
      <c r="H30">
        <v>1608163854.3499999</v>
      </c>
      <c r="I30">
        <f t="shared" si="0"/>
        <v>3.2026835201685302E-4</v>
      </c>
      <c r="J30">
        <f t="shared" si="1"/>
        <v>3.5015605875222864</v>
      </c>
      <c r="K30">
        <f t="shared" si="2"/>
        <v>1198.2809999999999</v>
      </c>
      <c r="L30">
        <f t="shared" si="3"/>
        <v>849.96081710615567</v>
      </c>
      <c r="M30">
        <f t="shared" si="4"/>
        <v>86.758012556391762</v>
      </c>
      <c r="N30">
        <f t="shared" si="5"/>
        <v>122.31208304170751</v>
      </c>
      <c r="O30">
        <f t="shared" si="6"/>
        <v>1.7640740168491584E-2</v>
      </c>
      <c r="P30">
        <f t="shared" si="7"/>
        <v>2.9647219255965038</v>
      </c>
      <c r="Q30">
        <f t="shared" si="8"/>
        <v>1.7582633004287602E-2</v>
      </c>
      <c r="R30">
        <f t="shared" si="9"/>
        <v>1.0994350288159142E-2</v>
      </c>
      <c r="S30">
        <f t="shared" si="10"/>
        <v>231.29071206198242</v>
      </c>
      <c r="T30">
        <f t="shared" si="11"/>
        <v>29.261460593321249</v>
      </c>
      <c r="U30">
        <f t="shared" si="12"/>
        <v>27.931896666666699</v>
      </c>
      <c r="V30">
        <f t="shared" si="13"/>
        <v>3.7797995110290423</v>
      </c>
      <c r="W30">
        <f t="shared" si="14"/>
        <v>52.002504795414403</v>
      </c>
      <c r="X30">
        <f t="shared" si="15"/>
        <v>1.9729297069957281</v>
      </c>
      <c r="Y30">
        <f t="shared" si="16"/>
        <v>3.7939128408478151</v>
      </c>
      <c r="Z30">
        <f t="shared" si="17"/>
        <v>1.8068698040333142</v>
      </c>
      <c r="AA30">
        <f t="shared" si="18"/>
        <v>-14.123834323943218</v>
      </c>
      <c r="AB30">
        <f t="shared" si="19"/>
        <v>10.215529373305317</v>
      </c>
      <c r="AC30">
        <f t="shared" si="20"/>
        <v>0.75081188785145003</v>
      </c>
      <c r="AD30">
        <f t="shared" si="21"/>
        <v>228.13321899919598</v>
      </c>
      <c r="AE30">
        <v>4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53765.233780291099</v>
      </c>
      <c r="AJ30" t="s">
        <v>292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15400.2</v>
      </c>
      <c r="AS30">
        <v>1093.2976923076901</v>
      </c>
      <c r="AT30">
        <v>1138.3699999999999</v>
      </c>
      <c r="AU30">
        <f t="shared" si="27"/>
        <v>3.9593724089979299E-2</v>
      </c>
      <c r="AV30">
        <v>0.5</v>
      </c>
      <c r="AW30">
        <f t="shared" si="28"/>
        <v>1180.183100627763</v>
      </c>
      <c r="AX30">
        <f t="shared" si="29"/>
        <v>3.5015605875222864</v>
      </c>
      <c r="AY30">
        <f t="shared" si="30"/>
        <v>23.363922030955962</v>
      </c>
      <c r="AZ30">
        <f t="shared" si="31"/>
        <v>0.35597389249541006</v>
      </c>
      <c r="BA30">
        <f t="shared" si="32"/>
        <v>3.4565043891652434E-3</v>
      </c>
      <c r="BB30">
        <f t="shared" si="33"/>
        <v>1.8655709479343274</v>
      </c>
      <c r="BC30" t="s">
        <v>352</v>
      </c>
      <c r="BD30">
        <v>733.14</v>
      </c>
      <c r="BE30">
        <f t="shared" si="34"/>
        <v>405.2299999999999</v>
      </c>
      <c r="BF30">
        <f t="shared" si="35"/>
        <v>0.11122648296599409</v>
      </c>
      <c r="BG30">
        <f t="shared" si="36"/>
        <v>0.83976290461616332</v>
      </c>
      <c r="BH30">
        <f t="shared" si="37"/>
        <v>0.10658085968266703</v>
      </c>
      <c r="BI30">
        <f t="shared" si="38"/>
        <v>0.83393836253664011</v>
      </c>
      <c r="BJ30">
        <f t="shared" si="39"/>
        <v>7.4585892109191032E-2</v>
      </c>
      <c r="BK30">
        <f t="shared" si="40"/>
        <v>0.92541410789080891</v>
      </c>
      <c r="BL30">
        <f t="shared" si="41"/>
        <v>1399.9976666666701</v>
      </c>
      <c r="BM30">
        <f t="shared" si="42"/>
        <v>1180.183100627763</v>
      </c>
      <c r="BN30">
        <f t="shared" si="43"/>
        <v>0.842989334002052</v>
      </c>
      <c r="BO30">
        <f t="shared" si="44"/>
        <v>0.19597866800410399</v>
      </c>
      <c r="BP30">
        <v>6</v>
      </c>
      <c r="BQ30">
        <v>0.5</v>
      </c>
      <c r="BR30" t="s">
        <v>295</v>
      </c>
      <c r="BS30">
        <v>2</v>
      </c>
      <c r="BT30">
        <v>1608163854.3499999</v>
      </c>
      <c r="BU30">
        <v>1198.2809999999999</v>
      </c>
      <c r="BV30">
        <v>1202.94133333333</v>
      </c>
      <c r="BW30">
        <v>19.328623333333301</v>
      </c>
      <c r="BX30">
        <v>18.951896666666698</v>
      </c>
      <c r="BY30">
        <v>1199.1223333333301</v>
      </c>
      <c r="BZ30">
        <v>19.336446666666699</v>
      </c>
      <c r="CA30">
        <v>500.221566666667</v>
      </c>
      <c r="CB30">
        <v>101.973</v>
      </c>
      <c r="CC30">
        <v>9.9955376666666707E-2</v>
      </c>
      <c r="CD30">
        <v>27.995809999999999</v>
      </c>
      <c r="CE30">
        <v>27.931896666666699</v>
      </c>
      <c r="CF30">
        <v>999.9</v>
      </c>
      <c r="CG30">
        <v>0</v>
      </c>
      <c r="CH30">
        <v>0</v>
      </c>
      <c r="CI30">
        <v>10004.4983333333</v>
      </c>
      <c r="CJ30">
        <v>0</v>
      </c>
      <c r="CK30">
        <v>251.997966666667</v>
      </c>
      <c r="CL30">
        <v>1399.9976666666701</v>
      </c>
      <c r="CM30">
        <v>0.89999853333333402</v>
      </c>
      <c r="CN30">
        <v>0.10000145000000001</v>
      </c>
      <c r="CO30">
        <v>0</v>
      </c>
      <c r="CP30">
        <v>1093.29966666667</v>
      </c>
      <c r="CQ30">
        <v>4.99979</v>
      </c>
      <c r="CR30">
        <v>15113.4633333333</v>
      </c>
      <c r="CS30">
        <v>11904.64</v>
      </c>
      <c r="CT30">
        <v>46.566200000000002</v>
      </c>
      <c r="CU30">
        <v>48.6145</v>
      </c>
      <c r="CV30">
        <v>47.625</v>
      </c>
      <c r="CW30">
        <v>47.682866666666598</v>
      </c>
      <c r="CX30">
        <v>47.811999999999998</v>
      </c>
      <c r="CY30">
        <v>1255.4956666666701</v>
      </c>
      <c r="CZ30">
        <v>139.50200000000001</v>
      </c>
      <c r="DA30">
        <v>0</v>
      </c>
      <c r="DB30">
        <v>96.099999904632597</v>
      </c>
      <c r="DC30">
        <v>0</v>
      </c>
      <c r="DD30">
        <v>1093.2976923076901</v>
      </c>
      <c r="DE30">
        <v>12.8970940317184</v>
      </c>
      <c r="DF30">
        <v>168.98119668995199</v>
      </c>
      <c r="DG30">
        <v>15113.4807692308</v>
      </c>
      <c r="DH30">
        <v>15</v>
      </c>
      <c r="DI30">
        <v>1608163664.0999999</v>
      </c>
      <c r="DJ30" t="s">
        <v>344</v>
      </c>
      <c r="DK30">
        <v>1608163664.0999999</v>
      </c>
      <c r="DL30">
        <v>1608163653.5999999</v>
      </c>
      <c r="DM30">
        <v>28</v>
      </c>
      <c r="DN30">
        <v>-0.29699999999999999</v>
      </c>
      <c r="DO30">
        <v>2E-3</v>
      </c>
      <c r="DP30">
        <v>-0.79100000000000004</v>
      </c>
      <c r="DQ30">
        <v>-1.4E-2</v>
      </c>
      <c r="DR30">
        <v>802</v>
      </c>
      <c r="DS30">
        <v>19</v>
      </c>
      <c r="DT30">
        <v>0.57999999999999996</v>
      </c>
      <c r="DU30">
        <v>0.12</v>
      </c>
      <c r="DV30">
        <v>3.51996265646665</v>
      </c>
      <c r="DW30">
        <v>-0.25635941759819703</v>
      </c>
      <c r="DX30">
        <v>6.7909505861939806E-2</v>
      </c>
      <c r="DY30">
        <v>1</v>
      </c>
      <c r="DZ30">
        <v>-4.6702346666666701</v>
      </c>
      <c r="EA30">
        <v>0.108248809788647</v>
      </c>
      <c r="EB30">
        <v>7.2512507782374294E-2</v>
      </c>
      <c r="EC30">
        <v>1</v>
      </c>
      <c r="ED30">
        <v>0.37592490000000001</v>
      </c>
      <c r="EE30">
        <v>0.113899541713013</v>
      </c>
      <c r="EF30">
        <v>8.3359937034125295E-3</v>
      </c>
      <c r="EG30">
        <v>1</v>
      </c>
      <c r="EH30">
        <v>3</v>
      </c>
      <c r="EI30">
        <v>3</v>
      </c>
      <c r="EJ30" t="s">
        <v>302</v>
      </c>
      <c r="EK30">
        <v>100</v>
      </c>
      <c r="EL30">
        <v>100</v>
      </c>
      <c r="EM30">
        <v>-0.84</v>
      </c>
      <c r="EN30">
        <v>-7.7000000000000002E-3</v>
      </c>
      <c r="EO30">
        <v>-1.0572059912529901</v>
      </c>
      <c r="EP30">
        <v>8.1547674161403102E-4</v>
      </c>
      <c r="EQ30">
        <v>-7.5071724955183801E-7</v>
      </c>
      <c r="ER30">
        <v>1.8443278439785599E-10</v>
      </c>
      <c r="ES30">
        <v>-0.14445548011124401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3.3</v>
      </c>
      <c r="FB30">
        <v>3.5</v>
      </c>
      <c r="FC30">
        <v>2</v>
      </c>
      <c r="FD30">
        <v>496.673</v>
      </c>
      <c r="FE30">
        <v>487.06700000000001</v>
      </c>
      <c r="FF30">
        <v>23.778300000000002</v>
      </c>
      <c r="FG30">
        <v>31.351600000000001</v>
      </c>
      <c r="FH30">
        <v>29.9999</v>
      </c>
      <c r="FI30">
        <v>31.392399999999999</v>
      </c>
      <c r="FJ30">
        <v>31.357900000000001</v>
      </c>
      <c r="FK30">
        <v>48.815199999999997</v>
      </c>
      <c r="FL30">
        <v>42.116199999999999</v>
      </c>
      <c r="FM30">
        <v>0</v>
      </c>
      <c r="FN30">
        <v>23.754200000000001</v>
      </c>
      <c r="FO30">
        <v>1203.33</v>
      </c>
      <c r="FP30">
        <v>18.9819</v>
      </c>
      <c r="FQ30">
        <v>101.312</v>
      </c>
      <c r="FR30">
        <v>100.846</v>
      </c>
    </row>
    <row r="31" spans="1:174" x14ac:dyDescent="0.25">
      <c r="A31">
        <v>15</v>
      </c>
      <c r="B31">
        <v>1608163982.5999999</v>
      </c>
      <c r="C31">
        <v>1400.0999999046301</v>
      </c>
      <c r="D31" t="s">
        <v>353</v>
      </c>
      <c r="E31" t="s">
        <v>354</v>
      </c>
      <c r="F31" t="s">
        <v>290</v>
      </c>
      <c r="G31" t="s">
        <v>291</v>
      </c>
      <c r="H31">
        <v>1608163974.5999999</v>
      </c>
      <c r="I31">
        <f t="shared" si="0"/>
        <v>3.0966061924239847E-4</v>
      </c>
      <c r="J31">
        <f t="shared" si="1"/>
        <v>3.1685006251737593</v>
      </c>
      <c r="K31">
        <f t="shared" si="2"/>
        <v>1399.6490322580601</v>
      </c>
      <c r="L31">
        <f t="shared" si="3"/>
        <v>1064.5638884183415</v>
      </c>
      <c r="M31">
        <f t="shared" si="4"/>
        <v>108.66147811476242</v>
      </c>
      <c r="N31">
        <f t="shared" si="5"/>
        <v>142.86407264200906</v>
      </c>
      <c r="O31">
        <f t="shared" si="6"/>
        <v>1.6997321005527335E-2</v>
      </c>
      <c r="P31">
        <f t="shared" si="7"/>
        <v>2.9636797376616202</v>
      </c>
      <c r="Q31">
        <f t="shared" si="8"/>
        <v>1.6943349375687831E-2</v>
      </c>
      <c r="R31">
        <f t="shared" si="9"/>
        <v>1.0594428132429346E-2</v>
      </c>
      <c r="S31">
        <f t="shared" si="10"/>
        <v>231.29303694579042</v>
      </c>
      <c r="T31">
        <f t="shared" si="11"/>
        <v>29.271819077258446</v>
      </c>
      <c r="U31">
        <f t="shared" si="12"/>
        <v>27.9649161290323</v>
      </c>
      <c r="V31">
        <f t="shared" si="13"/>
        <v>3.7870851321376442</v>
      </c>
      <c r="W31">
        <f t="shared" si="14"/>
        <v>52.015516918008665</v>
      </c>
      <c r="X31">
        <f t="shared" si="15"/>
        <v>1.9742529451264974</v>
      </c>
      <c r="Y31">
        <f t="shared" si="16"/>
        <v>3.7955076909809145</v>
      </c>
      <c r="Z31">
        <f t="shared" si="17"/>
        <v>1.8128321870111468</v>
      </c>
      <c r="AA31">
        <f t="shared" si="18"/>
        <v>-13.656033308589773</v>
      </c>
      <c r="AB31">
        <f t="shared" si="19"/>
        <v>6.0880534794193171</v>
      </c>
      <c r="AC31">
        <f t="shared" si="20"/>
        <v>0.44770143499948345</v>
      </c>
      <c r="AD31">
        <f t="shared" si="21"/>
        <v>224.17275855161947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53733.469113982668</v>
      </c>
      <c r="AJ31" t="s">
        <v>292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15401.5</v>
      </c>
      <c r="AS31">
        <v>1118.5842307692301</v>
      </c>
      <c r="AT31">
        <v>1166.8599999999999</v>
      </c>
      <c r="AU31">
        <f t="shared" si="27"/>
        <v>4.1372374775696996E-2</v>
      </c>
      <c r="AV31">
        <v>0.5</v>
      </c>
      <c r="AW31">
        <f t="shared" si="28"/>
        <v>1180.1953554664663</v>
      </c>
      <c r="AX31">
        <f t="shared" si="29"/>
        <v>3.1685006251737593</v>
      </c>
      <c r="AY31">
        <f t="shared" si="30"/>
        <v>24.413742277447788</v>
      </c>
      <c r="AZ31">
        <f t="shared" si="31"/>
        <v>0.36587936856178116</v>
      </c>
      <c r="BA31">
        <f t="shared" si="32"/>
        <v>3.1742610133466396E-3</v>
      </c>
      <c r="BB31">
        <f t="shared" si="33"/>
        <v>1.7956052996931942</v>
      </c>
      <c r="BC31" t="s">
        <v>356</v>
      </c>
      <c r="BD31">
        <v>739.93</v>
      </c>
      <c r="BE31">
        <f t="shared" si="34"/>
        <v>426.92999999999995</v>
      </c>
      <c r="BF31">
        <f t="shared" si="35"/>
        <v>0.11307654470468184</v>
      </c>
      <c r="BG31">
        <f t="shared" si="36"/>
        <v>0.83072775211625005</v>
      </c>
      <c r="BH31">
        <f t="shared" si="37"/>
        <v>0.1069507735200201</v>
      </c>
      <c r="BI31">
        <f t="shared" si="38"/>
        <v>0.82275091041338944</v>
      </c>
      <c r="BJ31">
        <f t="shared" si="39"/>
        <v>7.4798772789598289E-2</v>
      </c>
      <c r="BK31">
        <f t="shared" si="40"/>
        <v>0.92520122721040177</v>
      </c>
      <c r="BL31">
        <f t="shared" si="41"/>
        <v>1400.01225806452</v>
      </c>
      <c r="BM31">
        <f t="shared" si="42"/>
        <v>1180.1953554664663</v>
      </c>
      <c r="BN31">
        <f t="shared" si="43"/>
        <v>0.84298930146372797</v>
      </c>
      <c r="BO31">
        <f t="shared" si="44"/>
        <v>0.19597860292745603</v>
      </c>
      <c r="BP31">
        <v>6</v>
      </c>
      <c r="BQ31">
        <v>0.5</v>
      </c>
      <c r="BR31" t="s">
        <v>295</v>
      </c>
      <c r="BS31">
        <v>2</v>
      </c>
      <c r="BT31">
        <v>1608163974.5999999</v>
      </c>
      <c r="BU31">
        <v>1399.6490322580601</v>
      </c>
      <c r="BV31">
        <v>1403.9693548387099</v>
      </c>
      <c r="BW31">
        <v>19.3418903225806</v>
      </c>
      <c r="BX31">
        <v>18.977651612903198</v>
      </c>
      <c r="BY31">
        <v>1400.53096774194</v>
      </c>
      <c r="BZ31">
        <v>19.349451612903199</v>
      </c>
      <c r="CA31">
        <v>500.22887096774201</v>
      </c>
      <c r="CB31">
        <v>101.97132258064499</v>
      </c>
      <c r="CC31">
        <v>0.10003198709677399</v>
      </c>
      <c r="CD31">
        <v>28.003019354838699</v>
      </c>
      <c r="CE31">
        <v>27.9649161290323</v>
      </c>
      <c r="CF31">
        <v>999.9</v>
      </c>
      <c r="CG31">
        <v>0</v>
      </c>
      <c r="CH31">
        <v>0</v>
      </c>
      <c r="CI31">
        <v>9998.7567741935509</v>
      </c>
      <c r="CJ31">
        <v>0</v>
      </c>
      <c r="CK31">
        <v>252.05500000000001</v>
      </c>
      <c r="CL31">
        <v>1400.01225806452</v>
      </c>
      <c r="CM31">
        <v>0.89999858064516203</v>
      </c>
      <c r="CN31">
        <v>0.100001393548387</v>
      </c>
      <c r="CO31">
        <v>0</v>
      </c>
      <c r="CP31">
        <v>1118.5361290322601</v>
      </c>
      <c r="CQ31">
        <v>4.99979</v>
      </c>
      <c r="CR31">
        <v>15446.7387096774</v>
      </c>
      <c r="CS31">
        <v>11904.764516129</v>
      </c>
      <c r="CT31">
        <v>46.5</v>
      </c>
      <c r="CU31">
        <v>48.5</v>
      </c>
      <c r="CV31">
        <v>47.54</v>
      </c>
      <c r="CW31">
        <v>47.566064516129003</v>
      </c>
      <c r="CX31">
        <v>47.75</v>
      </c>
      <c r="CY31">
        <v>1255.5103225806499</v>
      </c>
      <c r="CZ31">
        <v>139.50193548387099</v>
      </c>
      <c r="DA31">
        <v>0</v>
      </c>
      <c r="DB31">
        <v>119.700000047684</v>
      </c>
      <c r="DC31">
        <v>0</v>
      </c>
      <c r="DD31">
        <v>1118.5842307692301</v>
      </c>
      <c r="DE31">
        <v>8.4605128191069507</v>
      </c>
      <c r="DF31">
        <v>121.72307695209101</v>
      </c>
      <c r="DG31">
        <v>15447.484615384599</v>
      </c>
      <c r="DH31">
        <v>15</v>
      </c>
      <c r="DI31">
        <v>1608163664.0999999</v>
      </c>
      <c r="DJ31" t="s">
        <v>344</v>
      </c>
      <c r="DK31">
        <v>1608163664.0999999</v>
      </c>
      <c r="DL31">
        <v>1608163653.5999999</v>
      </c>
      <c r="DM31">
        <v>28</v>
      </c>
      <c r="DN31">
        <v>-0.29699999999999999</v>
      </c>
      <c r="DO31">
        <v>2E-3</v>
      </c>
      <c r="DP31">
        <v>-0.79100000000000004</v>
      </c>
      <c r="DQ31">
        <v>-1.4E-2</v>
      </c>
      <c r="DR31">
        <v>802</v>
      </c>
      <c r="DS31">
        <v>19</v>
      </c>
      <c r="DT31">
        <v>0.57999999999999996</v>
      </c>
      <c r="DU31">
        <v>0.12</v>
      </c>
      <c r="DV31">
        <v>3.1737916186208799</v>
      </c>
      <c r="DW31">
        <v>1.13617699104625E-2</v>
      </c>
      <c r="DX31">
        <v>0.124961449591464</v>
      </c>
      <c r="DY31">
        <v>1</v>
      </c>
      <c r="DZ31">
        <v>-4.3247609999999996</v>
      </c>
      <c r="EA31">
        <v>0.161697263626249</v>
      </c>
      <c r="EB31">
        <v>0.153648553206118</v>
      </c>
      <c r="EC31">
        <v>1</v>
      </c>
      <c r="ED31">
        <v>0.36455523333333301</v>
      </c>
      <c r="EE31">
        <v>5.2074260289209202E-2</v>
      </c>
      <c r="EF31">
        <v>4.3185797795365901E-3</v>
      </c>
      <c r="EG31">
        <v>1</v>
      </c>
      <c r="EH31">
        <v>3</v>
      </c>
      <c r="EI31">
        <v>3</v>
      </c>
      <c r="EJ31" t="s">
        <v>302</v>
      </c>
      <c r="EK31">
        <v>100</v>
      </c>
      <c r="EL31">
        <v>100</v>
      </c>
      <c r="EM31">
        <v>-0.88</v>
      </c>
      <c r="EN31">
        <v>-7.7000000000000002E-3</v>
      </c>
      <c r="EO31">
        <v>-1.0572059912529901</v>
      </c>
      <c r="EP31">
        <v>8.1547674161403102E-4</v>
      </c>
      <c r="EQ31">
        <v>-7.5071724955183801E-7</v>
      </c>
      <c r="ER31">
        <v>1.8443278439785599E-10</v>
      </c>
      <c r="ES31">
        <v>-0.14445548011124401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5.3</v>
      </c>
      <c r="FB31">
        <v>5.5</v>
      </c>
      <c r="FC31">
        <v>2</v>
      </c>
      <c r="FD31">
        <v>496.53500000000003</v>
      </c>
      <c r="FE31">
        <v>488.18099999999998</v>
      </c>
      <c r="FF31">
        <v>23.956199999999999</v>
      </c>
      <c r="FG31">
        <v>31.215499999999999</v>
      </c>
      <c r="FH31">
        <v>30.002099999999999</v>
      </c>
      <c r="FI31">
        <v>31.255099999999999</v>
      </c>
      <c r="FJ31">
        <v>31.221299999999999</v>
      </c>
      <c r="FK31">
        <v>55.4724</v>
      </c>
      <c r="FL31">
        <v>41.851599999999998</v>
      </c>
      <c r="FM31">
        <v>0</v>
      </c>
      <c r="FN31">
        <v>23.875599999999999</v>
      </c>
      <c r="FO31">
        <v>1404.24</v>
      </c>
      <c r="FP31">
        <v>18.9544</v>
      </c>
      <c r="FQ31">
        <v>101.334</v>
      </c>
      <c r="FR31">
        <v>100.855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2020-12-16T18:25:36Z</dcterms:created>
  <dcterms:modified xsi:type="dcterms:W3CDTF">2021-05-04T23:33:36Z</dcterms:modified>
</cp:coreProperties>
</file>