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27AF1C29-541D-4FEC-B13C-C1171E3B7D7B}" xr6:coauthVersionLast="46" xr6:coauthVersionMax="46" xr10:uidLastSave="{00000000-0000-0000-0000-000000000000}"/>
  <bookViews>
    <workbookView xWindow="2115" yWindow="2115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H31" i="1"/>
  <c r="BI31" i="1" s="1"/>
  <c r="BG31" i="1"/>
  <c r="BF31" i="1"/>
  <c r="BE31" i="1"/>
  <c r="BD31" i="1"/>
  <c r="BC31" i="1"/>
  <c r="AX31" i="1" s="1"/>
  <c r="AZ31" i="1"/>
  <c r="AS31" i="1"/>
  <c r="AM31" i="1"/>
  <c r="AN31" i="1" s="1"/>
  <c r="AI31" i="1"/>
  <c r="AG31" i="1" s="1"/>
  <c r="Y31" i="1"/>
  <c r="X31" i="1"/>
  <c r="W31" i="1" s="1"/>
  <c r="P31" i="1"/>
  <c r="BK30" i="1"/>
  <c r="BJ30" i="1"/>
  <c r="BH30" i="1"/>
  <c r="BI30" i="1" s="1"/>
  <c r="BG30" i="1"/>
  <c r="BF30" i="1"/>
  <c r="BE30" i="1"/>
  <c r="BD30" i="1"/>
  <c r="BC30" i="1"/>
  <c r="AX30" i="1" s="1"/>
  <c r="AZ30" i="1"/>
  <c r="AS30" i="1"/>
  <c r="AN30" i="1"/>
  <c r="AM30" i="1"/>
  <c r="AI30" i="1"/>
  <c r="AG30" i="1" s="1"/>
  <c r="Y30" i="1"/>
  <c r="X30" i="1"/>
  <c r="W30" i="1" s="1"/>
  <c r="P30" i="1"/>
  <c r="BK29" i="1"/>
  <c r="BJ29" i="1"/>
  <c r="BH29" i="1"/>
  <c r="BI29" i="1" s="1"/>
  <c r="BG29" i="1"/>
  <c r="BF29" i="1"/>
  <c r="BE29" i="1"/>
  <c r="BD29" i="1"/>
  <c r="BC29" i="1"/>
  <c r="AX29" i="1" s="1"/>
  <c r="AZ29" i="1"/>
  <c r="AV29" i="1"/>
  <c r="AS29" i="1"/>
  <c r="AN29" i="1"/>
  <c r="AM29" i="1"/>
  <c r="AI29" i="1"/>
  <c r="AG29" i="1"/>
  <c r="I29" i="1" s="1"/>
  <c r="Y29" i="1"/>
  <c r="X29" i="1"/>
  <c r="W29" i="1"/>
  <c r="P29" i="1"/>
  <c r="N29" i="1"/>
  <c r="K29" i="1"/>
  <c r="J29" i="1"/>
  <c r="BK28" i="1"/>
  <c r="BJ28" i="1"/>
  <c r="BI28" i="1"/>
  <c r="S28" i="1" s="1"/>
  <c r="BH28" i="1"/>
  <c r="BG28" i="1"/>
  <c r="BF28" i="1"/>
  <c r="BE28" i="1"/>
  <c r="BD28" i="1"/>
  <c r="BC28" i="1"/>
  <c r="AX28" i="1" s="1"/>
  <c r="AZ28" i="1"/>
  <c r="AS28" i="1"/>
  <c r="AN28" i="1"/>
  <c r="AM28" i="1"/>
  <c r="AI28" i="1"/>
  <c r="AG28" i="1" s="1"/>
  <c r="Y28" i="1"/>
  <c r="X28" i="1"/>
  <c r="W28" i="1" s="1"/>
  <c r="P28" i="1"/>
  <c r="BK27" i="1"/>
  <c r="BJ27" i="1"/>
  <c r="BI27" i="1"/>
  <c r="AU27" i="1" s="1"/>
  <c r="BH27" i="1"/>
  <c r="BG27" i="1"/>
  <c r="BF27" i="1"/>
  <c r="BE27" i="1"/>
  <c r="BD27" i="1"/>
  <c r="BC27" i="1"/>
  <c r="AX27" i="1" s="1"/>
  <c r="AZ27" i="1"/>
  <c r="AS27" i="1"/>
  <c r="AW27" i="1" s="1"/>
  <c r="AN27" i="1"/>
  <c r="AM27" i="1"/>
  <c r="AI27" i="1"/>
  <c r="AG27" i="1" s="1"/>
  <c r="Y27" i="1"/>
  <c r="X27" i="1"/>
  <c r="W27" i="1" s="1"/>
  <c r="P27" i="1"/>
  <c r="BK26" i="1"/>
  <c r="BJ26" i="1"/>
  <c r="BI26" i="1"/>
  <c r="AU26" i="1" s="1"/>
  <c r="AW26" i="1" s="1"/>
  <c r="BH26" i="1"/>
  <c r="BG26" i="1"/>
  <c r="BF26" i="1"/>
  <c r="BE26" i="1"/>
  <c r="BD26" i="1"/>
  <c r="BC26" i="1"/>
  <c r="AX26" i="1" s="1"/>
  <c r="AZ26" i="1"/>
  <c r="AS26" i="1"/>
  <c r="AN26" i="1"/>
  <c r="AM26" i="1"/>
  <c r="AI26" i="1"/>
  <c r="AG26" i="1"/>
  <c r="J26" i="1" s="1"/>
  <c r="AV26" i="1" s="1"/>
  <c r="AY26" i="1" s="1"/>
  <c r="Y26" i="1"/>
  <c r="X26" i="1"/>
  <c r="W26" i="1"/>
  <c r="S26" i="1"/>
  <c r="P26" i="1"/>
  <c r="BK25" i="1"/>
  <c r="BJ25" i="1"/>
  <c r="BI25" i="1" s="1"/>
  <c r="BH25" i="1"/>
  <c r="BG25" i="1"/>
  <c r="BF25" i="1"/>
  <c r="BE25" i="1"/>
  <c r="BD25" i="1"/>
  <c r="BC25" i="1"/>
  <c r="AX25" i="1" s="1"/>
  <c r="AZ25" i="1"/>
  <c r="AS25" i="1"/>
  <c r="AM25" i="1"/>
  <c r="AN25" i="1" s="1"/>
  <c r="AI25" i="1"/>
  <c r="AG25" i="1" s="1"/>
  <c r="Y25" i="1"/>
  <c r="W25" i="1" s="1"/>
  <c r="X25" i="1"/>
  <c r="P25" i="1"/>
  <c r="BK24" i="1"/>
  <c r="BJ24" i="1"/>
  <c r="BI24" i="1" s="1"/>
  <c r="BH24" i="1"/>
  <c r="BG24" i="1"/>
  <c r="BF24" i="1"/>
  <c r="BE24" i="1"/>
  <c r="BD24" i="1"/>
  <c r="BC24" i="1"/>
  <c r="AX24" i="1" s="1"/>
  <c r="AZ24" i="1"/>
  <c r="AS24" i="1"/>
  <c r="AM24" i="1"/>
  <c r="AN24" i="1" s="1"/>
  <c r="AI24" i="1"/>
  <c r="AG24" i="1" s="1"/>
  <c r="Y24" i="1"/>
  <c r="W24" i="1" s="1"/>
  <c r="X24" i="1"/>
  <c r="P24" i="1"/>
  <c r="BK23" i="1"/>
  <c r="BJ23" i="1"/>
  <c r="BH23" i="1"/>
  <c r="BI23" i="1" s="1"/>
  <c r="BG23" i="1"/>
  <c r="BF23" i="1"/>
  <c r="BE23" i="1"/>
  <c r="BD23" i="1"/>
  <c r="BC23" i="1"/>
  <c r="AZ23" i="1"/>
  <c r="AX23" i="1"/>
  <c r="AS23" i="1"/>
  <c r="AM23" i="1"/>
  <c r="AN23" i="1" s="1"/>
  <c r="AI23" i="1"/>
  <c r="AG23" i="1" s="1"/>
  <c r="Y23" i="1"/>
  <c r="X23" i="1"/>
  <c r="W23" i="1" s="1"/>
  <c r="P23" i="1"/>
  <c r="BK22" i="1"/>
  <c r="BJ22" i="1"/>
  <c r="BH22" i="1"/>
  <c r="BI22" i="1" s="1"/>
  <c r="BG22" i="1"/>
  <c r="BF22" i="1"/>
  <c r="BE22" i="1"/>
  <c r="BD22" i="1"/>
  <c r="BC22" i="1"/>
  <c r="AX22" i="1" s="1"/>
  <c r="AZ22" i="1"/>
  <c r="AS22" i="1"/>
  <c r="AN22" i="1"/>
  <c r="AM22" i="1"/>
  <c r="AI22" i="1"/>
  <c r="AG22" i="1" s="1"/>
  <c r="Y22" i="1"/>
  <c r="X22" i="1"/>
  <c r="W22" i="1" s="1"/>
  <c r="P22" i="1"/>
  <c r="BK21" i="1"/>
  <c r="BJ21" i="1"/>
  <c r="BH21" i="1"/>
  <c r="BI21" i="1" s="1"/>
  <c r="BG21" i="1"/>
  <c r="BF21" i="1"/>
  <c r="BE21" i="1"/>
  <c r="BD21" i="1"/>
  <c r="BC21" i="1"/>
  <c r="AX21" i="1" s="1"/>
  <c r="AZ21" i="1"/>
  <c r="AS21" i="1"/>
  <c r="AN21" i="1"/>
  <c r="AM21" i="1"/>
  <c r="AI21" i="1"/>
  <c r="AG21" i="1"/>
  <c r="I21" i="1" s="1"/>
  <c r="Y21" i="1"/>
  <c r="X21" i="1"/>
  <c r="W21" i="1"/>
  <c r="P21" i="1"/>
  <c r="N21" i="1"/>
  <c r="K21" i="1"/>
  <c r="BK20" i="1"/>
  <c r="BJ20" i="1"/>
  <c r="BI20" i="1"/>
  <c r="S20" i="1" s="1"/>
  <c r="BH20" i="1"/>
  <c r="BG20" i="1"/>
  <c r="BF20" i="1"/>
  <c r="BE20" i="1"/>
  <c r="BD20" i="1"/>
  <c r="BC20" i="1"/>
  <c r="AX20" i="1" s="1"/>
  <c r="AZ20" i="1"/>
  <c r="AS20" i="1"/>
  <c r="AM20" i="1"/>
  <c r="AN20" i="1" s="1"/>
  <c r="AI20" i="1"/>
  <c r="AG20" i="1" s="1"/>
  <c r="Y20" i="1"/>
  <c r="X20" i="1"/>
  <c r="W20" i="1" s="1"/>
  <c r="P20" i="1"/>
  <c r="BK19" i="1"/>
  <c r="BJ19" i="1"/>
  <c r="BI19" i="1"/>
  <c r="AU19" i="1" s="1"/>
  <c r="BH19" i="1"/>
  <c r="BG19" i="1"/>
  <c r="BF19" i="1"/>
  <c r="BE19" i="1"/>
  <c r="BD19" i="1"/>
  <c r="BC19" i="1"/>
  <c r="AX19" i="1" s="1"/>
  <c r="AZ19" i="1"/>
  <c r="AS19" i="1"/>
  <c r="AW19" i="1" s="1"/>
  <c r="AN19" i="1"/>
  <c r="AM19" i="1"/>
  <c r="AI19" i="1"/>
  <c r="AG19" i="1" s="1"/>
  <c r="Y19" i="1"/>
  <c r="X19" i="1"/>
  <c r="W19" i="1" s="1"/>
  <c r="S19" i="1"/>
  <c r="P19" i="1"/>
  <c r="BK18" i="1"/>
  <c r="BJ18" i="1"/>
  <c r="BH18" i="1"/>
  <c r="BI18" i="1" s="1"/>
  <c r="BG18" i="1"/>
  <c r="BF18" i="1"/>
  <c r="BE18" i="1"/>
  <c r="BD18" i="1"/>
  <c r="BC18" i="1"/>
  <c r="AX18" i="1" s="1"/>
  <c r="AZ18" i="1"/>
  <c r="AS18" i="1"/>
  <c r="AN18" i="1"/>
  <c r="AM18" i="1"/>
  <c r="AI18" i="1"/>
  <c r="AG18" i="1"/>
  <c r="J18" i="1" s="1"/>
  <c r="AV18" i="1" s="1"/>
  <c r="Y18" i="1"/>
  <c r="X18" i="1"/>
  <c r="W18" i="1"/>
  <c r="P18" i="1"/>
  <c r="BK17" i="1"/>
  <c r="BJ17" i="1"/>
  <c r="BI17" i="1" s="1"/>
  <c r="BH17" i="1"/>
  <c r="BG17" i="1"/>
  <c r="BF17" i="1"/>
  <c r="BE17" i="1"/>
  <c r="BD17" i="1"/>
  <c r="BC17" i="1"/>
  <c r="AX17" i="1" s="1"/>
  <c r="AZ17" i="1"/>
  <c r="AS17" i="1"/>
  <c r="AM17" i="1"/>
  <c r="AN17" i="1" s="1"/>
  <c r="AI17" i="1"/>
  <c r="AG17" i="1" s="1"/>
  <c r="Y17" i="1"/>
  <c r="W17" i="1" s="1"/>
  <c r="X17" i="1"/>
  <c r="P17" i="1"/>
  <c r="AA21" i="1" l="1"/>
  <c r="K25" i="1"/>
  <c r="I25" i="1"/>
  <c r="AH25" i="1"/>
  <c r="N25" i="1"/>
  <c r="J25" i="1"/>
  <c r="AV25" i="1" s="1"/>
  <c r="N22" i="1"/>
  <c r="K22" i="1"/>
  <c r="J22" i="1"/>
  <c r="AV22" i="1" s="1"/>
  <c r="I22" i="1"/>
  <c r="AH22" i="1"/>
  <c r="K23" i="1"/>
  <c r="J23" i="1"/>
  <c r="AV23" i="1" s="1"/>
  <c r="I23" i="1"/>
  <c r="AH23" i="1"/>
  <c r="N23" i="1"/>
  <c r="AH24" i="1"/>
  <c r="N24" i="1"/>
  <c r="K24" i="1"/>
  <c r="J24" i="1"/>
  <c r="AV24" i="1" s="1"/>
  <c r="I24" i="1"/>
  <c r="AA29" i="1"/>
  <c r="J17" i="1"/>
  <c r="AV17" i="1" s="1"/>
  <c r="K17" i="1"/>
  <c r="I17" i="1"/>
  <c r="AH17" i="1"/>
  <c r="N17" i="1"/>
  <c r="AU25" i="1"/>
  <c r="AW25" i="1" s="1"/>
  <c r="S25" i="1"/>
  <c r="AU21" i="1"/>
  <c r="AW21" i="1" s="1"/>
  <c r="S21" i="1"/>
  <c r="AU22" i="1"/>
  <c r="S22" i="1"/>
  <c r="S23" i="1"/>
  <c r="AU23" i="1"/>
  <c r="AW23" i="1" s="1"/>
  <c r="AU24" i="1"/>
  <c r="AW24" i="1" s="1"/>
  <c r="S24" i="1"/>
  <c r="N27" i="1"/>
  <c r="K27" i="1"/>
  <c r="J27" i="1"/>
  <c r="AV27" i="1" s="1"/>
  <c r="AY27" i="1" s="1"/>
  <c r="I27" i="1"/>
  <c r="AH27" i="1"/>
  <c r="N30" i="1"/>
  <c r="K30" i="1"/>
  <c r="J30" i="1"/>
  <c r="AV30" i="1" s="1"/>
  <c r="AY30" i="1" s="1"/>
  <c r="I30" i="1"/>
  <c r="AH30" i="1"/>
  <c r="K31" i="1"/>
  <c r="J31" i="1"/>
  <c r="AV31" i="1" s="1"/>
  <c r="I31" i="1"/>
  <c r="AH31" i="1"/>
  <c r="N31" i="1"/>
  <c r="AU17" i="1"/>
  <c r="AW17" i="1" s="1"/>
  <c r="S17" i="1"/>
  <c r="N19" i="1"/>
  <c r="K19" i="1"/>
  <c r="J19" i="1"/>
  <c r="AV19" i="1" s="1"/>
  <c r="AY19" i="1" s="1"/>
  <c r="I19" i="1"/>
  <c r="AH19" i="1"/>
  <c r="AW22" i="1"/>
  <c r="K28" i="1"/>
  <c r="J28" i="1"/>
  <c r="AV28" i="1" s="1"/>
  <c r="AY28" i="1" s="1"/>
  <c r="I28" i="1"/>
  <c r="AH28" i="1"/>
  <c r="N28" i="1"/>
  <c r="S31" i="1"/>
  <c r="AU31" i="1"/>
  <c r="AU18" i="1"/>
  <c r="AW18" i="1" s="1"/>
  <c r="S18" i="1"/>
  <c r="I20" i="1"/>
  <c r="K20" i="1"/>
  <c r="J20" i="1"/>
  <c r="AV20" i="1" s="1"/>
  <c r="AH20" i="1"/>
  <c r="N20" i="1"/>
  <c r="AW29" i="1"/>
  <c r="AU29" i="1"/>
  <c r="S29" i="1"/>
  <c r="AU30" i="1"/>
  <c r="S30" i="1"/>
  <c r="AW31" i="1"/>
  <c r="AY29" i="1"/>
  <c r="AW30" i="1"/>
  <c r="K18" i="1"/>
  <c r="AU20" i="1"/>
  <c r="AW20" i="1" s="1"/>
  <c r="J21" i="1"/>
  <c r="AV21" i="1" s="1"/>
  <c r="AY21" i="1" s="1"/>
  <c r="K26" i="1"/>
  <c r="AU28" i="1"/>
  <c r="AW28" i="1" s="1"/>
  <c r="N18" i="1"/>
  <c r="N26" i="1"/>
  <c r="S27" i="1"/>
  <c r="AH18" i="1"/>
  <c r="AH26" i="1"/>
  <c r="I18" i="1"/>
  <c r="AH21" i="1"/>
  <c r="I26" i="1"/>
  <c r="AH29" i="1"/>
  <c r="T29" i="1" l="1"/>
  <c r="U29" i="1" s="1"/>
  <c r="AY20" i="1"/>
  <c r="AA19" i="1"/>
  <c r="T19" i="1"/>
  <c r="U19" i="1" s="1"/>
  <c r="AA31" i="1"/>
  <c r="AA28" i="1"/>
  <c r="AY31" i="1"/>
  <c r="AA27" i="1"/>
  <c r="T23" i="1"/>
  <c r="U23" i="1" s="1"/>
  <c r="AY18" i="1"/>
  <c r="AA23" i="1"/>
  <c r="AA26" i="1"/>
  <c r="T26" i="1"/>
  <c r="U26" i="1" s="1"/>
  <c r="AA20" i="1"/>
  <c r="T22" i="1"/>
  <c r="U22" i="1" s="1"/>
  <c r="AA24" i="1"/>
  <c r="AY23" i="1"/>
  <c r="T18" i="1"/>
  <c r="U18" i="1" s="1"/>
  <c r="Q18" i="1" s="1"/>
  <c r="O18" i="1" s="1"/>
  <c r="R18" i="1" s="1"/>
  <c r="L18" i="1" s="1"/>
  <c r="M18" i="1" s="1"/>
  <c r="AY24" i="1"/>
  <c r="AA18" i="1"/>
  <c r="T17" i="1"/>
  <c r="U17" i="1" s="1"/>
  <c r="AA30" i="1"/>
  <c r="T21" i="1"/>
  <c r="U21" i="1" s="1"/>
  <c r="AA17" i="1"/>
  <c r="AY25" i="1"/>
  <c r="T28" i="1"/>
  <c r="U28" i="1" s="1"/>
  <c r="T24" i="1"/>
  <c r="U24" i="1" s="1"/>
  <c r="AA22" i="1"/>
  <c r="Q22" i="1"/>
  <c r="O22" i="1" s="1"/>
  <c r="R22" i="1" s="1"/>
  <c r="L22" i="1" s="1"/>
  <c r="M22" i="1" s="1"/>
  <c r="T30" i="1"/>
  <c r="U30" i="1" s="1"/>
  <c r="Q30" i="1" s="1"/>
  <c r="O30" i="1" s="1"/>
  <c r="R30" i="1" s="1"/>
  <c r="L30" i="1" s="1"/>
  <c r="M30" i="1" s="1"/>
  <c r="T31" i="1"/>
  <c r="U31" i="1" s="1"/>
  <c r="Q31" i="1" s="1"/>
  <c r="O31" i="1" s="1"/>
  <c r="R31" i="1" s="1"/>
  <c r="L31" i="1" s="1"/>
  <c r="M31" i="1" s="1"/>
  <c r="T25" i="1"/>
  <c r="U25" i="1" s="1"/>
  <c r="AY17" i="1"/>
  <c r="AY22" i="1"/>
  <c r="T20" i="1"/>
  <c r="U20" i="1" s="1"/>
  <c r="T27" i="1"/>
  <c r="U27" i="1" s="1"/>
  <c r="Q27" i="1" s="1"/>
  <c r="O27" i="1" s="1"/>
  <c r="R27" i="1" s="1"/>
  <c r="L27" i="1" s="1"/>
  <c r="M27" i="1" s="1"/>
  <c r="AA25" i="1"/>
  <c r="Q25" i="1"/>
  <c r="O25" i="1" s="1"/>
  <c r="R25" i="1" s="1"/>
  <c r="L25" i="1" s="1"/>
  <c r="M25" i="1" s="1"/>
  <c r="V20" i="1" l="1"/>
  <c r="Z20" i="1" s="1"/>
  <c r="AC20" i="1"/>
  <c r="AD20" i="1" s="1"/>
  <c r="AB20" i="1"/>
  <c r="Q20" i="1"/>
  <c r="O20" i="1" s="1"/>
  <c r="R20" i="1" s="1"/>
  <c r="L20" i="1" s="1"/>
  <c r="M20" i="1" s="1"/>
  <c r="V23" i="1"/>
  <c r="Z23" i="1" s="1"/>
  <c r="AC23" i="1"/>
  <c r="AB23" i="1"/>
  <c r="AC21" i="1"/>
  <c r="AD21" i="1" s="1"/>
  <c r="V21" i="1"/>
  <c r="Z21" i="1" s="1"/>
  <c r="AB21" i="1"/>
  <c r="Q21" i="1"/>
  <c r="O21" i="1" s="1"/>
  <c r="R21" i="1" s="1"/>
  <c r="L21" i="1" s="1"/>
  <c r="M21" i="1" s="1"/>
  <c r="V18" i="1"/>
  <c r="Z18" i="1" s="1"/>
  <c r="AC18" i="1"/>
  <c r="AD18" i="1" s="1"/>
  <c r="AB18" i="1"/>
  <c r="V19" i="1"/>
  <c r="Z19" i="1" s="1"/>
  <c r="AB19" i="1"/>
  <c r="AC19" i="1"/>
  <c r="V24" i="1"/>
  <c r="Z24" i="1" s="1"/>
  <c r="AC24" i="1"/>
  <c r="AB24" i="1"/>
  <c r="V26" i="1"/>
  <c r="Z26" i="1" s="1"/>
  <c r="AC26" i="1"/>
  <c r="AB26" i="1"/>
  <c r="Q19" i="1"/>
  <c r="O19" i="1" s="1"/>
  <c r="R19" i="1" s="1"/>
  <c r="L19" i="1" s="1"/>
  <c r="M19" i="1" s="1"/>
  <c r="AC25" i="1"/>
  <c r="V25" i="1"/>
  <c r="Z25" i="1" s="1"/>
  <c r="AB25" i="1"/>
  <c r="V31" i="1"/>
  <c r="Z31" i="1" s="1"/>
  <c r="AC31" i="1"/>
  <c r="AD31" i="1" s="1"/>
  <c r="AB31" i="1"/>
  <c r="V28" i="1"/>
  <c r="Z28" i="1" s="1"/>
  <c r="AC28" i="1"/>
  <c r="AD28" i="1" s="1"/>
  <c r="AB28" i="1"/>
  <c r="Q24" i="1"/>
  <c r="O24" i="1" s="1"/>
  <c r="R24" i="1" s="1"/>
  <c r="L24" i="1" s="1"/>
  <c r="M24" i="1" s="1"/>
  <c r="Q26" i="1"/>
  <c r="O26" i="1" s="1"/>
  <c r="R26" i="1" s="1"/>
  <c r="L26" i="1" s="1"/>
  <c r="M26" i="1" s="1"/>
  <c r="V27" i="1"/>
  <c r="Z27" i="1" s="1"/>
  <c r="AC27" i="1"/>
  <c r="AD27" i="1" s="1"/>
  <c r="AB27" i="1"/>
  <c r="AC17" i="1"/>
  <c r="V17" i="1"/>
  <c r="Z17" i="1" s="1"/>
  <c r="AB17" i="1"/>
  <c r="Q23" i="1"/>
  <c r="O23" i="1" s="1"/>
  <c r="R23" i="1" s="1"/>
  <c r="L23" i="1" s="1"/>
  <c r="M23" i="1" s="1"/>
  <c r="Q28" i="1"/>
  <c r="O28" i="1" s="1"/>
  <c r="R28" i="1" s="1"/>
  <c r="L28" i="1" s="1"/>
  <c r="M28" i="1" s="1"/>
  <c r="V29" i="1"/>
  <c r="Z29" i="1" s="1"/>
  <c r="AC29" i="1"/>
  <c r="AD29" i="1" s="1"/>
  <c r="AB29" i="1"/>
  <c r="Q29" i="1"/>
  <c r="O29" i="1" s="1"/>
  <c r="R29" i="1" s="1"/>
  <c r="L29" i="1" s="1"/>
  <c r="M29" i="1" s="1"/>
  <c r="V30" i="1"/>
  <c r="Z30" i="1" s="1"/>
  <c r="AC30" i="1"/>
  <c r="AB30" i="1"/>
  <c r="Q17" i="1"/>
  <c r="O17" i="1" s="1"/>
  <c r="R17" i="1" s="1"/>
  <c r="L17" i="1" s="1"/>
  <c r="M17" i="1" s="1"/>
  <c r="V22" i="1"/>
  <c r="Z22" i="1" s="1"/>
  <c r="AC22" i="1"/>
  <c r="AD22" i="1" s="1"/>
  <c r="AB22" i="1"/>
  <c r="AD17" i="1" l="1"/>
  <c r="AD26" i="1"/>
  <c r="AD23" i="1"/>
  <c r="AD24" i="1"/>
  <c r="AD30" i="1"/>
  <c r="AD25" i="1"/>
  <c r="AD19" i="1"/>
</calcChain>
</file>

<file path=xl/sharedStrings.xml><?xml version="1.0" encoding="utf-8"?>
<sst xmlns="http://schemas.openxmlformats.org/spreadsheetml/2006/main" count="693" uniqueCount="353">
  <si>
    <t>File opened</t>
  </si>
  <si>
    <t>2020-12-17 10:07:15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</si>
  <si>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</si>
  <si>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</si>
  <si>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</si>
  <si>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</si>
  <si>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</si>
  <si>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</si>
  <si>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</si>
  <si>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</si>
  <si>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</si>
  <si>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</si>
  <si>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</si>
  <si>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{"co2bspan2b": "0.180987", "flowmeterzero": "0.990522", "co2bzero": "0.945393", "co2bspan2": "0", "h2obzero": "1.0713", "h2obspan2": "0", "flowbzero": "0.21903", "h2oaspan2b": "0.0752776", "h2obspanconc2": "0", "h2oaspan1": "1.01106", "ssa_ref": "31243.3", "h2oazero": "1.06897", "co2aspan2": "0", "h2oaspan2a": "0.0744543", "h2obspan2b": "0.0756432", "tazero": "-0.045269", "h2oaspan2": "0", "h2oaspanconc2": "0", "h2obspan1": "1.02041", "h2oaspanconc1": "13.51", "co2aspan2b": "0.182023", "flowazero": "0.42501", "co2aspanconc1": "995.1", "co2bspan2a": "0.182058", "co2azero": "0.968485", "co2aspanconc2": "0", "co2aspan2a": "0.183186", "co2aspan1": "0.993652", "co2bspanconc2": "0", "chamberpressurezero": "2.56567", "h2obspan2a": "0.0741299", "oxygen": "21", "h2obspanconc1": "13.5", "ssb_ref": "34304.3", "tbzero": "-0.0452194", "co2bspanconc1": "995.1", "co2bspan1": "0.994117"}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</si>
  <si>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</si>
  <si>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</si>
  <si>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</si>
  <si>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</si>
  <si>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</si>
  <si>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</si>
  <si>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</si>
  <si>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</si>
  <si>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</si>
  <si>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10:07:15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</si>
  <si>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</si>
  <si>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</si>
  <si>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</si>
  <si>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</si>
  <si>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</si>
  <si>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</si>
  <si>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</si>
  <si>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</si>
  <si>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</si>
  <si>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</si>
  <si>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</si>
  <si>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</si>
  <si>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</si>
  <si>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</si>
  <si>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</si>
  <si>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</si>
  <si>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</si>
  <si>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</si>
  <si>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</si>
  <si>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</si>
  <si>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</si>
  <si>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</si>
  <si>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</si>
  <si>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</si>
  <si>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</si>
  <si>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</si>
  <si>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</si>
  <si>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</si>
  <si>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</si>
  <si>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</si>
  <si>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</si>
  <si>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</si>
  <si>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</si>
  <si>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</si>
  <si>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</si>
  <si>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</si>
  <si>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</si>
  <si>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</si>
  <si>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</si>
  <si>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</si>
  <si>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</si>
  <si>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</si>
  <si>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</si>
  <si>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</si>
  <si>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</si>
  <si>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</si>
  <si>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</si>
  <si>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</si>
  <si>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</si>
  <si>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</si>
  <si>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</si>
  <si>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</si>
  <si>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</si>
  <si>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2.86983 72.2514 368.513 603.828 842.882 1012.47 1166.71 1215.17</t>
  </si>
  <si>
    <t>Fs_true</t>
  </si>
  <si>
    <t>0.218313 101.53 403.417 601.265 802.103 1000.47 1201.77 1399.44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</si>
  <si>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</si>
  <si>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</si>
  <si>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</si>
  <si>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</si>
  <si>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</si>
  <si>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</si>
  <si>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</si>
  <si>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</si>
  <si>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</si>
  <si>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</si>
  <si>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</si>
  <si>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</si>
  <si>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</si>
  <si>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</si>
  <si>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</si>
  <si>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</si>
  <si>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</si>
  <si>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</si>
  <si>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</si>
  <si>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</si>
  <si>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</si>
  <si>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</si>
  <si>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</si>
  <si>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</si>
  <si>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</si>
  <si>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</si>
  <si>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</si>
  <si>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</si>
  <si>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</si>
  <si>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</si>
  <si>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</si>
  <si>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</si>
  <si>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</si>
  <si>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</si>
  <si>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</si>
  <si>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</si>
  <si>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</si>
  <si>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</si>
  <si>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</si>
  <si>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</si>
  <si>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</si>
  <si>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</si>
  <si>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</si>
  <si>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</si>
  <si>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</si>
  <si>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</si>
  <si>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</si>
  <si>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</si>
  <si>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</si>
  <si>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</si>
  <si>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</si>
  <si>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</si>
  <si>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</si>
  <si>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</si>
  <si>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</si>
  <si>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</si>
  <si>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</si>
  <si>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</si>
  <si>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</si>
  <si>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</si>
  <si>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</si>
  <si>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</si>
  <si>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</si>
  <si>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</si>
  <si>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</si>
  <si>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</si>
  <si>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</si>
  <si>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</si>
  <si>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</si>
  <si>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</si>
  <si>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</si>
  <si>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</si>
  <si>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</si>
  <si>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</si>
  <si>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</si>
  <si>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</si>
  <si>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</si>
  <si>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</si>
  <si>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</si>
  <si>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</si>
  <si>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</si>
  <si>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</si>
  <si>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</si>
  <si>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</si>
  <si>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</si>
  <si>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</si>
  <si>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</si>
  <si>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</si>
  <si>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</si>
  <si>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</si>
  <si>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</si>
  <si>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</si>
  <si>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</si>
  <si>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</si>
  <si>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</si>
  <si>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</si>
  <si>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</si>
  <si>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</si>
  <si>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</si>
  <si>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</si>
  <si>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</si>
  <si>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</si>
  <si>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</si>
  <si>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</si>
  <si>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</si>
  <si>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</si>
  <si>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</si>
  <si>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</si>
  <si>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</si>
  <si>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</si>
  <si>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</si>
  <si>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</si>
  <si>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</si>
  <si>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</si>
  <si>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</si>
  <si>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</si>
  <si>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</si>
  <si>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</si>
  <si>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</si>
  <si>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</si>
  <si>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</si>
  <si>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</si>
  <si>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</si>
  <si>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</si>
  <si>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</si>
  <si>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</si>
  <si>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</si>
  <si>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</si>
  <si>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</si>
  <si>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</si>
  <si>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</si>
  <si>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</si>
  <si>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</si>
  <si>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</si>
  <si>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</si>
  <si>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</si>
  <si>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</si>
  <si>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</si>
  <si>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</si>
  <si>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</si>
  <si>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</si>
  <si>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</si>
  <si>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</si>
  <si>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</si>
  <si>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</si>
  <si>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</si>
  <si>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</si>
  <si>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</si>
  <si>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</si>
  <si>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</si>
  <si>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</si>
  <si>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</si>
  <si>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</si>
  <si>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</si>
  <si>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</si>
  <si>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</si>
  <si>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</si>
  <si>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</si>
  <si>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</si>
  <si>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</si>
  <si>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</si>
  <si>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</si>
  <si>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</si>
  <si>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</si>
  <si>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</si>
  <si>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</si>
  <si>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</si>
  <si>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</si>
  <si>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</si>
  <si>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</si>
  <si>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</si>
  <si>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</si>
  <si>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</si>
  <si>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</si>
  <si>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</si>
  <si>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</si>
  <si>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</si>
  <si>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</si>
  <si>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</si>
  <si>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</si>
  <si>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</si>
  <si>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</si>
  <si>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</si>
  <si>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</si>
  <si>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</si>
  <si>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</si>
  <si>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</si>
  <si>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</si>
  <si>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</si>
  <si>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</si>
  <si>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</si>
  <si>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</si>
  <si>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</si>
  <si>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</si>
  <si>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</si>
  <si>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</si>
  <si>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</si>
  <si>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</si>
  <si>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</si>
  <si>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</si>
  <si>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</si>
  <si>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</si>
  <si>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</si>
  <si>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20201217 10:11:15</t>
  </si>
  <si>
    <t>10:11:15</t>
  </si>
  <si>
    <t>1149</t>
  </si>
  <si>
    <t>_1</t>
  </si>
  <si>
    <t>RECT-4143-20200907-06_33_50</t>
  </si>
  <si>
    <t>RECT-1085-20201217-10_11_16</t>
  </si>
  <si>
    <t>DARK-1086-20201217-10_11_18</t>
  </si>
  <si>
    <t>0: Broadleaf</t>
  </si>
  <si>
    <t>10:11:34</t>
  </si>
  <si>
    <t>1/3</t>
  </si>
  <si>
    <t>20201217 10:13:35</t>
  </si>
  <si>
    <t>10:13:35</t>
  </si>
  <si>
    <t>RECT-1087-20201217-10_13_37</t>
  </si>
  <si>
    <t>DARK-1088-20201217-10_13_39</t>
  </si>
  <si>
    <t>2/3</t>
  </si>
  <si>
    <t>20201217 10:15:36</t>
  </si>
  <si>
    <t>10:15:36</t>
  </si>
  <si>
    <t>RECT-1089-20201217-10_15_37</t>
  </si>
  <si>
    <t>DARK-1090-20201217-10_15_39</t>
  </si>
  <si>
    <t>20201217 10:17:24</t>
  </si>
  <si>
    <t>10:17:24</t>
  </si>
  <si>
    <t>RECT-1091-20201217-10_17_25</t>
  </si>
  <si>
    <t>DARK-1092-20201217-10_17_27</t>
  </si>
  <si>
    <t>3/3</t>
  </si>
  <si>
    <t>20201217 10:18:37</t>
  </si>
  <si>
    <t>10:18:37</t>
  </si>
  <si>
    <t>RECT-1093-20201217-10_18_38</t>
  </si>
  <si>
    <t>DARK-1094-20201217-10_18_40</t>
  </si>
  <si>
    <t>20201217 10:19:49</t>
  </si>
  <si>
    <t>10:19:49</t>
  </si>
  <si>
    <t>RECT-1095-20201217-10_19_50</t>
  </si>
  <si>
    <t>DARK-1096-20201217-10_19_52</t>
  </si>
  <si>
    <t>20201217 10:20:58</t>
  </si>
  <si>
    <t>10:20:58</t>
  </si>
  <si>
    <t>RECT-1097-20201217-10_20_59</t>
  </si>
  <si>
    <t>DARK-1098-20201217-10_21_01</t>
  </si>
  <si>
    <t>20201217 10:22:08</t>
  </si>
  <si>
    <t>10:22:08</t>
  </si>
  <si>
    <t>RECT-1099-20201217-10_22_09</t>
  </si>
  <si>
    <t>DARK-1100-20201217-10_22_11</t>
  </si>
  <si>
    <t>10:22:30</t>
  </si>
  <si>
    <t>20201217 10:24:21</t>
  </si>
  <si>
    <t>10:24:21</t>
  </si>
  <si>
    <t>RECT-1101-20201217-10_24_22</t>
  </si>
  <si>
    <t>DARK-1102-20201217-10_24_24</t>
  </si>
  <si>
    <t>20201217 10:25:55</t>
  </si>
  <si>
    <t>10:25:55</t>
  </si>
  <si>
    <t>RECT-1103-20201217-10_25_56</t>
  </si>
  <si>
    <t>DARK-1104-20201217-10_25_58</t>
  </si>
  <si>
    <t>20201217 10:27:25</t>
  </si>
  <si>
    <t>10:27:25</t>
  </si>
  <si>
    <t>RECT-1105-20201217-10_27_26</t>
  </si>
  <si>
    <t>DARK-1106-20201217-10_27_28</t>
  </si>
  <si>
    <t>20201217 10:28:35</t>
  </si>
  <si>
    <t>10:28:35</t>
  </si>
  <si>
    <t>RECT-1107-20201217-10_28_36</t>
  </si>
  <si>
    <t>DARK-1108-20201217-10_28_38</t>
  </si>
  <si>
    <t>20201217 10:29:59</t>
  </si>
  <si>
    <t>10:29:59</t>
  </si>
  <si>
    <t>RECT-1109-20201217-10_30_00</t>
  </si>
  <si>
    <t>DARK-1110-20201217-10_30_02</t>
  </si>
  <si>
    <t>20201217 10:31:42</t>
  </si>
  <si>
    <t>10:31:42</t>
  </si>
  <si>
    <t>RECT-1111-20201217-10_31_43</t>
  </si>
  <si>
    <t>DARK-1112-20201217-10_31_45</t>
  </si>
  <si>
    <t>20201217 10:33:42</t>
  </si>
  <si>
    <t>10:33:42</t>
  </si>
  <si>
    <t>RECT-1113-20201217-10_33_44</t>
  </si>
  <si>
    <t>DARK-1114-20201217-10_33_46</t>
  </si>
  <si>
    <t>10:33:15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</si>
</sst>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1608228675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1608228667</v>
      </c>
      <c r="I17">
        <f t="shared" ref="I17:I31" si="0">BW17*AG17*(BS17-BT17)/(100*BL17*(1000-AG17*BS17))</f>
        <v>3.8620039269850008E-4</v>
      </c>
      <c r="J17">
        <f t="shared" ref="J17:J31" si="1">BW17*AG17*(BR17-BQ17*(1000-AG17*BT17)/(1000-AG17*BS17))/(100*BL17)</f>
        <v>2.6296317833022145</v>
      </c>
      <c r="K17">
        <f t="shared" ref="K17:K31" si="2">BQ17 - IF(AG17&gt;1, J17*BL17*100/(AI17*CE17), 0)</f>
        <v>400.72199999999998</v>
      </c>
      <c r="L17">
        <f t="shared" ref="L17:L31" si="3">((R17-I17/2)*K17-J17)/(R17+I17/2)</f>
        <v>203.31564928887124</v>
      </c>
      <c r="M17">
        <f t="shared" ref="M17:M31" si="4">L17*(BX17+BY17)/1000</f>
        <v>20.674046508634294</v>
      </c>
      <c r="N17">
        <f t="shared" ref="N17:N31" si="5">(BQ17 - IF(AG17&gt;1, J17*BL17*100/(AI17*CE17), 0))*(BX17+BY17)/1000</f>
        <v>40.747209051587838</v>
      </c>
      <c r="O17">
        <f t="shared" ref="O17:O31" si="6">2/((1/Q17-1/P17)+SIGN(Q17)*SQRT((1/Q17-1/P17)*(1/Q17-1/P17) + 4*BM17/((BM17+1)*(BM17+1))*(2*1/Q17*1/P17-1/P17*1/P17)))</f>
        <v>2.2338678422034668E-2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2.9614224606228019</v>
      </c>
      <c r="Q17">
        <f t="shared" ref="Q17:Q31" si="8">I17*(1000-(1000*0.61365*EXP(17.502*U17/(240.97+U17))/(BX17+BY17)+BS17)/2)/(1000*0.61365*EXP(17.502*U17/(240.97+U17))/(BX17+BY17)-BS17)</f>
        <v>2.2245485835982938E-2</v>
      </c>
      <c r="R17">
        <f t="shared" ref="R17:R31" si="9">1/((BM17+1)/(O17/1.6)+1/(P17/1.37)) + BM17/((BM17+1)/(O17/1.6) + BM17/(P17/1.37))</f>
        <v>1.391176911020935E-2</v>
      </c>
      <c r="S17">
        <f t="shared" ref="S17:S31" si="10">(BI17*BK17)</f>
        <v>231.29324906802677</v>
      </c>
      <c r="T17">
        <f t="shared" ref="T17:T31" si="11">(BZ17+(S17+2*0.95*0.0000000567*(((BZ17+$B$7)+273)^4-(BZ17+273)^4)-44100*I17)/(1.84*29.3*P17+8*0.95*0.0000000567*(BZ17+273)^3))</f>
        <v>29.244578078152742</v>
      </c>
      <c r="U17">
        <f t="shared" ref="U17:U31" si="12">($C$7*CA17+$D$7*CB17+$E$7*T17)</f>
        <v>28.804367741935501</v>
      </c>
      <c r="V17">
        <f t="shared" ref="V17:V31" si="13">0.61365*EXP(17.502*U17/(240.97+U17))</f>
        <v>3.9764689516707712</v>
      </c>
      <c r="W17">
        <f t="shared" ref="W17:W31" si="14">(X17/Y17*100)</f>
        <v>59.71373052109481</v>
      </c>
      <c r="X17">
        <f t="shared" ref="X17:X31" si="15">BS17*(BX17+BY17)/1000</f>
        <v>2.2653219728692839</v>
      </c>
      <c r="Y17">
        <f t="shared" ref="Y17:Y31" si="16">0.61365*EXP(17.502*BZ17/(240.97+BZ17))</f>
        <v>3.7936366612851691</v>
      </c>
      <c r="Z17">
        <f t="shared" ref="Z17:Z31" si="17">(V17-BS17*(BX17+BY17)/1000)</f>
        <v>1.7111469788014873</v>
      </c>
      <c r="AA17">
        <f t="shared" ref="AA17:AA31" si="18">(-I17*44100)</f>
        <v>-17.031437318003853</v>
      </c>
      <c r="AB17">
        <f t="shared" ref="AB17:AB31" si="19">2*29.3*P17*0.92*(BZ17-U17)</f>
        <v>-129.2906270331579</v>
      </c>
      <c r="AC17">
        <f t="shared" ref="AC17:AC31" si="20">2*0.95*0.0000000567*(((BZ17+$B$7)+273)^4-(U17+273)^4)</f>
        <v>-9.5544588989512533</v>
      </c>
      <c r="AD17">
        <f t="shared" ref="AD17:AD31" si="21">S17+AC17+AA17+AB17</f>
        <v>75.416725817913772</v>
      </c>
      <c r="AE17">
        <v>0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53661.811900194407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756.33219230769203</v>
      </c>
      <c r="AR17">
        <v>819.8</v>
      </c>
      <c r="AS17">
        <f t="shared" ref="AS17:AS31" si="27">1-AQ17/AR17</f>
        <v>7.7418648075515906E-2</v>
      </c>
      <c r="AT17">
        <v>0.5</v>
      </c>
      <c r="AU17">
        <f t="shared" ref="AU17:AU31" si="28">BI17</f>
        <v>1180.1947373373248</v>
      </c>
      <c r="AV17">
        <f t="shared" ref="AV17:AV31" si="29">J17</f>
        <v>2.6296317833022145</v>
      </c>
      <c r="AW17">
        <f t="shared" ref="AW17:AW31" si="30">AS17*AT17*AU17</f>
        <v>45.684540515247143</v>
      </c>
      <c r="AX17">
        <f t="shared" ref="AX17:AX31" si="31">BC17/AR17</f>
        <v>0.30717248109294942</v>
      </c>
      <c r="AY17">
        <f t="shared" ref="AY17:AY31" si="32">(AV17-AO17)/AU17</f>
        <v>2.7176695181294476E-3</v>
      </c>
      <c r="AZ17">
        <f t="shared" ref="AZ17:AZ31" si="33">(AL17-AR17)/AR17</f>
        <v>2.9791168577701876</v>
      </c>
      <c r="BA17" t="s">
        <v>289</v>
      </c>
      <c r="BB17">
        <v>567.98</v>
      </c>
      <c r="BC17">
        <f t="shared" ref="BC17:BC31" si="34">AR17-BB17</f>
        <v>251.81999999999994</v>
      </c>
      <c r="BD17">
        <f t="shared" ref="BD17:BD31" si="35">(AR17-AQ17)/(AR17-BB17)</f>
        <v>0.25203640573547748</v>
      </c>
      <c r="BE17">
        <f t="shared" ref="BE17:BE31" si="36">(AL17-AR17)/(AL17-BB17)</f>
        <v>0.90652908206822314</v>
      </c>
      <c r="BF17">
        <f t="shared" ref="BF17:BF31" si="37">(AR17-AQ17)/(AR17-AK17)</f>
        <v>0.60837745170329049</v>
      </c>
      <c r="BG17">
        <f t="shared" ref="BG17:BG31" si="38">(AL17-AR17)/(AL17-AK17)</f>
        <v>0.95903441809662571</v>
      </c>
      <c r="BH17">
        <f t="shared" ref="BH17:BH31" si="39">$B$11*CF17+$C$11*CG17+$F$11*CH17*(1-CK17)</f>
        <v>1400.01129032258</v>
      </c>
      <c r="BI17">
        <f t="shared" ref="BI17:BI31" si="40">BH17*BJ17</f>
        <v>1180.1947373373248</v>
      </c>
      <c r="BJ17">
        <f t="shared" ref="BJ17:BJ31" si="41">($B$11*$D$9+$C$11*$D$9+$F$11*((CU17+CM17)/MAX(CU17+CM17+CV17, 0.1)*$I$9+CV17/MAX(CU17+CM17+CV17, 0.1)*$J$9))/($B$11+$C$11+$F$11)</f>
        <v>0.84298944265327547</v>
      </c>
      <c r="BK17">
        <f t="shared" ref="BK17:BK31" si="42">($B$11*$K$9+$C$11*$K$9+$F$11*((CU17+CM17)/MAX(CU17+CM17+CV17, 0.1)*$P$9+CV17/MAX(CU17+CM17+CV17, 0.1)*$Q$9))/($B$11+$C$11+$F$11)</f>
        <v>0.19597888530655108</v>
      </c>
      <c r="BL17">
        <v>6</v>
      </c>
      <c r="BM17">
        <v>0.5</v>
      </c>
      <c r="BN17" t="s">
        <v>290</v>
      </c>
      <c r="BO17">
        <v>2</v>
      </c>
      <c r="BP17">
        <v>1608228667</v>
      </c>
      <c r="BQ17">
        <v>400.72199999999998</v>
      </c>
      <c r="BR17">
        <v>404.06303225806403</v>
      </c>
      <c r="BS17">
        <v>22.277951612903198</v>
      </c>
      <c r="BT17">
        <v>21.824867741935499</v>
      </c>
      <c r="BU17">
        <v>397.44299999999998</v>
      </c>
      <c r="BV17">
        <v>22.129951612903199</v>
      </c>
      <c r="BW17">
        <v>500.03541935483901</v>
      </c>
      <c r="BX17">
        <v>101.634903225806</v>
      </c>
      <c r="BY17">
        <v>4.9578912903225802E-2</v>
      </c>
      <c r="BZ17">
        <v>27.994561290322601</v>
      </c>
      <c r="CA17">
        <v>28.804367741935501</v>
      </c>
      <c r="CB17">
        <v>999.9</v>
      </c>
      <c r="CC17">
        <v>0</v>
      </c>
      <c r="CD17">
        <v>0</v>
      </c>
      <c r="CE17">
        <v>10019.027419354799</v>
      </c>
      <c r="CF17">
        <v>0</v>
      </c>
      <c r="CG17">
        <v>27.2869483870968</v>
      </c>
      <c r="CH17">
        <v>1400.01129032258</v>
      </c>
      <c r="CI17">
        <v>0.89999419354838694</v>
      </c>
      <c r="CJ17">
        <v>0.100005777419355</v>
      </c>
      <c r="CK17">
        <v>0</v>
      </c>
      <c r="CL17">
        <v>756.42377419354796</v>
      </c>
      <c r="CM17">
        <v>4.9993800000000004</v>
      </c>
      <c r="CN17">
        <v>10749.2</v>
      </c>
      <c r="CO17">
        <v>11164.4032258065</v>
      </c>
      <c r="CP17">
        <v>48.370935483871001</v>
      </c>
      <c r="CQ17">
        <v>50.186999999999998</v>
      </c>
      <c r="CR17">
        <v>49.179000000000002</v>
      </c>
      <c r="CS17">
        <v>50.186999999999998</v>
      </c>
      <c r="CT17">
        <v>49.875</v>
      </c>
      <c r="CU17">
        <v>1255.5029032258101</v>
      </c>
      <c r="CV17">
        <v>139.50838709677399</v>
      </c>
      <c r="CW17">
        <v>0</v>
      </c>
      <c r="CX17">
        <v>562.90000009536698</v>
      </c>
      <c r="CY17">
        <v>0</v>
      </c>
      <c r="CZ17">
        <v>756.33219230769203</v>
      </c>
      <c r="DA17">
        <v>-7.20782904886239</v>
      </c>
      <c r="DB17">
        <v>-102.105982693193</v>
      </c>
      <c r="DC17">
        <v>10748.253846153801</v>
      </c>
      <c r="DD17">
        <v>15</v>
      </c>
      <c r="DE17">
        <v>1608228694.5</v>
      </c>
      <c r="DF17" t="s">
        <v>291</v>
      </c>
      <c r="DG17">
        <v>1608228694.5</v>
      </c>
      <c r="DH17">
        <v>1608228693</v>
      </c>
      <c r="DI17">
        <v>7</v>
      </c>
      <c r="DJ17">
        <v>-0.56200000000000006</v>
      </c>
      <c r="DK17">
        <v>1E-3</v>
      </c>
      <c r="DL17">
        <v>3.2789999999999999</v>
      </c>
      <c r="DM17">
        <v>0.14799999999999999</v>
      </c>
      <c r="DN17">
        <v>404</v>
      </c>
      <c r="DO17">
        <v>22</v>
      </c>
      <c r="DP17">
        <v>0.52</v>
      </c>
      <c r="DQ17">
        <v>0.52</v>
      </c>
      <c r="DR17">
        <v>2.0993179530620401</v>
      </c>
      <c r="DS17">
        <v>3.6982580701807302</v>
      </c>
      <c r="DT17">
        <v>0.27606126090715699</v>
      </c>
      <c r="DU17">
        <v>0</v>
      </c>
      <c r="DV17">
        <v>-2.7607006666666698</v>
      </c>
      <c r="DW17">
        <v>-4.4429499443826499</v>
      </c>
      <c r="DX17">
        <v>0.32095356013950399</v>
      </c>
      <c r="DY17">
        <v>0</v>
      </c>
      <c r="DZ17">
        <v>0.45194966666666703</v>
      </c>
      <c r="EA17">
        <v>0.1319011701891</v>
      </c>
      <c r="EB17">
        <v>9.6066302636367892E-3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3.2789999999999999</v>
      </c>
      <c r="EJ17">
        <v>0.14799999999999999</v>
      </c>
      <c r="EK17">
        <v>3.84109999999998</v>
      </c>
      <c r="EL17">
        <v>0</v>
      </c>
      <c r="EM17">
        <v>0</v>
      </c>
      <c r="EN17">
        <v>0</v>
      </c>
      <c r="EO17">
        <v>0.14742000000000399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18.399999999999999</v>
      </c>
      <c r="EX17">
        <v>18.5</v>
      </c>
      <c r="EY17">
        <v>2</v>
      </c>
      <c r="EZ17">
        <v>489.90600000000001</v>
      </c>
      <c r="FA17">
        <v>509.33300000000003</v>
      </c>
      <c r="FB17">
        <v>24.321899999999999</v>
      </c>
      <c r="FC17">
        <v>33.153399999999998</v>
      </c>
      <c r="FD17">
        <v>30</v>
      </c>
      <c r="FE17">
        <v>32.931800000000003</v>
      </c>
      <c r="FF17">
        <v>32.967199999999998</v>
      </c>
      <c r="FG17">
        <v>20.880700000000001</v>
      </c>
      <c r="FH17">
        <v>100</v>
      </c>
      <c r="FI17">
        <v>0</v>
      </c>
      <c r="FJ17">
        <v>24.3292</v>
      </c>
      <c r="FK17">
        <v>404.15800000000002</v>
      </c>
      <c r="FL17">
        <v>10.8087</v>
      </c>
      <c r="FM17">
        <v>100.863</v>
      </c>
      <c r="FN17">
        <v>100.373</v>
      </c>
    </row>
    <row r="18" spans="1:170" x14ac:dyDescent="0.25">
      <c r="A18">
        <v>2</v>
      </c>
      <c r="B18">
        <v>1608228815.5</v>
      </c>
      <c r="C18">
        <v>140.5</v>
      </c>
      <c r="D18" t="s">
        <v>293</v>
      </c>
      <c r="E18" t="s">
        <v>294</v>
      </c>
      <c r="F18" t="s">
        <v>285</v>
      </c>
      <c r="G18" t="s">
        <v>286</v>
      </c>
      <c r="H18">
        <v>1608228807.5</v>
      </c>
      <c r="I18">
        <f t="shared" si="0"/>
        <v>1.1669055534669951E-3</v>
      </c>
      <c r="J18">
        <f t="shared" si="1"/>
        <v>-0.80226922310296089</v>
      </c>
      <c r="K18">
        <f t="shared" si="2"/>
        <v>49.5656483870968</v>
      </c>
      <c r="L18">
        <f t="shared" si="3"/>
        <v>65.988614192339242</v>
      </c>
      <c r="M18">
        <f t="shared" si="4"/>
        <v>6.7096675367051599</v>
      </c>
      <c r="N18">
        <f t="shared" si="5"/>
        <v>5.0397940006634432</v>
      </c>
      <c r="O18">
        <f t="shared" si="6"/>
        <v>7.2425311105693654E-2</v>
      </c>
      <c r="P18">
        <f t="shared" si="7"/>
        <v>2.9582657397279863</v>
      </c>
      <c r="Q18">
        <f t="shared" si="8"/>
        <v>7.1454482784114329E-2</v>
      </c>
      <c r="R18">
        <f t="shared" si="9"/>
        <v>4.474519258287829E-2</v>
      </c>
      <c r="S18">
        <f t="shared" si="10"/>
        <v>231.29063826747318</v>
      </c>
      <c r="T18">
        <f t="shared" si="11"/>
        <v>29.041178857979965</v>
      </c>
      <c r="U18">
        <f t="shared" si="12"/>
        <v>28.754961290322601</v>
      </c>
      <c r="V18">
        <f t="shared" si="13"/>
        <v>3.9650982197831284</v>
      </c>
      <c r="W18">
        <f t="shared" si="14"/>
        <v>62.122628243949194</v>
      </c>
      <c r="X18">
        <f t="shared" si="15"/>
        <v>2.3562166600483052</v>
      </c>
      <c r="Y18">
        <f t="shared" si="16"/>
        <v>3.7928476734688101</v>
      </c>
      <c r="Z18">
        <f t="shared" si="17"/>
        <v>1.6088815597348232</v>
      </c>
      <c r="AA18">
        <f t="shared" si="18"/>
        <v>-51.460534907894484</v>
      </c>
      <c r="AB18">
        <f t="shared" si="19"/>
        <v>-121.8421765256022</v>
      </c>
      <c r="AC18">
        <f t="shared" si="20"/>
        <v>-9.0112553477136235</v>
      </c>
      <c r="AD18">
        <f t="shared" si="21"/>
        <v>48.976671486262902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53570.318652283859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725.41565384615399</v>
      </c>
      <c r="AR18">
        <v>769.04</v>
      </c>
      <c r="AS18">
        <f t="shared" si="27"/>
        <v>5.6725717978058365E-2</v>
      </c>
      <c r="AT18">
        <v>0.5</v>
      </c>
      <c r="AU18">
        <f t="shared" si="28"/>
        <v>1180.1809257312345</v>
      </c>
      <c r="AV18">
        <f t="shared" si="29"/>
        <v>-0.80226922310296089</v>
      </c>
      <c r="AW18">
        <f t="shared" si="30"/>
        <v>33.473305178056926</v>
      </c>
      <c r="AX18">
        <f t="shared" si="31"/>
        <v>0.26364038281493812</v>
      </c>
      <c r="AY18">
        <f t="shared" si="32"/>
        <v>-1.9024349435882069E-4</v>
      </c>
      <c r="AZ18">
        <f t="shared" si="33"/>
        <v>3.2417559554769584</v>
      </c>
      <c r="BA18" t="s">
        <v>296</v>
      </c>
      <c r="BB18">
        <v>566.29</v>
      </c>
      <c r="BC18">
        <f t="shared" si="34"/>
        <v>202.75</v>
      </c>
      <c r="BD18">
        <f t="shared" si="35"/>
        <v>0.21516323627051037</v>
      </c>
      <c r="BE18">
        <f t="shared" si="36"/>
        <v>0.924790135730157</v>
      </c>
      <c r="BF18">
        <f t="shared" si="37"/>
        <v>0.81444809857536304</v>
      </c>
      <c r="BG18">
        <f t="shared" si="38"/>
        <v>0.97896685297820563</v>
      </c>
      <c r="BH18">
        <f t="shared" si="39"/>
        <v>1399.9948387096799</v>
      </c>
      <c r="BI18">
        <f t="shared" si="40"/>
        <v>1180.1809257312345</v>
      </c>
      <c r="BJ18">
        <f t="shared" si="41"/>
        <v>0.84298948331763912</v>
      </c>
      <c r="BK18">
        <f t="shared" si="42"/>
        <v>0.19597896663527806</v>
      </c>
      <c r="BL18">
        <v>6</v>
      </c>
      <c r="BM18">
        <v>0.5</v>
      </c>
      <c r="BN18" t="s">
        <v>290</v>
      </c>
      <c r="BO18">
        <v>2</v>
      </c>
      <c r="BP18">
        <v>1608228807.5</v>
      </c>
      <c r="BQ18">
        <v>49.5656483870968</v>
      </c>
      <c r="BR18">
        <v>48.672364516129001</v>
      </c>
      <c r="BS18">
        <v>23.173051612903201</v>
      </c>
      <c r="BT18">
        <v>21.805264516129</v>
      </c>
      <c r="BU18">
        <v>46.286648387096797</v>
      </c>
      <c r="BV18">
        <v>23.024735483871002</v>
      </c>
      <c r="BW18">
        <v>500.01851612903198</v>
      </c>
      <c r="BX18">
        <v>101.630032258065</v>
      </c>
      <c r="BY18">
        <v>4.9137987096774201E-2</v>
      </c>
      <c r="BZ18">
        <v>27.990993548387099</v>
      </c>
      <c r="CA18">
        <v>28.754961290322601</v>
      </c>
      <c r="CB18">
        <v>999.9</v>
      </c>
      <c r="CC18">
        <v>0</v>
      </c>
      <c r="CD18">
        <v>0</v>
      </c>
      <c r="CE18">
        <v>10001.589354838699</v>
      </c>
      <c r="CF18">
        <v>0</v>
      </c>
      <c r="CG18">
        <v>35.532032258064497</v>
      </c>
      <c r="CH18">
        <v>1399.9948387096799</v>
      </c>
      <c r="CI18">
        <v>0.89999570967741904</v>
      </c>
      <c r="CJ18">
        <v>0.100004280645161</v>
      </c>
      <c r="CK18">
        <v>0</v>
      </c>
      <c r="CL18">
        <v>725.52032258064503</v>
      </c>
      <c r="CM18">
        <v>4.9993800000000004</v>
      </c>
      <c r="CN18">
        <v>10310.0483870968</v>
      </c>
      <c r="CO18">
        <v>11164.274193548399</v>
      </c>
      <c r="CP18">
        <v>48.51</v>
      </c>
      <c r="CQ18">
        <v>50.375</v>
      </c>
      <c r="CR18">
        <v>49.332322580645098</v>
      </c>
      <c r="CS18">
        <v>50.358741935483899</v>
      </c>
      <c r="CT18">
        <v>50.061999999999998</v>
      </c>
      <c r="CU18">
        <v>1255.48677419355</v>
      </c>
      <c r="CV18">
        <v>139.50870967741901</v>
      </c>
      <c r="CW18">
        <v>0</v>
      </c>
      <c r="CX18">
        <v>140.10000014305101</v>
      </c>
      <c r="CY18">
        <v>0</v>
      </c>
      <c r="CZ18">
        <v>725.41565384615399</v>
      </c>
      <c r="DA18">
        <v>-7.58779487873724</v>
      </c>
      <c r="DB18">
        <v>-100.564102635007</v>
      </c>
      <c r="DC18">
        <v>10308.8038461538</v>
      </c>
      <c r="DD18">
        <v>15</v>
      </c>
      <c r="DE18">
        <v>1608228694.5</v>
      </c>
      <c r="DF18" t="s">
        <v>291</v>
      </c>
      <c r="DG18">
        <v>1608228694.5</v>
      </c>
      <c r="DH18">
        <v>1608228693</v>
      </c>
      <c r="DI18">
        <v>7</v>
      </c>
      <c r="DJ18">
        <v>-0.56200000000000006</v>
      </c>
      <c r="DK18">
        <v>1E-3</v>
      </c>
      <c r="DL18">
        <v>3.2789999999999999</v>
      </c>
      <c r="DM18">
        <v>0.14799999999999999</v>
      </c>
      <c r="DN18">
        <v>404</v>
      </c>
      <c r="DO18">
        <v>22</v>
      </c>
      <c r="DP18">
        <v>0.52</v>
      </c>
      <c r="DQ18">
        <v>0.52</v>
      </c>
      <c r="DR18">
        <v>-0.80130121949979605</v>
      </c>
      <c r="DS18">
        <v>-0.114703700326956</v>
      </c>
      <c r="DT18">
        <v>1.5097473004280101E-2</v>
      </c>
      <c r="DU18">
        <v>1</v>
      </c>
      <c r="DV18">
        <v>0.89407603333333296</v>
      </c>
      <c r="DW18">
        <v>5.43150967741911E-2</v>
      </c>
      <c r="DX18">
        <v>1.50367940255081E-2</v>
      </c>
      <c r="DY18">
        <v>1</v>
      </c>
      <c r="DZ18">
        <v>1.3703256666666701</v>
      </c>
      <c r="EA18">
        <v>0.60911492769744502</v>
      </c>
      <c r="EB18">
        <v>4.3945237563990401E-2</v>
      </c>
      <c r="EC18">
        <v>0</v>
      </c>
      <c r="ED18">
        <v>2</v>
      </c>
      <c r="EE18">
        <v>3</v>
      </c>
      <c r="EF18" t="s">
        <v>297</v>
      </c>
      <c r="EG18">
        <v>100</v>
      </c>
      <c r="EH18">
        <v>100</v>
      </c>
      <c r="EI18">
        <v>3.2789999999999999</v>
      </c>
      <c r="EJ18">
        <v>0.14829999999999999</v>
      </c>
      <c r="EK18">
        <v>3.27899999999994</v>
      </c>
      <c r="EL18">
        <v>0</v>
      </c>
      <c r="EM18">
        <v>0</v>
      </c>
      <c r="EN18">
        <v>0</v>
      </c>
      <c r="EO18">
        <v>0.148309999999999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2</v>
      </c>
      <c r="EX18">
        <v>2</v>
      </c>
      <c r="EY18">
        <v>2</v>
      </c>
      <c r="EZ18">
        <v>490.661</v>
      </c>
      <c r="FA18">
        <v>508.42</v>
      </c>
      <c r="FB18">
        <v>24.372399999999999</v>
      </c>
      <c r="FC18">
        <v>33.2044</v>
      </c>
      <c r="FD18">
        <v>30</v>
      </c>
      <c r="FE18">
        <v>32.972000000000001</v>
      </c>
      <c r="FF18">
        <v>33.002499999999998</v>
      </c>
      <c r="FG18">
        <v>5.2763999999999998</v>
      </c>
      <c r="FH18">
        <v>100</v>
      </c>
      <c r="FI18">
        <v>0</v>
      </c>
      <c r="FJ18">
        <v>24.3782</v>
      </c>
      <c r="FK18">
        <v>48.778399999999998</v>
      </c>
      <c r="FL18">
        <v>10.8087</v>
      </c>
      <c r="FM18">
        <v>100.85299999999999</v>
      </c>
      <c r="FN18">
        <v>100.36499999999999</v>
      </c>
    </row>
    <row r="19" spans="1:170" x14ac:dyDescent="0.25">
      <c r="A19">
        <v>3</v>
      </c>
      <c r="B19">
        <v>1608228936</v>
      </c>
      <c r="C19">
        <v>261</v>
      </c>
      <c r="D19" t="s">
        <v>298</v>
      </c>
      <c r="E19" t="s">
        <v>299</v>
      </c>
      <c r="F19" t="s">
        <v>285</v>
      </c>
      <c r="G19" t="s">
        <v>286</v>
      </c>
      <c r="H19">
        <v>1608228928.25</v>
      </c>
      <c r="I19">
        <f t="shared" si="0"/>
        <v>2.053842195866214E-3</v>
      </c>
      <c r="J19">
        <f t="shared" si="1"/>
        <v>0.20374504186917741</v>
      </c>
      <c r="K19">
        <f t="shared" si="2"/>
        <v>79.908779999999993</v>
      </c>
      <c r="L19">
        <f t="shared" si="3"/>
        <v>75.725403118878688</v>
      </c>
      <c r="M19">
        <f t="shared" si="4"/>
        <v>7.6995107347522955</v>
      </c>
      <c r="N19">
        <f t="shared" si="5"/>
        <v>8.1248627814511121</v>
      </c>
      <c r="O19">
        <f t="shared" si="6"/>
        <v>0.14222849552946032</v>
      </c>
      <c r="P19">
        <f t="shared" si="7"/>
        <v>2.9572109220404261</v>
      </c>
      <c r="Q19">
        <f t="shared" si="8"/>
        <v>0.13853463649956782</v>
      </c>
      <c r="R19">
        <f t="shared" si="9"/>
        <v>8.6908035877486661E-2</v>
      </c>
      <c r="S19">
        <f t="shared" si="10"/>
        <v>231.29619002214991</v>
      </c>
      <c r="T19">
        <f t="shared" si="11"/>
        <v>28.813013782676119</v>
      </c>
      <c r="U19">
        <f t="shared" si="12"/>
        <v>28.568393333333301</v>
      </c>
      <c r="V19">
        <f t="shared" si="13"/>
        <v>3.9224155248586894</v>
      </c>
      <c r="W19">
        <f t="shared" si="14"/>
        <v>64.920752540444809</v>
      </c>
      <c r="X19">
        <f t="shared" si="15"/>
        <v>2.4623380436713882</v>
      </c>
      <c r="Y19">
        <f t="shared" si="16"/>
        <v>3.7928365696891495</v>
      </c>
      <c r="Z19">
        <f t="shared" si="17"/>
        <v>1.4600774811873012</v>
      </c>
      <c r="AA19">
        <f t="shared" si="18"/>
        <v>-90.574440837700038</v>
      </c>
      <c r="AB19">
        <f t="shared" si="19"/>
        <v>-92.062365687011535</v>
      </c>
      <c r="AC19">
        <f t="shared" si="20"/>
        <v>-6.8048868684817538</v>
      </c>
      <c r="AD19">
        <f t="shared" si="21"/>
        <v>41.854496628956568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53539.525118531819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713.12269230769198</v>
      </c>
      <c r="AR19">
        <v>758.54</v>
      </c>
      <c r="AS19">
        <f t="shared" si="27"/>
        <v>5.9874637714962931E-2</v>
      </c>
      <c r="AT19">
        <v>0.5</v>
      </c>
      <c r="AU19">
        <f t="shared" si="28"/>
        <v>1180.2111848782934</v>
      </c>
      <c r="AV19">
        <f t="shared" si="29"/>
        <v>0.20374504186917741</v>
      </c>
      <c r="AW19">
        <f t="shared" si="30"/>
        <v>35.332358560867476</v>
      </c>
      <c r="AX19">
        <f t="shared" si="31"/>
        <v>0.28751285363988704</v>
      </c>
      <c r="AY19">
        <f t="shared" si="32"/>
        <v>6.621632905182051E-4</v>
      </c>
      <c r="AZ19">
        <f t="shared" si="33"/>
        <v>3.3004719592902156</v>
      </c>
      <c r="BA19" t="s">
        <v>301</v>
      </c>
      <c r="BB19">
        <v>540.45000000000005</v>
      </c>
      <c r="BC19">
        <f t="shared" si="34"/>
        <v>218.08999999999992</v>
      </c>
      <c r="BD19">
        <f t="shared" si="35"/>
        <v>0.20825029892387548</v>
      </c>
      <c r="BE19">
        <f t="shared" si="36"/>
        <v>0.91986787329651709</v>
      </c>
      <c r="BF19">
        <f t="shared" si="37"/>
        <v>1.0546693580079358</v>
      </c>
      <c r="BG19">
        <f t="shared" si="38"/>
        <v>0.98308999258136931</v>
      </c>
      <c r="BH19">
        <f t="shared" si="39"/>
        <v>1400.0309999999999</v>
      </c>
      <c r="BI19">
        <f t="shared" si="40"/>
        <v>1180.2111848782934</v>
      </c>
      <c r="BJ19">
        <f t="shared" si="41"/>
        <v>0.84298932300662865</v>
      </c>
      <c r="BK19">
        <f t="shared" si="42"/>
        <v>0.19597864601325721</v>
      </c>
      <c r="BL19">
        <v>6</v>
      </c>
      <c r="BM19">
        <v>0.5</v>
      </c>
      <c r="BN19" t="s">
        <v>290</v>
      </c>
      <c r="BO19">
        <v>2</v>
      </c>
      <c r="BP19">
        <v>1608228928.25</v>
      </c>
      <c r="BQ19">
        <v>79.908779999999993</v>
      </c>
      <c r="BR19">
        <v>80.350216666666697</v>
      </c>
      <c r="BS19">
        <v>24.217323333333301</v>
      </c>
      <c r="BT19">
        <v>21.8124066666667</v>
      </c>
      <c r="BU19">
        <v>76.629779999999997</v>
      </c>
      <c r="BV19">
        <v>24.069023333333298</v>
      </c>
      <c r="BW19">
        <v>500.0016</v>
      </c>
      <c r="BX19">
        <v>101.626866666667</v>
      </c>
      <c r="BY19">
        <v>4.9854983333333297E-2</v>
      </c>
      <c r="BZ19">
        <v>27.990943333333298</v>
      </c>
      <c r="CA19">
        <v>28.568393333333301</v>
      </c>
      <c r="CB19">
        <v>999.9</v>
      </c>
      <c r="CC19">
        <v>0</v>
      </c>
      <c r="CD19">
        <v>0</v>
      </c>
      <c r="CE19">
        <v>9995.9183333333294</v>
      </c>
      <c r="CF19">
        <v>0</v>
      </c>
      <c r="CG19">
        <v>32.611746666666697</v>
      </c>
      <c r="CH19">
        <v>1400.0309999999999</v>
      </c>
      <c r="CI19">
        <v>0.90000086666666701</v>
      </c>
      <c r="CJ19">
        <v>9.9999240000000003E-2</v>
      </c>
      <c r="CK19">
        <v>0</v>
      </c>
      <c r="CL19">
        <v>713.13296666666702</v>
      </c>
      <c r="CM19">
        <v>4.9993800000000004</v>
      </c>
      <c r="CN19">
        <v>10137.3166666667</v>
      </c>
      <c r="CO19">
        <v>11164.6</v>
      </c>
      <c r="CP19">
        <v>48.674599999999998</v>
      </c>
      <c r="CQ19">
        <v>50.5</v>
      </c>
      <c r="CR19">
        <v>49.4664</v>
      </c>
      <c r="CS19">
        <v>50.5</v>
      </c>
      <c r="CT19">
        <v>50.186999999999998</v>
      </c>
      <c r="CU19">
        <v>1255.52833333333</v>
      </c>
      <c r="CV19">
        <v>139.505</v>
      </c>
      <c r="CW19">
        <v>0</v>
      </c>
      <c r="CX19">
        <v>119.700000047684</v>
      </c>
      <c r="CY19">
        <v>0</v>
      </c>
      <c r="CZ19">
        <v>713.12269230769198</v>
      </c>
      <c r="DA19">
        <v>-5.6252991524399896</v>
      </c>
      <c r="DB19">
        <v>-70.553846200061798</v>
      </c>
      <c r="DC19">
        <v>10137.0423076923</v>
      </c>
      <c r="DD19">
        <v>15</v>
      </c>
      <c r="DE19">
        <v>1608228694.5</v>
      </c>
      <c r="DF19" t="s">
        <v>291</v>
      </c>
      <c r="DG19">
        <v>1608228694.5</v>
      </c>
      <c r="DH19">
        <v>1608228693</v>
      </c>
      <c r="DI19">
        <v>7</v>
      </c>
      <c r="DJ19">
        <v>-0.56200000000000006</v>
      </c>
      <c r="DK19">
        <v>1E-3</v>
      </c>
      <c r="DL19">
        <v>3.2789999999999999</v>
      </c>
      <c r="DM19">
        <v>0.14799999999999999</v>
      </c>
      <c r="DN19">
        <v>404</v>
      </c>
      <c r="DO19">
        <v>22</v>
      </c>
      <c r="DP19">
        <v>0.52</v>
      </c>
      <c r="DQ19">
        <v>0.52</v>
      </c>
      <c r="DR19">
        <v>0.200376079335507</v>
      </c>
      <c r="DS19">
        <v>0.212379500275021</v>
      </c>
      <c r="DT19">
        <v>1.7193101149931299E-2</v>
      </c>
      <c r="DU19">
        <v>1</v>
      </c>
      <c r="DV19">
        <v>-0.43998643333333298</v>
      </c>
      <c r="DW19">
        <v>-0.26580683426029</v>
      </c>
      <c r="DX19">
        <v>2.1020491536725701E-2</v>
      </c>
      <c r="DY19">
        <v>0</v>
      </c>
      <c r="DZ19">
        <v>2.4017456666666699</v>
      </c>
      <c r="EA19">
        <v>0.376250322580652</v>
      </c>
      <c r="EB19">
        <v>2.7149387308413101E-2</v>
      </c>
      <c r="EC19">
        <v>0</v>
      </c>
      <c r="ED19">
        <v>1</v>
      </c>
      <c r="EE19">
        <v>3</v>
      </c>
      <c r="EF19" t="s">
        <v>292</v>
      </c>
      <c r="EG19">
        <v>100</v>
      </c>
      <c r="EH19">
        <v>100</v>
      </c>
      <c r="EI19">
        <v>3.2789999999999999</v>
      </c>
      <c r="EJ19">
        <v>0.1484</v>
      </c>
      <c r="EK19">
        <v>3.27899999999994</v>
      </c>
      <c r="EL19">
        <v>0</v>
      </c>
      <c r="EM19">
        <v>0</v>
      </c>
      <c r="EN19">
        <v>0</v>
      </c>
      <c r="EO19">
        <v>0.148309999999999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4</v>
      </c>
      <c r="EX19">
        <v>4</v>
      </c>
      <c r="EY19">
        <v>2</v>
      </c>
      <c r="EZ19">
        <v>491.77</v>
      </c>
      <c r="FA19">
        <v>508.19</v>
      </c>
      <c r="FB19">
        <v>24.410299999999999</v>
      </c>
      <c r="FC19">
        <v>33.231099999999998</v>
      </c>
      <c r="FD19">
        <v>30.0001</v>
      </c>
      <c r="FE19">
        <v>32.999499999999998</v>
      </c>
      <c r="FF19">
        <v>33.0291</v>
      </c>
      <c r="FG19">
        <v>6.6977200000000003</v>
      </c>
      <c r="FH19">
        <v>100</v>
      </c>
      <c r="FI19">
        <v>0</v>
      </c>
      <c r="FJ19">
        <v>24.415299999999998</v>
      </c>
      <c r="FK19">
        <v>80.34</v>
      </c>
      <c r="FL19">
        <v>10.8087</v>
      </c>
      <c r="FM19">
        <v>100.845</v>
      </c>
      <c r="FN19">
        <v>100.36</v>
      </c>
    </row>
    <row r="20" spans="1:170" x14ac:dyDescent="0.25">
      <c r="A20">
        <v>4</v>
      </c>
      <c r="B20">
        <v>1608229044</v>
      </c>
      <c r="C20">
        <v>369</v>
      </c>
      <c r="D20" t="s">
        <v>302</v>
      </c>
      <c r="E20" t="s">
        <v>303</v>
      </c>
      <c r="F20" t="s">
        <v>285</v>
      </c>
      <c r="G20" t="s">
        <v>286</v>
      </c>
      <c r="H20">
        <v>1608229036</v>
      </c>
      <c r="I20">
        <f t="shared" si="0"/>
        <v>2.4481487760198701E-3</v>
      </c>
      <c r="J20">
        <f t="shared" si="1"/>
        <v>0.93680950941440488</v>
      </c>
      <c r="K20">
        <f t="shared" si="2"/>
        <v>99.924316129032306</v>
      </c>
      <c r="L20">
        <f t="shared" si="3"/>
        <v>89.254011090900022</v>
      </c>
      <c r="M20">
        <f t="shared" si="4"/>
        <v>9.0748442642117126</v>
      </c>
      <c r="N20">
        <f t="shared" si="5"/>
        <v>10.1597406771479</v>
      </c>
      <c r="O20">
        <f t="shared" si="6"/>
        <v>0.18026421193006029</v>
      </c>
      <c r="P20">
        <f t="shared" si="7"/>
        <v>2.9580299823661944</v>
      </c>
      <c r="Q20">
        <f t="shared" si="8"/>
        <v>0.17437611872543901</v>
      </c>
      <c r="R20">
        <f t="shared" si="9"/>
        <v>0.10949807436202386</v>
      </c>
      <c r="S20">
        <f t="shared" si="10"/>
        <v>231.29168576850469</v>
      </c>
      <c r="T20">
        <f t="shared" si="11"/>
        <v>28.705213921423269</v>
      </c>
      <c r="U20">
        <f t="shared" si="12"/>
        <v>28.4298838709677</v>
      </c>
      <c r="V20">
        <f t="shared" si="13"/>
        <v>3.8909872937410896</v>
      </c>
      <c r="W20">
        <f t="shared" si="14"/>
        <v>66.159826625809231</v>
      </c>
      <c r="X20">
        <f t="shared" si="15"/>
        <v>2.5084553121750175</v>
      </c>
      <c r="Y20">
        <f t="shared" si="16"/>
        <v>3.7915082915233316</v>
      </c>
      <c r="Z20">
        <f t="shared" si="17"/>
        <v>1.3825319815660722</v>
      </c>
      <c r="AA20">
        <f t="shared" si="18"/>
        <v>-107.96336102247628</v>
      </c>
      <c r="AB20">
        <f t="shared" si="19"/>
        <v>-70.957393141498116</v>
      </c>
      <c r="AC20">
        <f t="shared" si="20"/>
        <v>-5.2396644889863913</v>
      </c>
      <c r="AD20">
        <f t="shared" si="21"/>
        <v>47.131267115543906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53564.412082467599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304</v>
      </c>
      <c r="AQ20">
        <v>704.74540000000002</v>
      </c>
      <c r="AR20">
        <v>755.26</v>
      </c>
      <c r="AS20">
        <f t="shared" si="27"/>
        <v>6.6883722161904524E-2</v>
      </c>
      <c r="AT20">
        <v>0.5</v>
      </c>
      <c r="AU20">
        <f t="shared" si="28"/>
        <v>1180.1880599179065</v>
      </c>
      <c r="AV20">
        <f t="shared" si="29"/>
        <v>0.93680950941440488</v>
      </c>
      <c r="AW20">
        <f t="shared" si="30"/>
        <v>39.467685149173192</v>
      </c>
      <c r="AX20">
        <f t="shared" si="31"/>
        <v>0.30161798585917426</v>
      </c>
      <c r="AY20">
        <f t="shared" si="32"/>
        <v>1.2833183461761E-3</v>
      </c>
      <c r="AZ20">
        <f t="shared" si="33"/>
        <v>3.3191483727458091</v>
      </c>
      <c r="BA20" t="s">
        <v>305</v>
      </c>
      <c r="BB20">
        <v>527.46</v>
      </c>
      <c r="BC20">
        <f t="shared" si="34"/>
        <v>227.79999999999995</v>
      </c>
      <c r="BD20">
        <f t="shared" si="35"/>
        <v>0.22174978050921854</v>
      </c>
      <c r="BE20">
        <f t="shared" si="36"/>
        <v>0.91669774959592187</v>
      </c>
      <c r="BF20">
        <f t="shared" si="37"/>
        <v>1.2697509571135732</v>
      </c>
      <c r="BG20">
        <f t="shared" si="38"/>
        <v>0.98437798285740508</v>
      </c>
      <c r="BH20">
        <f t="shared" si="39"/>
        <v>1400.0035483871</v>
      </c>
      <c r="BI20">
        <f t="shared" si="40"/>
        <v>1180.1880599179065</v>
      </c>
      <c r="BJ20">
        <f t="shared" si="41"/>
        <v>0.84298933476101823</v>
      </c>
      <c r="BK20">
        <f t="shared" si="42"/>
        <v>0.19597866952203641</v>
      </c>
      <c r="BL20">
        <v>6</v>
      </c>
      <c r="BM20">
        <v>0.5</v>
      </c>
      <c r="BN20" t="s">
        <v>290</v>
      </c>
      <c r="BO20">
        <v>2</v>
      </c>
      <c r="BP20">
        <v>1608229036</v>
      </c>
      <c r="BQ20">
        <v>99.924316129032306</v>
      </c>
      <c r="BR20">
        <v>101.342032258065</v>
      </c>
      <c r="BS20">
        <v>24.671464516128999</v>
      </c>
      <c r="BT20">
        <v>21.806187096774199</v>
      </c>
      <c r="BU20">
        <v>96.645316129032295</v>
      </c>
      <c r="BV20">
        <v>24.523151612903199</v>
      </c>
      <c r="BW20">
        <v>500.003806451613</v>
      </c>
      <c r="BX20">
        <v>101.62470967741901</v>
      </c>
      <c r="BY20">
        <v>4.9648183870967699E-2</v>
      </c>
      <c r="BZ20">
        <v>27.984935483870998</v>
      </c>
      <c r="CA20">
        <v>28.4298838709677</v>
      </c>
      <c r="CB20">
        <v>999.9</v>
      </c>
      <c r="CC20">
        <v>0</v>
      </c>
      <c r="CD20">
        <v>0</v>
      </c>
      <c r="CE20">
        <v>10000.7758064516</v>
      </c>
      <c r="CF20">
        <v>0</v>
      </c>
      <c r="CG20">
        <v>31.899580645161301</v>
      </c>
      <c r="CH20">
        <v>1400.0035483871</v>
      </c>
      <c r="CI20">
        <v>0.89999864516129002</v>
      </c>
      <c r="CJ20">
        <v>0.10000145806451601</v>
      </c>
      <c r="CK20">
        <v>0</v>
      </c>
      <c r="CL20">
        <v>704.79974193548401</v>
      </c>
      <c r="CM20">
        <v>4.9993800000000004</v>
      </c>
      <c r="CN20">
        <v>10023.296774193501</v>
      </c>
      <c r="CO20">
        <v>11164.3580645161</v>
      </c>
      <c r="CP20">
        <v>48.75</v>
      </c>
      <c r="CQ20">
        <v>50.625</v>
      </c>
      <c r="CR20">
        <v>49.561999999999998</v>
      </c>
      <c r="CS20">
        <v>50.561999999999998</v>
      </c>
      <c r="CT20">
        <v>50.253999999999998</v>
      </c>
      <c r="CU20">
        <v>1255.50096774194</v>
      </c>
      <c r="CV20">
        <v>139.502580645161</v>
      </c>
      <c r="CW20">
        <v>0</v>
      </c>
      <c r="CX20">
        <v>107.10000014305101</v>
      </c>
      <c r="CY20">
        <v>0</v>
      </c>
      <c r="CZ20">
        <v>704.74540000000002</v>
      </c>
      <c r="DA20">
        <v>-4.4501538304501702</v>
      </c>
      <c r="DB20">
        <v>-69.200000010989996</v>
      </c>
      <c r="DC20">
        <v>10022.584000000001</v>
      </c>
      <c r="DD20">
        <v>15</v>
      </c>
      <c r="DE20">
        <v>1608228694.5</v>
      </c>
      <c r="DF20" t="s">
        <v>291</v>
      </c>
      <c r="DG20">
        <v>1608228694.5</v>
      </c>
      <c r="DH20">
        <v>1608228693</v>
      </c>
      <c r="DI20">
        <v>7</v>
      </c>
      <c r="DJ20">
        <v>-0.56200000000000006</v>
      </c>
      <c r="DK20">
        <v>1E-3</v>
      </c>
      <c r="DL20">
        <v>3.2789999999999999</v>
      </c>
      <c r="DM20">
        <v>0.14799999999999999</v>
      </c>
      <c r="DN20">
        <v>404</v>
      </c>
      <c r="DO20">
        <v>22</v>
      </c>
      <c r="DP20">
        <v>0.52</v>
      </c>
      <c r="DQ20">
        <v>0.52</v>
      </c>
      <c r="DR20">
        <v>0.93598780836770901</v>
      </c>
      <c r="DS20">
        <v>-3.1434008637470097E-2</v>
      </c>
      <c r="DT20">
        <v>9.0421075971155607E-3</v>
      </c>
      <c r="DU20">
        <v>1</v>
      </c>
      <c r="DV20">
        <v>-1.4172136666666699</v>
      </c>
      <c r="DW20">
        <v>2.2176640711871298E-3</v>
      </c>
      <c r="DX20">
        <v>1.1155426925442601E-2</v>
      </c>
      <c r="DY20">
        <v>1</v>
      </c>
      <c r="DZ20">
        <v>2.8644720000000001</v>
      </c>
      <c r="EA20">
        <v>0.19602580645161599</v>
      </c>
      <c r="EB20">
        <v>1.41968194560143E-2</v>
      </c>
      <c r="EC20">
        <v>1</v>
      </c>
      <c r="ED20">
        <v>3</v>
      </c>
      <c r="EE20">
        <v>3</v>
      </c>
      <c r="EF20" t="s">
        <v>306</v>
      </c>
      <c r="EG20">
        <v>100</v>
      </c>
      <c r="EH20">
        <v>100</v>
      </c>
      <c r="EI20">
        <v>3.2789999999999999</v>
      </c>
      <c r="EJ20">
        <v>0.14829999999999999</v>
      </c>
      <c r="EK20">
        <v>3.27899999999994</v>
      </c>
      <c r="EL20">
        <v>0</v>
      </c>
      <c r="EM20">
        <v>0</v>
      </c>
      <c r="EN20">
        <v>0</v>
      </c>
      <c r="EO20">
        <v>0.148309999999999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5.8</v>
      </c>
      <c r="EX20">
        <v>5.8</v>
      </c>
      <c r="EY20">
        <v>2</v>
      </c>
      <c r="EZ20">
        <v>492.26600000000002</v>
      </c>
      <c r="FA20">
        <v>507.92899999999997</v>
      </c>
      <c r="FB20">
        <v>24.444099999999999</v>
      </c>
      <c r="FC20">
        <v>33.234099999999998</v>
      </c>
      <c r="FD20">
        <v>29.9999</v>
      </c>
      <c r="FE20">
        <v>33.005400000000002</v>
      </c>
      <c r="FF20">
        <v>33.034999999999997</v>
      </c>
      <c r="FG20">
        <v>7.6592000000000002</v>
      </c>
      <c r="FH20">
        <v>100</v>
      </c>
      <c r="FI20">
        <v>0</v>
      </c>
      <c r="FJ20">
        <v>24.448399999999999</v>
      </c>
      <c r="FK20">
        <v>101.405</v>
      </c>
      <c r="FL20">
        <v>8.2277799999999992</v>
      </c>
      <c r="FM20">
        <v>100.843</v>
      </c>
      <c r="FN20">
        <v>100.36199999999999</v>
      </c>
    </row>
    <row r="21" spans="1:170" x14ac:dyDescent="0.25">
      <c r="A21">
        <v>5</v>
      </c>
      <c r="B21">
        <v>1608229117</v>
      </c>
      <c r="C21">
        <v>442</v>
      </c>
      <c r="D21" t="s">
        <v>307</v>
      </c>
      <c r="E21" t="s">
        <v>308</v>
      </c>
      <c r="F21" t="s">
        <v>285</v>
      </c>
      <c r="G21" t="s">
        <v>286</v>
      </c>
      <c r="H21">
        <v>1608229109</v>
      </c>
      <c r="I21">
        <f t="shared" si="0"/>
        <v>2.578766017443365E-3</v>
      </c>
      <c r="J21">
        <f t="shared" si="1"/>
        <v>2.9116869504274816</v>
      </c>
      <c r="K21">
        <f t="shared" si="2"/>
        <v>149.05535483871</v>
      </c>
      <c r="L21">
        <f t="shared" si="3"/>
        <v>121.22817019472117</v>
      </c>
      <c r="M21">
        <f t="shared" si="4"/>
        <v>12.325852442136494</v>
      </c>
      <c r="N21">
        <f t="shared" si="5"/>
        <v>15.155176445385605</v>
      </c>
      <c r="O21">
        <f t="shared" si="6"/>
        <v>0.19326155960262839</v>
      </c>
      <c r="P21">
        <f t="shared" si="7"/>
        <v>2.9598254754236324</v>
      </c>
      <c r="Q21">
        <f t="shared" si="8"/>
        <v>0.18651482360224428</v>
      </c>
      <c r="R21">
        <f t="shared" si="9"/>
        <v>0.11715831036637939</v>
      </c>
      <c r="S21">
        <f t="shared" si="10"/>
        <v>231.28880850353292</v>
      </c>
      <c r="T21">
        <f t="shared" si="11"/>
        <v>28.671074058166472</v>
      </c>
      <c r="U21">
        <f t="shared" si="12"/>
        <v>28.392283870967699</v>
      </c>
      <c r="V21">
        <f t="shared" si="13"/>
        <v>3.8824937351556845</v>
      </c>
      <c r="W21">
        <f t="shared" si="14"/>
        <v>66.491016120451235</v>
      </c>
      <c r="X21">
        <f t="shared" si="15"/>
        <v>2.5209986393511987</v>
      </c>
      <c r="Y21">
        <f t="shared" si="16"/>
        <v>3.7914876120772547</v>
      </c>
      <c r="Z21">
        <f t="shared" si="17"/>
        <v>1.3614950958044858</v>
      </c>
      <c r="AA21">
        <f t="shared" si="18"/>
        <v>-113.7235813692524</v>
      </c>
      <c r="AB21">
        <f t="shared" si="19"/>
        <v>-65.015554883851237</v>
      </c>
      <c r="AC21">
        <f t="shared" si="20"/>
        <v>-4.7970915291045202</v>
      </c>
      <c r="AD21">
        <f t="shared" si="21"/>
        <v>47.752580721324776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53616.786417779891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309</v>
      </c>
      <c r="AQ21">
        <v>701.764461538462</v>
      </c>
      <c r="AR21">
        <v>759.98</v>
      </c>
      <c r="AS21">
        <f t="shared" si="27"/>
        <v>7.6601408539090476E-2</v>
      </c>
      <c r="AT21">
        <v>0.5</v>
      </c>
      <c r="AU21">
        <f t="shared" si="28"/>
        <v>1180.1728886515991</v>
      </c>
      <c r="AV21">
        <f t="shared" si="29"/>
        <v>2.9116869504274816</v>
      </c>
      <c r="AW21">
        <f t="shared" si="30"/>
        <v>45.20145279517984</v>
      </c>
      <c r="AX21">
        <f t="shared" si="31"/>
        <v>0.31348193373509831</v>
      </c>
      <c r="AY21">
        <f t="shared" si="32"/>
        <v>2.9567146168139324E-3</v>
      </c>
      <c r="AZ21">
        <f t="shared" si="33"/>
        <v>3.2923234821968999</v>
      </c>
      <c r="BA21" t="s">
        <v>310</v>
      </c>
      <c r="BB21">
        <v>521.74</v>
      </c>
      <c r="BC21">
        <f t="shared" si="34"/>
        <v>238.24</v>
      </c>
      <c r="BD21">
        <f t="shared" si="35"/>
        <v>0.24435669266931673</v>
      </c>
      <c r="BE21">
        <f t="shared" si="36"/>
        <v>0.91306188283205725</v>
      </c>
      <c r="BF21">
        <f t="shared" si="37"/>
        <v>1.3081238980882772</v>
      </c>
      <c r="BG21">
        <f t="shared" si="38"/>
        <v>0.98252453343579249</v>
      </c>
      <c r="BH21">
        <f t="shared" si="39"/>
        <v>1399.98548387097</v>
      </c>
      <c r="BI21">
        <f t="shared" si="40"/>
        <v>1180.1728886515991</v>
      </c>
      <c r="BJ21">
        <f t="shared" si="41"/>
        <v>0.84298937542438834</v>
      </c>
      <c r="BK21">
        <f t="shared" si="42"/>
        <v>0.19597875084877678</v>
      </c>
      <c r="BL21">
        <v>6</v>
      </c>
      <c r="BM21">
        <v>0.5</v>
      </c>
      <c r="BN21" t="s">
        <v>290</v>
      </c>
      <c r="BO21">
        <v>2</v>
      </c>
      <c r="BP21">
        <v>1608229109</v>
      </c>
      <c r="BQ21">
        <v>149.05535483871</v>
      </c>
      <c r="BR21">
        <v>153.010387096774</v>
      </c>
      <c r="BS21">
        <v>24.794719354838701</v>
      </c>
      <c r="BT21">
        <v>21.777116129032301</v>
      </c>
      <c r="BU21">
        <v>145.77635483871001</v>
      </c>
      <c r="BV21">
        <v>24.6464161290323</v>
      </c>
      <c r="BW21">
        <v>500.03119354838702</v>
      </c>
      <c r="BX21">
        <v>101.62596774193599</v>
      </c>
      <c r="BY21">
        <v>4.8852741935483897E-2</v>
      </c>
      <c r="BZ21">
        <v>27.9848419354839</v>
      </c>
      <c r="CA21">
        <v>28.392283870967699</v>
      </c>
      <c r="CB21">
        <v>999.9</v>
      </c>
      <c r="CC21">
        <v>0</v>
      </c>
      <c r="CD21">
        <v>0</v>
      </c>
      <c r="CE21">
        <v>10010.8403225806</v>
      </c>
      <c r="CF21">
        <v>0</v>
      </c>
      <c r="CG21">
        <v>31.630283870967698</v>
      </c>
      <c r="CH21">
        <v>1399.98548387097</v>
      </c>
      <c r="CI21">
        <v>0.89999796774193497</v>
      </c>
      <c r="CJ21">
        <v>0.100002135483871</v>
      </c>
      <c r="CK21">
        <v>0</v>
      </c>
      <c r="CL21">
        <v>701.80809677419404</v>
      </c>
      <c r="CM21">
        <v>4.9993800000000004</v>
      </c>
      <c r="CN21">
        <v>9988.4980645161304</v>
      </c>
      <c r="CO21">
        <v>11164.2129032258</v>
      </c>
      <c r="CP21">
        <v>48.870935483871001</v>
      </c>
      <c r="CQ21">
        <v>50.661000000000001</v>
      </c>
      <c r="CR21">
        <v>49.625</v>
      </c>
      <c r="CS21">
        <v>50.620935483871001</v>
      </c>
      <c r="CT21">
        <v>50.316064516129003</v>
      </c>
      <c r="CU21">
        <v>1255.4848387096799</v>
      </c>
      <c r="CV21">
        <v>139.50290322580599</v>
      </c>
      <c r="CW21">
        <v>0</v>
      </c>
      <c r="CX21">
        <v>72.200000047683702</v>
      </c>
      <c r="CY21">
        <v>0</v>
      </c>
      <c r="CZ21">
        <v>701.764461538462</v>
      </c>
      <c r="DA21">
        <v>-3.0626324776042102</v>
      </c>
      <c r="DB21">
        <v>-39.905982902408901</v>
      </c>
      <c r="DC21">
        <v>9988.2803846153893</v>
      </c>
      <c r="DD21">
        <v>15</v>
      </c>
      <c r="DE21">
        <v>1608228694.5</v>
      </c>
      <c r="DF21" t="s">
        <v>291</v>
      </c>
      <c r="DG21">
        <v>1608228694.5</v>
      </c>
      <c r="DH21">
        <v>1608228693</v>
      </c>
      <c r="DI21">
        <v>7</v>
      </c>
      <c r="DJ21">
        <v>-0.56200000000000006</v>
      </c>
      <c r="DK21">
        <v>1E-3</v>
      </c>
      <c r="DL21">
        <v>3.2789999999999999</v>
      </c>
      <c r="DM21">
        <v>0.14799999999999999</v>
      </c>
      <c r="DN21">
        <v>404</v>
      </c>
      <c r="DO21">
        <v>22</v>
      </c>
      <c r="DP21">
        <v>0.52</v>
      </c>
      <c r="DQ21">
        <v>0.52</v>
      </c>
      <c r="DR21">
        <v>2.9160083663747298</v>
      </c>
      <c r="DS21">
        <v>-0.18659166119003001</v>
      </c>
      <c r="DT21">
        <v>2.06901477875517E-2</v>
      </c>
      <c r="DU21">
        <v>1</v>
      </c>
      <c r="DV21">
        <v>-3.9559716666666702</v>
      </c>
      <c r="DW21">
        <v>0.142610456062288</v>
      </c>
      <c r="DX21">
        <v>1.7734390710957299E-2</v>
      </c>
      <c r="DY21">
        <v>1</v>
      </c>
      <c r="DZ21">
        <v>3.0167920000000001</v>
      </c>
      <c r="EA21">
        <v>0.176558843159067</v>
      </c>
      <c r="EB21">
        <v>1.2750347550818599E-2</v>
      </c>
      <c r="EC21">
        <v>1</v>
      </c>
      <c r="ED21">
        <v>3</v>
      </c>
      <c r="EE21">
        <v>3</v>
      </c>
      <c r="EF21" t="s">
        <v>306</v>
      </c>
      <c r="EG21">
        <v>100</v>
      </c>
      <c r="EH21">
        <v>100</v>
      </c>
      <c r="EI21">
        <v>3.2789999999999999</v>
      </c>
      <c r="EJ21">
        <v>0.14829999999999999</v>
      </c>
      <c r="EK21">
        <v>3.27899999999994</v>
      </c>
      <c r="EL21">
        <v>0</v>
      </c>
      <c r="EM21">
        <v>0</v>
      </c>
      <c r="EN21">
        <v>0</v>
      </c>
      <c r="EO21">
        <v>0.148309999999999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7</v>
      </c>
      <c r="EX21">
        <v>7.1</v>
      </c>
      <c r="EY21">
        <v>2</v>
      </c>
      <c r="EZ21">
        <v>492.892</v>
      </c>
      <c r="FA21">
        <v>507.834</v>
      </c>
      <c r="FB21">
        <v>24.457999999999998</v>
      </c>
      <c r="FC21">
        <v>33.2104</v>
      </c>
      <c r="FD21">
        <v>29.9999</v>
      </c>
      <c r="FE21">
        <v>32.990699999999997</v>
      </c>
      <c r="FF21">
        <v>33.023099999999999</v>
      </c>
      <c r="FG21">
        <v>10.0345</v>
      </c>
      <c r="FH21">
        <v>100</v>
      </c>
      <c r="FI21">
        <v>0</v>
      </c>
      <c r="FJ21">
        <v>24.465</v>
      </c>
      <c r="FK21">
        <v>153.46</v>
      </c>
      <c r="FL21">
        <v>7.7222900000000001</v>
      </c>
      <c r="FM21">
        <v>100.848</v>
      </c>
      <c r="FN21">
        <v>100.366</v>
      </c>
    </row>
    <row r="22" spans="1:170" x14ac:dyDescent="0.25">
      <c r="A22">
        <v>6</v>
      </c>
      <c r="B22">
        <v>1608229189</v>
      </c>
      <c r="C22">
        <v>514</v>
      </c>
      <c r="D22" t="s">
        <v>311</v>
      </c>
      <c r="E22" t="s">
        <v>312</v>
      </c>
      <c r="F22" t="s">
        <v>285</v>
      </c>
      <c r="G22" t="s">
        <v>286</v>
      </c>
      <c r="H22">
        <v>1608229181</v>
      </c>
      <c r="I22">
        <f t="shared" si="0"/>
        <v>2.6572525227126849E-3</v>
      </c>
      <c r="J22">
        <f t="shared" si="1"/>
        <v>4.6371199281716864</v>
      </c>
      <c r="K22">
        <f t="shared" si="2"/>
        <v>198.96506451612899</v>
      </c>
      <c r="L22">
        <f t="shared" si="3"/>
        <v>157.16193293527746</v>
      </c>
      <c r="M22">
        <f t="shared" si="4"/>
        <v>15.980061291177567</v>
      </c>
      <c r="N22">
        <f t="shared" si="5"/>
        <v>20.230560075131002</v>
      </c>
      <c r="O22">
        <f t="shared" si="6"/>
        <v>0.20193133780702074</v>
      </c>
      <c r="P22">
        <f t="shared" si="7"/>
        <v>2.9572544428212488</v>
      </c>
      <c r="Q22">
        <f t="shared" si="8"/>
        <v>0.19457195006540098</v>
      </c>
      <c r="R22">
        <f t="shared" si="9"/>
        <v>0.1222463345713659</v>
      </c>
      <c r="S22">
        <f t="shared" si="10"/>
        <v>231.28959746618045</v>
      </c>
      <c r="T22">
        <f t="shared" si="11"/>
        <v>28.634934928365354</v>
      </c>
      <c r="U22">
        <f t="shared" si="12"/>
        <v>28.343774193548398</v>
      </c>
      <c r="V22">
        <f t="shared" si="13"/>
        <v>3.8715596564555845</v>
      </c>
      <c r="W22">
        <f t="shared" si="14"/>
        <v>66.70359705013361</v>
      </c>
      <c r="X22">
        <f t="shared" si="15"/>
        <v>2.5266285818883478</v>
      </c>
      <c r="Y22">
        <f t="shared" si="16"/>
        <v>3.7878445745427562</v>
      </c>
      <c r="Z22">
        <f t="shared" si="17"/>
        <v>1.3449310745672367</v>
      </c>
      <c r="AA22">
        <f t="shared" si="18"/>
        <v>-117.18483625162941</v>
      </c>
      <c r="AB22">
        <f t="shared" si="19"/>
        <v>-59.853671442121069</v>
      </c>
      <c r="AC22">
        <f t="shared" si="20"/>
        <v>-4.4186369349217536</v>
      </c>
      <c r="AD22">
        <f t="shared" si="21"/>
        <v>49.832452837508228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53544.872496233023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313</v>
      </c>
      <c r="AQ22">
        <v>701.55452000000002</v>
      </c>
      <c r="AR22">
        <v>769.91</v>
      </c>
      <c r="AS22">
        <f t="shared" si="27"/>
        <v>8.8783727968203996E-2</v>
      </c>
      <c r="AT22">
        <v>0.5</v>
      </c>
      <c r="AU22">
        <f t="shared" si="28"/>
        <v>1180.1808599177277</v>
      </c>
      <c r="AV22">
        <f t="shared" si="29"/>
        <v>4.6371199281716864</v>
      </c>
      <c r="AW22">
        <f t="shared" si="30"/>
        <v>52.390428210108304</v>
      </c>
      <c r="AX22">
        <f t="shared" si="31"/>
        <v>0.32384304658986107</v>
      </c>
      <c r="AY22">
        <f t="shared" si="32"/>
        <v>4.4187018999371384E-3</v>
      </c>
      <c r="AZ22">
        <f t="shared" si="33"/>
        <v>3.2369627618812591</v>
      </c>
      <c r="BA22" t="s">
        <v>314</v>
      </c>
      <c r="BB22">
        <v>520.58000000000004</v>
      </c>
      <c r="BC22">
        <f t="shared" si="34"/>
        <v>249.32999999999993</v>
      </c>
      <c r="BD22">
        <f t="shared" si="35"/>
        <v>0.27415665984839355</v>
      </c>
      <c r="BE22">
        <f t="shared" si="36"/>
        <v>0.90905343789896043</v>
      </c>
      <c r="BF22">
        <f t="shared" si="37"/>
        <v>1.2557710102737276</v>
      </c>
      <c r="BG22">
        <f t="shared" si="38"/>
        <v>0.97862522141108643</v>
      </c>
      <c r="BH22">
        <f t="shared" si="39"/>
        <v>1399.99548387097</v>
      </c>
      <c r="BI22">
        <f t="shared" si="40"/>
        <v>1180.1808599177277</v>
      </c>
      <c r="BJ22">
        <f t="shared" si="41"/>
        <v>0.84298904783217044</v>
      </c>
      <c r="BK22">
        <f t="shared" si="42"/>
        <v>0.19597809566434082</v>
      </c>
      <c r="BL22">
        <v>6</v>
      </c>
      <c r="BM22">
        <v>0.5</v>
      </c>
      <c r="BN22" t="s">
        <v>290</v>
      </c>
      <c r="BO22">
        <v>2</v>
      </c>
      <c r="BP22">
        <v>1608229181</v>
      </c>
      <c r="BQ22">
        <v>198.96506451612899</v>
      </c>
      <c r="BR22">
        <v>205.16387096774201</v>
      </c>
      <c r="BS22">
        <v>24.849080645161301</v>
      </c>
      <c r="BT22">
        <v>21.739703225806501</v>
      </c>
      <c r="BU22">
        <v>195.68606451612899</v>
      </c>
      <c r="BV22">
        <v>24.7007774193548</v>
      </c>
      <c r="BW22">
        <v>500.01435483871001</v>
      </c>
      <c r="BX22">
        <v>101.629709677419</v>
      </c>
      <c r="BY22">
        <v>4.9246496774193502E-2</v>
      </c>
      <c r="BZ22">
        <v>27.968354838709701</v>
      </c>
      <c r="CA22">
        <v>28.343774193548398</v>
      </c>
      <c r="CB22">
        <v>999.9</v>
      </c>
      <c r="CC22">
        <v>0</v>
      </c>
      <c r="CD22">
        <v>0</v>
      </c>
      <c r="CE22">
        <v>9995.8854838709703</v>
      </c>
      <c r="CF22">
        <v>0</v>
      </c>
      <c r="CG22">
        <v>27.584096774193601</v>
      </c>
      <c r="CH22">
        <v>1399.99548387097</v>
      </c>
      <c r="CI22">
        <v>0.90000709677419299</v>
      </c>
      <c r="CJ22">
        <v>9.9993129032258099E-2</v>
      </c>
      <c r="CK22">
        <v>0</v>
      </c>
      <c r="CL22">
        <v>701.55503225806501</v>
      </c>
      <c r="CM22">
        <v>4.9993800000000004</v>
      </c>
      <c r="CN22">
        <v>9991.1654838709692</v>
      </c>
      <c r="CO22">
        <v>11164.3129032258</v>
      </c>
      <c r="CP22">
        <v>48.930999999999997</v>
      </c>
      <c r="CQ22">
        <v>50.686999999999998</v>
      </c>
      <c r="CR22">
        <v>49.686999999999998</v>
      </c>
      <c r="CS22">
        <v>50.625</v>
      </c>
      <c r="CT22">
        <v>50.375</v>
      </c>
      <c r="CU22">
        <v>1255.5070967741899</v>
      </c>
      <c r="CV22">
        <v>139.48838709677401</v>
      </c>
      <c r="CW22">
        <v>0</v>
      </c>
      <c r="CX22">
        <v>71.200000047683702</v>
      </c>
      <c r="CY22">
        <v>0</v>
      </c>
      <c r="CZ22">
        <v>701.55452000000002</v>
      </c>
      <c r="DA22">
        <v>-1.40661540495464</v>
      </c>
      <c r="DB22">
        <v>-30.016153873521301</v>
      </c>
      <c r="DC22">
        <v>9990.8708000000006</v>
      </c>
      <c r="DD22">
        <v>15</v>
      </c>
      <c r="DE22">
        <v>1608228694.5</v>
      </c>
      <c r="DF22" t="s">
        <v>291</v>
      </c>
      <c r="DG22">
        <v>1608228694.5</v>
      </c>
      <c r="DH22">
        <v>1608228693</v>
      </c>
      <c r="DI22">
        <v>7</v>
      </c>
      <c r="DJ22">
        <v>-0.56200000000000006</v>
      </c>
      <c r="DK22">
        <v>1E-3</v>
      </c>
      <c r="DL22">
        <v>3.2789999999999999</v>
      </c>
      <c r="DM22">
        <v>0.14799999999999999</v>
      </c>
      <c r="DN22">
        <v>404</v>
      </c>
      <c r="DO22">
        <v>22</v>
      </c>
      <c r="DP22">
        <v>0.52</v>
      </c>
      <c r="DQ22">
        <v>0.52</v>
      </c>
      <c r="DR22">
        <v>4.6426568132609001</v>
      </c>
      <c r="DS22">
        <v>-0.17357846997405499</v>
      </c>
      <c r="DT22">
        <v>2.3681510019975701E-2</v>
      </c>
      <c r="DU22">
        <v>1</v>
      </c>
      <c r="DV22">
        <v>-6.2003909999999998</v>
      </c>
      <c r="DW22">
        <v>0.138113192436042</v>
      </c>
      <c r="DX22">
        <v>2.4164969735824899E-2</v>
      </c>
      <c r="DY22">
        <v>1</v>
      </c>
      <c r="DZ22">
        <v>3.1085616666666702</v>
      </c>
      <c r="EA22">
        <v>0.17852289210233499</v>
      </c>
      <c r="EB22">
        <v>1.28831362856859E-2</v>
      </c>
      <c r="EC22">
        <v>1</v>
      </c>
      <c r="ED22">
        <v>3</v>
      </c>
      <c r="EE22">
        <v>3</v>
      </c>
      <c r="EF22" t="s">
        <v>306</v>
      </c>
      <c r="EG22">
        <v>100</v>
      </c>
      <c r="EH22">
        <v>100</v>
      </c>
      <c r="EI22">
        <v>3.2789999999999999</v>
      </c>
      <c r="EJ22">
        <v>0.14829999999999999</v>
      </c>
      <c r="EK22">
        <v>3.27899999999994</v>
      </c>
      <c r="EL22">
        <v>0</v>
      </c>
      <c r="EM22">
        <v>0</v>
      </c>
      <c r="EN22">
        <v>0</v>
      </c>
      <c r="EO22">
        <v>0.148309999999999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8.1999999999999993</v>
      </c>
      <c r="EX22">
        <v>8.3000000000000007</v>
      </c>
      <c r="EY22">
        <v>2</v>
      </c>
      <c r="EZ22">
        <v>492.72699999999998</v>
      </c>
      <c r="FA22">
        <v>508.29399999999998</v>
      </c>
      <c r="FB22">
        <v>24.496700000000001</v>
      </c>
      <c r="FC22">
        <v>33.176900000000003</v>
      </c>
      <c r="FD22">
        <v>29.9998</v>
      </c>
      <c r="FE22">
        <v>32.967100000000002</v>
      </c>
      <c r="FF22">
        <v>32.997500000000002</v>
      </c>
      <c r="FG22">
        <v>12.3901</v>
      </c>
      <c r="FH22">
        <v>100</v>
      </c>
      <c r="FI22">
        <v>0</v>
      </c>
      <c r="FJ22">
        <v>24.503299999999999</v>
      </c>
      <c r="FK22">
        <v>205.636</v>
      </c>
      <c r="FL22">
        <v>7.5234100000000002</v>
      </c>
      <c r="FM22">
        <v>100.854</v>
      </c>
      <c r="FN22">
        <v>100.373</v>
      </c>
    </row>
    <row r="23" spans="1:170" x14ac:dyDescent="0.25">
      <c r="A23">
        <v>7</v>
      </c>
      <c r="B23">
        <v>1608229258</v>
      </c>
      <c r="C23">
        <v>583</v>
      </c>
      <c r="D23" t="s">
        <v>315</v>
      </c>
      <c r="E23" t="s">
        <v>316</v>
      </c>
      <c r="F23" t="s">
        <v>285</v>
      </c>
      <c r="G23" t="s">
        <v>286</v>
      </c>
      <c r="H23">
        <v>1608229250</v>
      </c>
      <c r="I23">
        <f t="shared" si="0"/>
        <v>2.7028138170247873E-3</v>
      </c>
      <c r="J23">
        <f t="shared" si="1"/>
        <v>6.3728345822383892</v>
      </c>
      <c r="K23">
        <f t="shared" si="2"/>
        <v>248.78635483871</v>
      </c>
      <c r="L23">
        <f t="shared" si="3"/>
        <v>192.78516910417031</v>
      </c>
      <c r="M23">
        <f t="shared" si="4"/>
        <v>19.602725302675307</v>
      </c>
      <c r="N23">
        <f t="shared" si="5"/>
        <v>25.297021527221002</v>
      </c>
      <c r="O23">
        <f t="shared" si="6"/>
        <v>0.20569611438439842</v>
      </c>
      <c r="P23">
        <f t="shared" si="7"/>
        <v>2.9581952934462974</v>
      </c>
      <c r="Q23">
        <f t="shared" si="8"/>
        <v>0.19806766190267386</v>
      </c>
      <c r="R23">
        <f t="shared" si="9"/>
        <v>0.12445410394227674</v>
      </c>
      <c r="S23">
        <f t="shared" si="10"/>
        <v>231.29123146201258</v>
      </c>
      <c r="T23">
        <f t="shared" si="11"/>
        <v>28.648823801724053</v>
      </c>
      <c r="U23">
        <f t="shared" si="12"/>
        <v>28.343609677419401</v>
      </c>
      <c r="V23">
        <f t="shared" si="13"/>
        <v>3.8715226202786166</v>
      </c>
      <c r="W23">
        <f t="shared" si="14"/>
        <v>66.630018617195446</v>
      </c>
      <c r="X23">
        <f t="shared" si="15"/>
        <v>2.5276442461511115</v>
      </c>
      <c r="Y23">
        <f t="shared" si="16"/>
        <v>3.7935517633170721</v>
      </c>
      <c r="Z23">
        <f t="shared" si="17"/>
        <v>1.3438783741275051</v>
      </c>
      <c r="AA23">
        <f t="shared" si="18"/>
        <v>-119.19408933079312</v>
      </c>
      <c r="AB23">
        <f t="shared" si="19"/>
        <v>-55.728233884206794</v>
      </c>
      <c r="AC23">
        <f t="shared" si="20"/>
        <v>-4.1132976009813671</v>
      </c>
      <c r="AD23">
        <f t="shared" si="21"/>
        <v>52.255610646031307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53567.750629586459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317</v>
      </c>
      <c r="AQ23">
        <v>706.33692307692297</v>
      </c>
      <c r="AR23">
        <v>785.48</v>
      </c>
      <c r="AS23">
        <f t="shared" si="27"/>
        <v>0.10075759653088179</v>
      </c>
      <c r="AT23">
        <v>0.5</v>
      </c>
      <c r="AU23">
        <f t="shared" si="28"/>
        <v>1180.1883057452803</v>
      </c>
      <c r="AV23">
        <f t="shared" si="29"/>
        <v>6.3728345822383892</v>
      </c>
      <c r="AW23">
        <f t="shared" si="30"/>
        <v>59.456468570373957</v>
      </c>
      <c r="AX23">
        <f t="shared" si="31"/>
        <v>0.3399450017823496</v>
      </c>
      <c r="AY23">
        <f t="shared" si="32"/>
        <v>5.8893839467976852E-3</v>
      </c>
      <c r="AZ23">
        <f t="shared" si="33"/>
        <v>3.1529765239089471</v>
      </c>
      <c r="BA23" t="s">
        <v>318</v>
      </c>
      <c r="BB23">
        <v>518.46</v>
      </c>
      <c r="BC23">
        <f t="shared" si="34"/>
        <v>267.02</v>
      </c>
      <c r="BD23">
        <f t="shared" si="35"/>
        <v>0.29639381665447179</v>
      </c>
      <c r="BE23">
        <f t="shared" si="36"/>
        <v>0.90267602656344537</v>
      </c>
      <c r="BF23">
        <f t="shared" si="37"/>
        <v>1.1305656894202447</v>
      </c>
      <c r="BG23">
        <f t="shared" si="38"/>
        <v>0.97251119439953793</v>
      </c>
      <c r="BH23">
        <f t="shared" si="39"/>
        <v>1400.00419354839</v>
      </c>
      <c r="BI23">
        <f t="shared" si="40"/>
        <v>1180.1883057452803</v>
      </c>
      <c r="BJ23">
        <f t="shared" si="41"/>
        <v>0.84298912187828956</v>
      </c>
      <c r="BK23">
        <f t="shared" si="42"/>
        <v>0.19597824375657905</v>
      </c>
      <c r="BL23">
        <v>6</v>
      </c>
      <c r="BM23">
        <v>0.5</v>
      </c>
      <c r="BN23" t="s">
        <v>290</v>
      </c>
      <c r="BO23">
        <v>2</v>
      </c>
      <c r="BP23">
        <v>1608229250</v>
      </c>
      <c r="BQ23">
        <v>248.78635483871</v>
      </c>
      <c r="BR23">
        <v>257.24061290322601</v>
      </c>
      <c r="BS23">
        <v>24.858396774193501</v>
      </c>
      <c r="BT23">
        <v>21.695664516129</v>
      </c>
      <c r="BU23">
        <v>245.50735483871</v>
      </c>
      <c r="BV23">
        <v>24.710083870967701</v>
      </c>
      <c r="BW23">
        <v>500.00303225806499</v>
      </c>
      <c r="BX23">
        <v>101.632419354839</v>
      </c>
      <c r="BY23">
        <v>4.9288806451612897E-2</v>
      </c>
      <c r="BZ23">
        <v>27.994177419354799</v>
      </c>
      <c r="CA23">
        <v>28.343609677419401</v>
      </c>
      <c r="CB23">
        <v>999.9</v>
      </c>
      <c r="CC23">
        <v>0</v>
      </c>
      <c r="CD23">
        <v>0</v>
      </c>
      <c r="CE23">
        <v>10000.9548387097</v>
      </c>
      <c r="CF23">
        <v>0</v>
      </c>
      <c r="CG23">
        <v>25.647254838709699</v>
      </c>
      <c r="CH23">
        <v>1400.00419354839</v>
      </c>
      <c r="CI23">
        <v>0.90000490322580595</v>
      </c>
      <c r="CJ23">
        <v>9.9995264516129001E-2</v>
      </c>
      <c r="CK23">
        <v>0</v>
      </c>
      <c r="CL23">
        <v>706.35348387096803</v>
      </c>
      <c r="CM23">
        <v>4.9993800000000004</v>
      </c>
      <c r="CN23">
        <v>10060.087096774199</v>
      </c>
      <c r="CO23">
        <v>11164.3612903226</v>
      </c>
      <c r="CP23">
        <v>48.987806451612897</v>
      </c>
      <c r="CQ23">
        <v>50.717483870967698</v>
      </c>
      <c r="CR23">
        <v>49.75</v>
      </c>
      <c r="CS23">
        <v>50.680999999999997</v>
      </c>
      <c r="CT23">
        <v>50.436999999999998</v>
      </c>
      <c r="CU23">
        <v>1255.51322580645</v>
      </c>
      <c r="CV23">
        <v>139.492903225806</v>
      </c>
      <c r="CW23">
        <v>0</v>
      </c>
      <c r="CX23">
        <v>68.100000143051105</v>
      </c>
      <c r="CY23">
        <v>0</v>
      </c>
      <c r="CZ23">
        <v>706.33692307692297</v>
      </c>
      <c r="DA23">
        <v>2.7425640992144902</v>
      </c>
      <c r="DB23">
        <v>30.064957294850501</v>
      </c>
      <c r="DC23">
        <v>10060.3153846154</v>
      </c>
      <c r="DD23">
        <v>15</v>
      </c>
      <c r="DE23">
        <v>1608228694.5</v>
      </c>
      <c r="DF23" t="s">
        <v>291</v>
      </c>
      <c r="DG23">
        <v>1608228694.5</v>
      </c>
      <c r="DH23">
        <v>1608228693</v>
      </c>
      <c r="DI23">
        <v>7</v>
      </c>
      <c r="DJ23">
        <v>-0.56200000000000006</v>
      </c>
      <c r="DK23">
        <v>1E-3</v>
      </c>
      <c r="DL23">
        <v>3.2789999999999999</v>
      </c>
      <c r="DM23">
        <v>0.14799999999999999</v>
      </c>
      <c r="DN23">
        <v>404</v>
      </c>
      <c r="DO23">
        <v>22</v>
      </c>
      <c r="DP23">
        <v>0.52</v>
      </c>
      <c r="DQ23">
        <v>0.52</v>
      </c>
      <c r="DR23">
        <v>6.3752075267438899</v>
      </c>
      <c r="DS23">
        <v>-0.18959329027504901</v>
      </c>
      <c r="DT23">
        <v>4.3954493643499098E-2</v>
      </c>
      <c r="DU23">
        <v>1</v>
      </c>
      <c r="DV23">
        <v>-8.4529060000000005</v>
      </c>
      <c r="DW23">
        <v>3.6895928809772702E-2</v>
      </c>
      <c r="DX23">
        <v>4.4358406914586097E-2</v>
      </c>
      <c r="DY23">
        <v>1</v>
      </c>
      <c r="DZ23">
        <v>3.16243433333333</v>
      </c>
      <c r="EA23">
        <v>9.0220511679643706E-2</v>
      </c>
      <c r="EB23">
        <v>6.6231642404182903E-3</v>
      </c>
      <c r="EC23">
        <v>1</v>
      </c>
      <c r="ED23">
        <v>3</v>
      </c>
      <c r="EE23">
        <v>3</v>
      </c>
      <c r="EF23" t="s">
        <v>306</v>
      </c>
      <c r="EG23">
        <v>100</v>
      </c>
      <c r="EH23">
        <v>100</v>
      </c>
      <c r="EI23">
        <v>3.2789999999999999</v>
      </c>
      <c r="EJ23">
        <v>0.14829999999999999</v>
      </c>
      <c r="EK23">
        <v>3.27899999999994</v>
      </c>
      <c r="EL23">
        <v>0</v>
      </c>
      <c r="EM23">
        <v>0</v>
      </c>
      <c r="EN23">
        <v>0</v>
      </c>
      <c r="EO23">
        <v>0.148309999999999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9.4</v>
      </c>
      <c r="EX23">
        <v>9.4</v>
      </c>
      <c r="EY23">
        <v>2</v>
      </c>
      <c r="EZ23">
        <v>493.12</v>
      </c>
      <c r="FA23">
        <v>508.137</v>
      </c>
      <c r="FB23">
        <v>24.479099999999999</v>
      </c>
      <c r="FC23">
        <v>33.142200000000003</v>
      </c>
      <c r="FD23">
        <v>30.0001</v>
      </c>
      <c r="FE23">
        <v>32.9407</v>
      </c>
      <c r="FF23">
        <v>32.975999999999999</v>
      </c>
      <c r="FG23">
        <v>14.706899999999999</v>
      </c>
      <c r="FH23">
        <v>100</v>
      </c>
      <c r="FI23">
        <v>0</v>
      </c>
      <c r="FJ23">
        <v>24.477399999999999</v>
      </c>
      <c r="FK23">
        <v>257.81400000000002</v>
      </c>
      <c r="FL23">
        <v>7.5568</v>
      </c>
      <c r="FM23">
        <v>100.86</v>
      </c>
      <c r="FN23">
        <v>100.375</v>
      </c>
    </row>
    <row r="24" spans="1:170" x14ac:dyDescent="0.25">
      <c r="A24">
        <v>8</v>
      </c>
      <c r="B24">
        <v>1608229328</v>
      </c>
      <c r="C24">
        <v>653</v>
      </c>
      <c r="D24" t="s">
        <v>319</v>
      </c>
      <c r="E24" t="s">
        <v>320</v>
      </c>
      <c r="F24" t="s">
        <v>285</v>
      </c>
      <c r="G24" t="s">
        <v>286</v>
      </c>
      <c r="H24">
        <v>1608229320</v>
      </c>
      <c r="I24">
        <f t="shared" si="0"/>
        <v>2.6491982737614581E-3</v>
      </c>
      <c r="J24">
        <f t="shared" si="1"/>
        <v>11.323919271141598</v>
      </c>
      <c r="K24">
        <f t="shared" si="2"/>
        <v>396.74361290322599</v>
      </c>
      <c r="L24">
        <f t="shared" si="3"/>
        <v>296.04605447289873</v>
      </c>
      <c r="M24">
        <f t="shared" si="4"/>
        <v>30.103196049258468</v>
      </c>
      <c r="N24">
        <f t="shared" si="5"/>
        <v>40.342543263349782</v>
      </c>
      <c r="O24">
        <f t="shared" si="6"/>
        <v>0.20077450579214934</v>
      </c>
      <c r="P24">
        <f t="shared" si="7"/>
        <v>2.9573044748703139</v>
      </c>
      <c r="Q24">
        <f t="shared" si="8"/>
        <v>0.19349768179556698</v>
      </c>
      <c r="R24">
        <f t="shared" si="9"/>
        <v>0.12156787172807038</v>
      </c>
      <c r="S24">
        <f t="shared" si="10"/>
        <v>231.29237170884787</v>
      </c>
      <c r="T24">
        <f t="shared" si="11"/>
        <v>28.63848586546009</v>
      </c>
      <c r="U24">
        <f t="shared" si="12"/>
        <v>28.3248903225806</v>
      </c>
      <c r="V24">
        <f t="shared" si="13"/>
        <v>3.8673105019492029</v>
      </c>
      <c r="W24">
        <f t="shared" si="14"/>
        <v>66.492752526068244</v>
      </c>
      <c r="X24">
        <f t="shared" si="15"/>
        <v>2.5188581574614841</v>
      </c>
      <c r="Y24">
        <f t="shared" si="16"/>
        <v>3.7881694797849961</v>
      </c>
      <c r="Z24">
        <f t="shared" si="17"/>
        <v>1.3484523444877188</v>
      </c>
      <c r="AA24">
        <f t="shared" si="18"/>
        <v>-116.8296438728803</v>
      </c>
      <c r="AB24">
        <f t="shared" si="19"/>
        <v>-56.609426668809157</v>
      </c>
      <c r="AC24">
        <f t="shared" si="20"/>
        <v>-4.1787005209805752</v>
      </c>
      <c r="AD24">
        <f t="shared" si="21"/>
        <v>53.674600646177829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53546.175954478138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321</v>
      </c>
      <c r="AQ24">
        <v>731.63124000000005</v>
      </c>
      <c r="AR24">
        <v>835.24</v>
      </c>
      <c r="AS24">
        <f t="shared" si="27"/>
        <v>0.12404669316603611</v>
      </c>
      <c r="AT24">
        <v>0.5</v>
      </c>
      <c r="AU24">
        <f t="shared" si="28"/>
        <v>1180.1945147564647</v>
      </c>
      <c r="AV24">
        <f t="shared" si="29"/>
        <v>11.323919271141598</v>
      </c>
      <c r="AW24">
        <f t="shared" si="30"/>
        <v>73.199613424117032</v>
      </c>
      <c r="AX24">
        <f t="shared" si="31"/>
        <v>0.37116277956036586</v>
      </c>
      <c r="AY24">
        <f t="shared" si="32"/>
        <v>1.0084495904824428E-2</v>
      </c>
      <c r="AZ24">
        <f t="shared" si="33"/>
        <v>2.9055600785403</v>
      </c>
      <c r="BA24" t="s">
        <v>322</v>
      </c>
      <c r="BB24">
        <v>525.23</v>
      </c>
      <c r="BC24">
        <f t="shared" si="34"/>
        <v>310.01</v>
      </c>
      <c r="BD24">
        <f t="shared" si="35"/>
        <v>0.33421102545079179</v>
      </c>
      <c r="BE24">
        <f t="shared" si="36"/>
        <v>0.88672744213237853</v>
      </c>
      <c r="BF24">
        <f t="shared" si="37"/>
        <v>0.8651143796726859</v>
      </c>
      <c r="BG24">
        <f t="shared" si="38"/>
        <v>0.95297143948016427</v>
      </c>
      <c r="BH24">
        <f t="shared" si="39"/>
        <v>1400.0116129032299</v>
      </c>
      <c r="BI24">
        <f t="shared" si="40"/>
        <v>1180.1945147564647</v>
      </c>
      <c r="BJ24">
        <f t="shared" si="41"/>
        <v>0.84298908943267525</v>
      </c>
      <c r="BK24">
        <f t="shared" si="42"/>
        <v>0.19597817886535041</v>
      </c>
      <c r="BL24">
        <v>6</v>
      </c>
      <c r="BM24">
        <v>0.5</v>
      </c>
      <c r="BN24" t="s">
        <v>290</v>
      </c>
      <c r="BO24">
        <v>2</v>
      </c>
      <c r="BP24">
        <v>1608229320</v>
      </c>
      <c r="BQ24">
        <v>396.74361290322599</v>
      </c>
      <c r="BR24">
        <v>411.59335483871001</v>
      </c>
      <c r="BS24">
        <v>24.771390322580601</v>
      </c>
      <c r="BT24">
        <v>21.6711483870968</v>
      </c>
      <c r="BU24">
        <v>393.31461290322602</v>
      </c>
      <c r="BV24">
        <v>24.629390322580601</v>
      </c>
      <c r="BW24">
        <v>500.00754838709702</v>
      </c>
      <c r="BX24">
        <v>101.634709677419</v>
      </c>
      <c r="BY24">
        <v>4.9455993548387103E-2</v>
      </c>
      <c r="BZ24">
        <v>27.969825806451599</v>
      </c>
      <c r="CA24">
        <v>28.3248903225806</v>
      </c>
      <c r="CB24">
        <v>999.9</v>
      </c>
      <c r="CC24">
        <v>0</v>
      </c>
      <c r="CD24">
        <v>0</v>
      </c>
      <c r="CE24">
        <v>9995.6774193548408</v>
      </c>
      <c r="CF24">
        <v>0</v>
      </c>
      <c r="CG24">
        <v>28.465041935483899</v>
      </c>
      <c r="CH24">
        <v>1400.0116129032299</v>
      </c>
      <c r="CI24">
        <v>0.900005677419355</v>
      </c>
      <c r="CJ24">
        <v>9.9994538709677394E-2</v>
      </c>
      <c r="CK24">
        <v>0</v>
      </c>
      <c r="CL24">
        <v>731.51199999999994</v>
      </c>
      <c r="CM24">
        <v>4.9993800000000004</v>
      </c>
      <c r="CN24">
        <v>10422.370967741899</v>
      </c>
      <c r="CO24">
        <v>11164.438709677401</v>
      </c>
      <c r="CP24">
        <v>49</v>
      </c>
      <c r="CQ24">
        <v>50.75</v>
      </c>
      <c r="CR24">
        <v>49.811999999999998</v>
      </c>
      <c r="CS24">
        <v>50.691064516129003</v>
      </c>
      <c r="CT24">
        <v>50.491870967741903</v>
      </c>
      <c r="CU24">
        <v>1255.51967741935</v>
      </c>
      <c r="CV24">
        <v>139.491935483871</v>
      </c>
      <c r="CW24">
        <v>0</v>
      </c>
      <c r="CX24">
        <v>69.300000190734906</v>
      </c>
      <c r="CY24">
        <v>0</v>
      </c>
      <c r="CZ24">
        <v>731.63124000000005</v>
      </c>
      <c r="DA24">
        <v>9.1062307327435796</v>
      </c>
      <c r="DB24">
        <v>128.353845953476</v>
      </c>
      <c r="DC24">
        <v>10423.984</v>
      </c>
      <c r="DD24">
        <v>15</v>
      </c>
      <c r="DE24">
        <v>1608229350.5</v>
      </c>
      <c r="DF24" t="s">
        <v>323</v>
      </c>
      <c r="DG24">
        <v>1608229349</v>
      </c>
      <c r="DH24">
        <v>1608229350.5</v>
      </c>
      <c r="DI24">
        <v>8</v>
      </c>
      <c r="DJ24">
        <v>0.15</v>
      </c>
      <c r="DK24">
        <v>-6.0000000000000001E-3</v>
      </c>
      <c r="DL24">
        <v>3.4289999999999998</v>
      </c>
      <c r="DM24">
        <v>0.14199999999999999</v>
      </c>
      <c r="DN24">
        <v>413</v>
      </c>
      <c r="DO24">
        <v>22</v>
      </c>
      <c r="DP24">
        <v>0.23</v>
      </c>
      <c r="DQ24">
        <v>0.04</v>
      </c>
      <c r="DR24">
        <v>11.4611758256987</v>
      </c>
      <c r="DS24">
        <v>-0.499821567925267</v>
      </c>
      <c r="DT24">
        <v>9.0909571458175006E-2</v>
      </c>
      <c r="DU24">
        <v>1</v>
      </c>
      <c r="DV24">
        <v>-14.998433333333301</v>
      </c>
      <c r="DW24">
        <v>7.9197330367047E-2</v>
      </c>
      <c r="DX24">
        <v>8.1185821148495999E-2</v>
      </c>
      <c r="DY24">
        <v>1</v>
      </c>
      <c r="DZ24">
        <v>3.1060443333333301</v>
      </c>
      <c r="EA24">
        <v>0.112280756395989</v>
      </c>
      <c r="EB24">
        <v>8.1242889671787402E-3</v>
      </c>
      <c r="EC24">
        <v>1</v>
      </c>
      <c r="ED24">
        <v>3</v>
      </c>
      <c r="EE24">
        <v>3</v>
      </c>
      <c r="EF24" t="s">
        <v>306</v>
      </c>
      <c r="EG24">
        <v>100</v>
      </c>
      <c r="EH24">
        <v>100</v>
      </c>
      <c r="EI24">
        <v>3.4289999999999998</v>
      </c>
      <c r="EJ24">
        <v>0.14199999999999999</v>
      </c>
      <c r="EK24">
        <v>3.27899999999994</v>
      </c>
      <c r="EL24">
        <v>0</v>
      </c>
      <c r="EM24">
        <v>0</v>
      </c>
      <c r="EN24">
        <v>0</v>
      </c>
      <c r="EO24">
        <v>0.148309999999999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10.6</v>
      </c>
      <c r="EX24">
        <v>10.6</v>
      </c>
      <c r="EY24">
        <v>2</v>
      </c>
      <c r="EZ24">
        <v>493.45699999999999</v>
      </c>
      <c r="FA24">
        <v>508.19</v>
      </c>
      <c r="FB24">
        <v>24.383299999999998</v>
      </c>
      <c r="FC24">
        <v>33.124499999999998</v>
      </c>
      <c r="FD24">
        <v>29.9999</v>
      </c>
      <c r="FE24">
        <v>32.926000000000002</v>
      </c>
      <c r="FF24">
        <v>32.961300000000001</v>
      </c>
      <c r="FG24">
        <v>21.287800000000001</v>
      </c>
      <c r="FH24">
        <v>100</v>
      </c>
      <c r="FI24">
        <v>0</v>
      </c>
      <c r="FJ24">
        <v>24.395299999999999</v>
      </c>
      <c r="FK24">
        <v>413.00700000000001</v>
      </c>
      <c r="FL24">
        <v>7.2516800000000003</v>
      </c>
      <c r="FM24">
        <v>100.86199999999999</v>
      </c>
      <c r="FN24">
        <v>100.376</v>
      </c>
    </row>
    <row r="25" spans="1:170" x14ac:dyDescent="0.25">
      <c r="A25">
        <v>9</v>
      </c>
      <c r="B25">
        <v>1608229461</v>
      </c>
      <c r="C25">
        <v>786</v>
      </c>
      <c r="D25" t="s">
        <v>324</v>
      </c>
      <c r="E25" t="s">
        <v>325</v>
      </c>
      <c r="F25" t="s">
        <v>285</v>
      </c>
      <c r="G25" t="s">
        <v>286</v>
      </c>
      <c r="H25">
        <v>1608229453.25</v>
      </c>
      <c r="I25">
        <f t="shared" si="0"/>
        <v>2.6056148812903177E-3</v>
      </c>
      <c r="J25">
        <f t="shared" si="1"/>
        <v>13.123531421350812</v>
      </c>
      <c r="K25">
        <f t="shared" si="2"/>
        <v>499.63613333333302</v>
      </c>
      <c r="L25">
        <f t="shared" si="3"/>
        <v>379.06644198829775</v>
      </c>
      <c r="M25">
        <f t="shared" si="4"/>
        <v>38.545640955383568</v>
      </c>
      <c r="N25">
        <f t="shared" si="5"/>
        <v>50.805855835683154</v>
      </c>
      <c r="O25">
        <f t="shared" si="6"/>
        <v>0.19527389690604974</v>
      </c>
      <c r="P25">
        <f t="shared" si="7"/>
        <v>2.9594171003527934</v>
      </c>
      <c r="Q25">
        <f t="shared" si="8"/>
        <v>0.18838770739447883</v>
      </c>
      <c r="R25">
        <f t="shared" si="9"/>
        <v>0.1183407829564907</v>
      </c>
      <c r="S25">
        <f t="shared" si="10"/>
        <v>231.28864785471484</v>
      </c>
      <c r="T25">
        <f t="shared" si="11"/>
        <v>28.685260813054185</v>
      </c>
      <c r="U25">
        <f t="shared" si="12"/>
        <v>28.35427</v>
      </c>
      <c r="V25">
        <f t="shared" si="13"/>
        <v>3.8739231308255442</v>
      </c>
      <c r="W25">
        <f t="shared" si="14"/>
        <v>66.163436905550256</v>
      </c>
      <c r="X25">
        <f t="shared" si="15"/>
        <v>2.5116547058306922</v>
      </c>
      <c r="Y25">
        <f t="shared" si="16"/>
        <v>3.7961369954467963</v>
      </c>
      <c r="Z25">
        <f t="shared" si="17"/>
        <v>1.362268424994852</v>
      </c>
      <c r="AA25">
        <f t="shared" si="18"/>
        <v>-114.90761626490301</v>
      </c>
      <c r="AB25">
        <f t="shared" si="19"/>
        <v>-55.587619852404437</v>
      </c>
      <c r="AC25">
        <f t="shared" si="20"/>
        <v>-4.1016814466052924</v>
      </c>
      <c r="AD25">
        <f t="shared" si="21"/>
        <v>56.691730290802106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53601.36309110868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326</v>
      </c>
      <c r="AQ25">
        <v>749.45280000000002</v>
      </c>
      <c r="AR25">
        <v>871.99</v>
      </c>
      <c r="AS25">
        <f t="shared" si="27"/>
        <v>0.14052592346242498</v>
      </c>
      <c r="AT25">
        <v>0.5</v>
      </c>
      <c r="AU25">
        <f t="shared" si="28"/>
        <v>1180.1724378676006</v>
      </c>
      <c r="AV25">
        <f t="shared" si="29"/>
        <v>13.123531421350812</v>
      </c>
      <c r="AW25">
        <f t="shared" si="30"/>
        <v>82.922410838122971</v>
      </c>
      <c r="AX25">
        <f t="shared" si="31"/>
        <v>0.38427046181722274</v>
      </c>
      <c r="AY25">
        <f t="shared" si="32"/>
        <v>1.1609556757589803E-2</v>
      </c>
      <c r="AZ25">
        <f t="shared" si="33"/>
        <v>2.7409603321139007</v>
      </c>
      <c r="BA25" t="s">
        <v>327</v>
      </c>
      <c r="BB25">
        <v>536.91</v>
      </c>
      <c r="BC25">
        <f t="shared" si="34"/>
        <v>335.08000000000004</v>
      </c>
      <c r="BD25">
        <f t="shared" si="35"/>
        <v>0.36569535633281597</v>
      </c>
      <c r="BE25">
        <f t="shared" si="36"/>
        <v>0.87704253312637381</v>
      </c>
      <c r="BF25">
        <f t="shared" si="37"/>
        <v>0.78291988381408217</v>
      </c>
      <c r="BG25">
        <f t="shared" si="38"/>
        <v>0.93854045086909144</v>
      </c>
      <c r="BH25">
        <f t="shared" si="39"/>
        <v>1399.9849999999999</v>
      </c>
      <c r="BI25">
        <f t="shared" si="40"/>
        <v>1180.1724378676006</v>
      </c>
      <c r="BJ25">
        <f t="shared" si="41"/>
        <v>0.84298934479126608</v>
      </c>
      <c r="BK25">
        <f t="shared" si="42"/>
        <v>0.19597868958253226</v>
      </c>
      <c r="BL25">
        <v>6</v>
      </c>
      <c r="BM25">
        <v>0.5</v>
      </c>
      <c r="BN25" t="s">
        <v>290</v>
      </c>
      <c r="BO25">
        <v>2</v>
      </c>
      <c r="BP25">
        <v>1608229453.25</v>
      </c>
      <c r="BQ25">
        <v>499.63613333333302</v>
      </c>
      <c r="BR25">
        <v>516.94603333333305</v>
      </c>
      <c r="BS25">
        <v>24.7001733333333</v>
      </c>
      <c r="BT25">
        <v>21.650766666666701</v>
      </c>
      <c r="BU25">
        <v>496.20756666666699</v>
      </c>
      <c r="BV25">
        <v>24.558256666666701</v>
      </c>
      <c r="BW25">
        <v>500.016433333333</v>
      </c>
      <c r="BX25">
        <v>101.636333333333</v>
      </c>
      <c r="BY25">
        <v>4.9378419999999999E-2</v>
      </c>
      <c r="BZ25">
        <v>28.005863333333298</v>
      </c>
      <c r="CA25">
        <v>28.35427</v>
      </c>
      <c r="CB25">
        <v>999.9</v>
      </c>
      <c r="CC25">
        <v>0</v>
      </c>
      <c r="CD25">
        <v>0</v>
      </c>
      <c r="CE25">
        <v>10007.5016666667</v>
      </c>
      <c r="CF25">
        <v>0</v>
      </c>
      <c r="CG25">
        <v>28.54034</v>
      </c>
      <c r="CH25">
        <v>1399.9849999999999</v>
      </c>
      <c r="CI25">
        <v>0.89999946666666697</v>
      </c>
      <c r="CJ25">
        <v>0.10000064</v>
      </c>
      <c r="CK25">
        <v>0</v>
      </c>
      <c r="CL25">
        <v>749.39800000000002</v>
      </c>
      <c r="CM25">
        <v>4.9993800000000004</v>
      </c>
      <c r="CN25">
        <v>10666.24</v>
      </c>
      <c r="CO25">
        <v>11164.223333333301</v>
      </c>
      <c r="CP25">
        <v>49.0041333333333</v>
      </c>
      <c r="CQ25">
        <v>50.853999999999999</v>
      </c>
      <c r="CR25">
        <v>49.853999999999999</v>
      </c>
      <c r="CS25">
        <v>50.803733333333298</v>
      </c>
      <c r="CT25">
        <v>50.5</v>
      </c>
      <c r="CU25">
        <v>1255.4849999999999</v>
      </c>
      <c r="CV25">
        <v>139.50133333333301</v>
      </c>
      <c r="CW25">
        <v>0</v>
      </c>
      <c r="CX25">
        <v>132.5</v>
      </c>
      <c r="CY25">
        <v>0</v>
      </c>
      <c r="CZ25">
        <v>749.45280000000002</v>
      </c>
      <c r="DA25">
        <v>5.2230769291073598</v>
      </c>
      <c r="DB25">
        <v>53.153846301004101</v>
      </c>
      <c r="DC25">
        <v>10666.8</v>
      </c>
      <c r="DD25">
        <v>15</v>
      </c>
      <c r="DE25">
        <v>1608229350.5</v>
      </c>
      <c r="DF25" t="s">
        <v>323</v>
      </c>
      <c r="DG25">
        <v>1608229349</v>
      </c>
      <c r="DH25">
        <v>1608229350.5</v>
      </c>
      <c r="DI25">
        <v>8</v>
      </c>
      <c r="DJ25">
        <v>0.15</v>
      </c>
      <c r="DK25">
        <v>-6.0000000000000001E-3</v>
      </c>
      <c r="DL25">
        <v>3.4289999999999998</v>
      </c>
      <c r="DM25">
        <v>0.14199999999999999</v>
      </c>
      <c r="DN25">
        <v>413</v>
      </c>
      <c r="DO25">
        <v>22</v>
      </c>
      <c r="DP25">
        <v>0.23</v>
      </c>
      <c r="DQ25">
        <v>0.04</v>
      </c>
      <c r="DR25">
        <v>13.1247586130646</v>
      </c>
      <c r="DS25">
        <v>0.20913464798923601</v>
      </c>
      <c r="DT25">
        <v>3.8956702286640499E-2</v>
      </c>
      <c r="DU25">
        <v>1</v>
      </c>
      <c r="DV25">
        <v>-17.311973333333299</v>
      </c>
      <c r="DW25">
        <v>-5.8593103448282099E-2</v>
      </c>
      <c r="DX25">
        <v>4.5191746542433402E-2</v>
      </c>
      <c r="DY25">
        <v>1</v>
      </c>
      <c r="DZ25">
        <v>3.0504739999999999</v>
      </c>
      <c r="EA25">
        <v>-0.118424916573978</v>
      </c>
      <c r="EB25">
        <v>8.6587364744131999E-3</v>
      </c>
      <c r="EC25">
        <v>1</v>
      </c>
      <c r="ED25">
        <v>3</v>
      </c>
      <c r="EE25">
        <v>3</v>
      </c>
      <c r="EF25" t="s">
        <v>306</v>
      </c>
      <c r="EG25">
        <v>100</v>
      </c>
      <c r="EH25">
        <v>100</v>
      </c>
      <c r="EI25">
        <v>3.4279999999999999</v>
      </c>
      <c r="EJ25">
        <v>0.1419</v>
      </c>
      <c r="EK25">
        <v>3.4285500000000302</v>
      </c>
      <c r="EL25">
        <v>0</v>
      </c>
      <c r="EM25">
        <v>0</v>
      </c>
      <c r="EN25">
        <v>0</v>
      </c>
      <c r="EO25">
        <v>0.141919047619048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1.9</v>
      </c>
      <c r="EX25">
        <v>1.8</v>
      </c>
      <c r="EY25">
        <v>2</v>
      </c>
      <c r="EZ25">
        <v>493.30599999999998</v>
      </c>
      <c r="FA25">
        <v>508.25099999999998</v>
      </c>
      <c r="FB25">
        <v>24.395299999999999</v>
      </c>
      <c r="FC25">
        <v>33.130400000000002</v>
      </c>
      <c r="FD25">
        <v>30.0002</v>
      </c>
      <c r="FE25">
        <v>32.923000000000002</v>
      </c>
      <c r="FF25">
        <v>32.958399999999997</v>
      </c>
      <c r="FG25">
        <v>25.480699999999999</v>
      </c>
      <c r="FH25">
        <v>100</v>
      </c>
      <c r="FI25">
        <v>0</v>
      </c>
      <c r="FJ25">
        <v>24.3949</v>
      </c>
      <c r="FK25">
        <v>517.02599999999995</v>
      </c>
      <c r="FL25">
        <v>7.2516800000000003</v>
      </c>
      <c r="FM25">
        <v>100.855</v>
      </c>
      <c r="FN25">
        <v>100.374</v>
      </c>
    </row>
    <row r="26" spans="1:170" x14ac:dyDescent="0.25">
      <c r="A26">
        <v>10</v>
      </c>
      <c r="B26">
        <v>1608229555</v>
      </c>
      <c r="C26">
        <v>880</v>
      </c>
      <c r="D26" t="s">
        <v>328</v>
      </c>
      <c r="E26" t="s">
        <v>329</v>
      </c>
      <c r="F26" t="s">
        <v>285</v>
      </c>
      <c r="G26" t="s">
        <v>286</v>
      </c>
      <c r="H26">
        <v>1608229547</v>
      </c>
      <c r="I26">
        <f t="shared" si="0"/>
        <v>2.5538379655080561E-3</v>
      </c>
      <c r="J26">
        <f t="shared" si="1"/>
        <v>14.839449480772249</v>
      </c>
      <c r="K26">
        <f t="shared" si="2"/>
        <v>599.392258064516</v>
      </c>
      <c r="L26">
        <f t="shared" si="3"/>
        <v>459.19225561821816</v>
      </c>
      <c r="M26">
        <f t="shared" si="4"/>
        <v>46.693290078366658</v>
      </c>
      <c r="N26">
        <f t="shared" si="5"/>
        <v>60.949626728467983</v>
      </c>
      <c r="O26">
        <f t="shared" si="6"/>
        <v>0.19042459463591815</v>
      </c>
      <c r="P26">
        <f t="shared" si="7"/>
        <v>2.9571815438094631</v>
      </c>
      <c r="Q26">
        <f t="shared" si="8"/>
        <v>0.18386522488650267</v>
      </c>
      <c r="R26">
        <f t="shared" si="9"/>
        <v>0.11548627573915368</v>
      </c>
      <c r="S26">
        <f t="shared" si="10"/>
        <v>231.28745917328243</v>
      </c>
      <c r="T26">
        <f t="shared" si="11"/>
        <v>28.681787017542007</v>
      </c>
      <c r="U26">
        <f t="shared" si="12"/>
        <v>28.354419354838701</v>
      </c>
      <c r="V26">
        <f t="shared" si="13"/>
        <v>3.8739567720361099</v>
      </c>
      <c r="W26">
        <f t="shared" si="14"/>
        <v>66.077817429321868</v>
      </c>
      <c r="X26">
        <f t="shared" si="15"/>
        <v>2.5058770088332913</v>
      </c>
      <c r="Y26">
        <f t="shared" si="16"/>
        <v>3.7923120138064892</v>
      </c>
      <c r="Z26">
        <f t="shared" si="17"/>
        <v>1.3680797632028185</v>
      </c>
      <c r="AA26">
        <f t="shared" si="18"/>
        <v>-112.62425427890527</v>
      </c>
      <c r="AB26">
        <f t="shared" si="19"/>
        <v>-58.326319851738766</v>
      </c>
      <c r="AC26">
        <f t="shared" si="20"/>
        <v>-4.3066497311464857</v>
      </c>
      <c r="AD26">
        <f t="shared" si="21"/>
        <v>56.030235311491914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53539.292178477575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330</v>
      </c>
      <c r="AQ26">
        <v>756.91634615384601</v>
      </c>
      <c r="AR26">
        <v>884.41</v>
      </c>
      <c r="AS26">
        <f t="shared" si="27"/>
        <v>0.14415673030173104</v>
      </c>
      <c r="AT26">
        <v>0.5</v>
      </c>
      <c r="AU26">
        <f t="shared" si="28"/>
        <v>1180.1704663693106</v>
      </c>
      <c r="AV26">
        <f t="shared" si="29"/>
        <v>14.839449480772249</v>
      </c>
      <c r="AW26">
        <f t="shared" si="30"/>
        <v>85.064757815234429</v>
      </c>
      <c r="AX26">
        <f t="shared" si="31"/>
        <v>0.38331769202066918</v>
      </c>
      <c r="AY26">
        <f t="shared" si="32"/>
        <v>1.3063533955410786E-2</v>
      </c>
      <c r="AZ26">
        <f t="shared" si="33"/>
        <v>2.6884250517294017</v>
      </c>
      <c r="BA26" t="s">
        <v>331</v>
      </c>
      <c r="BB26">
        <v>545.4</v>
      </c>
      <c r="BC26">
        <f t="shared" si="34"/>
        <v>339.01</v>
      </c>
      <c r="BD26">
        <f t="shared" si="35"/>
        <v>0.37607638077388267</v>
      </c>
      <c r="BE26">
        <f t="shared" si="36"/>
        <v>0.87521165540291834</v>
      </c>
      <c r="BF26">
        <f t="shared" si="37"/>
        <v>0.75469917536757869</v>
      </c>
      <c r="BG26">
        <f t="shared" si="38"/>
        <v>0.93366336573849207</v>
      </c>
      <c r="BH26">
        <f t="shared" si="39"/>
        <v>1399.98322580645</v>
      </c>
      <c r="BI26">
        <f t="shared" si="40"/>
        <v>1180.1704663693106</v>
      </c>
      <c r="BJ26">
        <f t="shared" si="41"/>
        <v>0.84298900487859929</v>
      </c>
      <c r="BK26">
        <f t="shared" si="42"/>
        <v>0.19597800975719865</v>
      </c>
      <c r="BL26">
        <v>6</v>
      </c>
      <c r="BM26">
        <v>0.5</v>
      </c>
      <c r="BN26" t="s">
        <v>290</v>
      </c>
      <c r="BO26">
        <v>2</v>
      </c>
      <c r="BP26">
        <v>1608229547</v>
      </c>
      <c r="BQ26">
        <v>599.392258064516</v>
      </c>
      <c r="BR26">
        <v>619.03622580645197</v>
      </c>
      <c r="BS26">
        <v>24.643354838709701</v>
      </c>
      <c r="BT26">
        <v>21.654312903225801</v>
      </c>
      <c r="BU26">
        <v>595.96367741935501</v>
      </c>
      <c r="BV26">
        <v>24.501432258064501</v>
      </c>
      <c r="BW26">
        <v>500.00693548387102</v>
      </c>
      <c r="BX26">
        <v>101.636225806452</v>
      </c>
      <c r="BY26">
        <v>4.9483190322580597E-2</v>
      </c>
      <c r="BZ26">
        <v>27.9885709677419</v>
      </c>
      <c r="CA26">
        <v>28.354419354838701</v>
      </c>
      <c r="CB26">
        <v>999.9</v>
      </c>
      <c r="CC26">
        <v>0</v>
      </c>
      <c r="CD26">
        <v>0</v>
      </c>
      <c r="CE26">
        <v>9994.8312903225797</v>
      </c>
      <c r="CF26">
        <v>0</v>
      </c>
      <c r="CG26">
        <v>29.4123129032258</v>
      </c>
      <c r="CH26">
        <v>1399.98322580645</v>
      </c>
      <c r="CI26">
        <v>0.90000845161290299</v>
      </c>
      <c r="CJ26">
        <v>9.9991780645161302E-2</v>
      </c>
      <c r="CK26">
        <v>0</v>
      </c>
      <c r="CL26">
        <v>757.03293548387103</v>
      </c>
      <c r="CM26">
        <v>4.9993800000000004</v>
      </c>
      <c r="CN26">
        <v>10768.635483870999</v>
      </c>
      <c r="CO26">
        <v>11164.225806451601</v>
      </c>
      <c r="CP26">
        <v>49.0741935483871</v>
      </c>
      <c r="CQ26">
        <v>50.936999999999998</v>
      </c>
      <c r="CR26">
        <v>49.878999999999998</v>
      </c>
      <c r="CS26">
        <v>50.875</v>
      </c>
      <c r="CT26">
        <v>50.561999999999998</v>
      </c>
      <c r="CU26">
        <v>1255.4980645161299</v>
      </c>
      <c r="CV26">
        <v>139.48516129032299</v>
      </c>
      <c r="CW26">
        <v>0</v>
      </c>
      <c r="CX26">
        <v>93.400000095367403</v>
      </c>
      <c r="CY26">
        <v>0</v>
      </c>
      <c r="CZ26">
        <v>756.91634615384601</v>
      </c>
      <c r="DA26">
        <v>-9.9719999664857397</v>
      </c>
      <c r="DB26">
        <v>-141.15897416073801</v>
      </c>
      <c r="DC26">
        <v>10767.319230769201</v>
      </c>
      <c r="DD26">
        <v>15</v>
      </c>
      <c r="DE26">
        <v>1608229350.5</v>
      </c>
      <c r="DF26" t="s">
        <v>323</v>
      </c>
      <c r="DG26">
        <v>1608229349</v>
      </c>
      <c r="DH26">
        <v>1608229350.5</v>
      </c>
      <c r="DI26">
        <v>8</v>
      </c>
      <c r="DJ26">
        <v>0.15</v>
      </c>
      <c r="DK26">
        <v>-6.0000000000000001E-3</v>
      </c>
      <c r="DL26">
        <v>3.4289999999999998</v>
      </c>
      <c r="DM26">
        <v>0.14199999999999999</v>
      </c>
      <c r="DN26">
        <v>413</v>
      </c>
      <c r="DO26">
        <v>22</v>
      </c>
      <c r="DP26">
        <v>0.23</v>
      </c>
      <c r="DQ26">
        <v>0.04</v>
      </c>
      <c r="DR26">
        <v>14.837519010107799</v>
      </c>
      <c r="DS26">
        <v>-0.15406283778712099</v>
      </c>
      <c r="DT26">
        <v>4.82115877691719E-2</v>
      </c>
      <c r="DU26">
        <v>1</v>
      </c>
      <c r="DV26">
        <v>-19.640743333333301</v>
      </c>
      <c r="DW26">
        <v>2.4862291434972501E-2</v>
      </c>
      <c r="DX26">
        <v>5.5866577267231599E-2</v>
      </c>
      <c r="DY26">
        <v>1</v>
      </c>
      <c r="DZ26">
        <v>2.9889733333333299</v>
      </c>
      <c r="EA26">
        <v>1.5389365962178299E-2</v>
      </c>
      <c r="EB26">
        <v>1.18546849623072E-3</v>
      </c>
      <c r="EC26">
        <v>1</v>
      </c>
      <c r="ED26">
        <v>3</v>
      </c>
      <c r="EE26">
        <v>3</v>
      </c>
      <c r="EF26" t="s">
        <v>306</v>
      </c>
      <c r="EG26">
        <v>100</v>
      </c>
      <c r="EH26">
        <v>100</v>
      </c>
      <c r="EI26">
        <v>3.4289999999999998</v>
      </c>
      <c r="EJ26">
        <v>0.14199999999999999</v>
      </c>
      <c r="EK26">
        <v>3.4285500000000302</v>
      </c>
      <c r="EL26">
        <v>0</v>
      </c>
      <c r="EM26">
        <v>0</v>
      </c>
      <c r="EN26">
        <v>0</v>
      </c>
      <c r="EO26">
        <v>0.141919047619048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3.4</v>
      </c>
      <c r="EX26">
        <v>3.4</v>
      </c>
      <c r="EY26">
        <v>2</v>
      </c>
      <c r="EZ26">
        <v>493.41800000000001</v>
      </c>
      <c r="FA26">
        <v>508.3</v>
      </c>
      <c r="FB26">
        <v>24.410799999999998</v>
      </c>
      <c r="FC26">
        <v>33.1511</v>
      </c>
      <c r="FD26">
        <v>30</v>
      </c>
      <c r="FE26">
        <v>32.9377</v>
      </c>
      <c r="FF26">
        <v>32.970799999999997</v>
      </c>
      <c r="FG26">
        <v>29.467300000000002</v>
      </c>
      <c r="FH26">
        <v>100</v>
      </c>
      <c r="FI26">
        <v>0</v>
      </c>
      <c r="FJ26">
        <v>24.42</v>
      </c>
      <c r="FK26">
        <v>619.31399999999996</v>
      </c>
      <c r="FL26">
        <v>7.2210999999999999</v>
      </c>
      <c r="FM26">
        <v>100.849</v>
      </c>
      <c r="FN26">
        <v>100.37</v>
      </c>
    </row>
    <row r="27" spans="1:170" x14ac:dyDescent="0.25">
      <c r="A27">
        <v>11</v>
      </c>
      <c r="B27">
        <v>1608229645</v>
      </c>
      <c r="C27">
        <v>970</v>
      </c>
      <c r="D27" t="s">
        <v>332</v>
      </c>
      <c r="E27" t="s">
        <v>333</v>
      </c>
      <c r="F27" t="s">
        <v>285</v>
      </c>
      <c r="G27" t="s">
        <v>286</v>
      </c>
      <c r="H27">
        <v>1608229637.25</v>
      </c>
      <c r="I27">
        <f t="shared" si="0"/>
        <v>2.49306133968181E-3</v>
      </c>
      <c r="J27">
        <f t="shared" si="1"/>
        <v>15.821443852763903</v>
      </c>
      <c r="K27">
        <f t="shared" si="2"/>
        <v>699.23993333333306</v>
      </c>
      <c r="L27">
        <f t="shared" si="3"/>
        <v>544.02545266548111</v>
      </c>
      <c r="M27">
        <f t="shared" si="4"/>
        <v>55.318050549540935</v>
      </c>
      <c r="N27">
        <f t="shared" si="5"/>
        <v>71.100699036917078</v>
      </c>
      <c r="O27">
        <f t="shared" si="6"/>
        <v>0.18436189777710366</v>
      </c>
      <c r="P27">
        <f t="shared" si="7"/>
        <v>2.959586433848111</v>
      </c>
      <c r="Q27">
        <f t="shared" si="8"/>
        <v>0.17821110859937966</v>
      </c>
      <c r="R27">
        <f t="shared" si="9"/>
        <v>0.11191747195505675</v>
      </c>
      <c r="S27">
        <f t="shared" si="10"/>
        <v>231.29008026384412</v>
      </c>
      <c r="T27">
        <f t="shared" si="11"/>
        <v>28.701047205317984</v>
      </c>
      <c r="U27">
        <f t="shared" si="12"/>
        <v>28.368266666666699</v>
      </c>
      <c r="V27">
        <f t="shared" si="13"/>
        <v>3.8770768966570035</v>
      </c>
      <c r="W27">
        <f t="shared" si="14"/>
        <v>65.88584854993023</v>
      </c>
      <c r="X27">
        <f t="shared" si="15"/>
        <v>2.4991980118398049</v>
      </c>
      <c r="Y27">
        <f t="shared" si="16"/>
        <v>3.7932242914741234</v>
      </c>
      <c r="Z27">
        <f t="shared" si="17"/>
        <v>1.3778788848171986</v>
      </c>
      <c r="AA27">
        <f t="shared" si="18"/>
        <v>-109.94400507996782</v>
      </c>
      <c r="AB27">
        <f t="shared" si="19"/>
        <v>-59.924906550685549</v>
      </c>
      <c r="AC27">
        <f t="shared" si="20"/>
        <v>-4.4214852919885921</v>
      </c>
      <c r="AD27">
        <f t="shared" si="21"/>
        <v>56.999683341202143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53608.582430698865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334</v>
      </c>
      <c r="AQ27">
        <v>757.17647999999997</v>
      </c>
      <c r="AR27">
        <v>887.25</v>
      </c>
      <c r="AS27">
        <f t="shared" si="27"/>
        <v>0.14660300929839398</v>
      </c>
      <c r="AT27">
        <v>0.5</v>
      </c>
      <c r="AU27">
        <f t="shared" si="28"/>
        <v>1180.1837718531865</v>
      </c>
      <c r="AV27">
        <f t="shared" si="29"/>
        <v>15.821443852763903</v>
      </c>
      <c r="AW27">
        <f t="shared" si="30"/>
        <v>86.509246239403197</v>
      </c>
      <c r="AX27">
        <f t="shared" si="31"/>
        <v>0.38029867568329101</v>
      </c>
      <c r="AY27">
        <f t="shared" si="32"/>
        <v>1.3895455710960384E-2</v>
      </c>
      <c r="AZ27">
        <f t="shared" si="33"/>
        <v>2.6766187658495348</v>
      </c>
      <c r="BA27" t="s">
        <v>335</v>
      </c>
      <c r="BB27">
        <v>549.83000000000004</v>
      </c>
      <c r="BC27">
        <f t="shared" si="34"/>
        <v>337.41999999999996</v>
      </c>
      <c r="BD27">
        <f t="shared" si="35"/>
        <v>0.38549439867227803</v>
      </c>
      <c r="BE27">
        <f t="shared" si="36"/>
        <v>0.87559406396902939</v>
      </c>
      <c r="BF27">
        <f t="shared" si="37"/>
        <v>0.75724043796601026</v>
      </c>
      <c r="BG27">
        <f t="shared" si="38"/>
        <v>0.93254815464582674</v>
      </c>
      <c r="BH27">
        <f t="shared" si="39"/>
        <v>1399.999</v>
      </c>
      <c r="BI27">
        <f t="shared" si="40"/>
        <v>1180.1837718531865</v>
      </c>
      <c r="BJ27">
        <f t="shared" si="41"/>
        <v>0.84298901060156939</v>
      </c>
      <c r="BK27">
        <f t="shared" si="42"/>
        <v>0.19597802120313881</v>
      </c>
      <c r="BL27">
        <v>6</v>
      </c>
      <c r="BM27">
        <v>0.5</v>
      </c>
      <c r="BN27" t="s">
        <v>290</v>
      </c>
      <c r="BO27">
        <v>2</v>
      </c>
      <c r="BP27">
        <v>1608229637.25</v>
      </c>
      <c r="BQ27">
        <v>699.23993333333306</v>
      </c>
      <c r="BR27">
        <v>720.31686666666701</v>
      </c>
      <c r="BS27">
        <v>24.5783666666667</v>
      </c>
      <c r="BT27">
        <v>21.660319999999999</v>
      </c>
      <c r="BU27">
        <v>695.811466666667</v>
      </c>
      <c r="BV27">
        <v>24.436453333333301</v>
      </c>
      <c r="BW27">
        <v>500.01653333333297</v>
      </c>
      <c r="BX27">
        <v>101.6335</v>
      </c>
      <c r="BY27">
        <v>4.9335386666666703E-2</v>
      </c>
      <c r="BZ27">
        <v>27.992696666666699</v>
      </c>
      <c r="CA27">
        <v>28.368266666666699</v>
      </c>
      <c r="CB27">
        <v>999.9</v>
      </c>
      <c r="CC27">
        <v>0</v>
      </c>
      <c r="CD27">
        <v>0</v>
      </c>
      <c r="CE27">
        <v>10008.7416666667</v>
      </c>
      <c r="CF27">
        <v>0</v>
      </c>
      <c r="CG27">
        <v>31.429576666666701</v>
      </c>
      <c r="CH27">
        <v>1399.999</v>
      </c>
      <c r="CI27">
        <v>0.90000963333333295</v>
      </c>
      <c r="CJ27">
        <v>9.9990613333333297E-2</v>
      </c>
      <c r="CK27">
        <v>0</v>
      </c>
      <c r="CL27">
        <v>757.37943333333305</v>
      </c>
      <c r="CM27">
        <v>4.9993800000000004</v>
      </c>
      <c r="CN27">
        <v>10770.7166666667</v>
      </c>
      <c r="CO27">
        <v>11164.3533333333</v>
      </c>
      <c r="CP27">
        <v>49.155999999999999</v>
      </c>
      <c r="CQ27">
        <v>50.9895</v>
      </c>
      <c r="CR27">
        <v>49.970599999999997</v>
      </c>
      <c r="CS27">
        <v>50.936999999999998</v>
      </c>
      <c r="CT27">
        <v>50.625</v>
      </c>
      <c r="CU27">
        <v>1255.5119999999999</v>
      </c>
      <c r="CV27">
        <v>139.48699999999999</v>
      </c>
      <c r="CW27">
        <v>0</v>
      </c>
      <c r="CX27">
        <v>89.5</v>
      </c>
      <c r="CY27">
        <v>0</v>
      </c>
      <c r="CZ27">
        <v>757.17647999999997</v>
      </c>
      <c r="DA27">
        <v>-15.943692325646801</v>
      </c>
      <c r="DB27">
        <v>-218.40000027510399</v>
      </c>
      <c r="DC27">
        <v>10768.116</v>
      </c>
      <c r="DD27">
        <v>15</v>
      </c>
      <c r="DE27">
        <v>1608229350.5</v>
      </c>
      <c r="DF27" t="s">
        <v>323</v>
      </c>
      <c r="DG27">
        <v>1608229349</v>
      </c>
      <c r="DH27">
        <v>1608229350.5</v>
      </c>
      <c r="DI27">
        <v>8</v>
      </c>
      <c r="DJ27">
        <v>0.15</v>
      </c>
      <c r="DK27">
        <v>-6.0000000000000001E-3</v>
      </c>
      <c r="DL27">
        <v>3.4289999999999998</v>
      </c>
      <c r="DM27">
        <v>0.14199999999999999</v>
      </c>
      <c r="DN27">
        <v>413</v>
      </c>
      <c r="DO27">
        <v>22</v>
      </c>
      <c r="DP27">
        <v>0.23</v>
      </c>
      <c r="DQ27">
        <v>0.04</v>
      </c>
      <c r="DR27">
        <v>15.819601133333601</v>
      </c>
      <c r="DS27">
        <v>-0.25652349544931002</v>
      </c>
      <c r="DT27">
        <v>8.0776405135232293E-2</v>
      </c>
      <c r="DU27">
        <v>1</v>
      </c>
      <c r="DV27">
        <v>-21.0744066666667</v>
      </c>
      <c r="DW27">
        <v>-1.47577308120384E-2</v>
      </c>
      <c r="DX27">
        <v>9.6693019166615907E-2</v>
      </c>
      <c r="DY27">
        <v>1</v>
      </c>
      <c r="DZ27">
        <v>2.9180433333333302</v>
      </c>
      <c r="EA27">
        <v>1.4574593993329599E-2</v>
      </c>
      <c r="EB27">
        <v>1.35190318522526E-3</v>
      </c>
      <c r="EC27">
        <v>1</v>
      </c>
      <c r="ED27">
        <v>3</v>
      </c>
      <c r="EE27">
        <v>3</v>
      </c>
      <c r="EF27" t="s">
        <v>306</v>
      </c>
      <c r="EG27">
        <v>100</v>
      </c>
      <c r="EH27">
        <v>100</v>
      </c>
      <c r="EI27">
        <v>3.4279999999999999</v>
      </c>
      <c r="EJ27">
        <v>0.1419</v>
      </c>
      <c r="EK27">
        <v>3.4285500000000302</v>
      </c>
      <c r="EL27">
        <v>0</v>
      </c>
      <c r="EM27">
        <v>0</v>
      </c>
      <c r="EN27">
        <v>0</v>
      </c>
      <c r="EO27">
        <v>0.141919047619048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4.9000000000000004</v>
      </c>
      <c r="EX27">
        <v>4.9000000000000004</v>
      </c>
      <c r="EY27">
        <v>2</v>
      </c>
      <c r="EZ27">
        <v>493.23899999999998</v>
      </c>
      <c r="FA27">
        <v>508.233</v>
      </c>
      <c r="FB27">
        <v>24.402899999999999</v>
      </c>
      <c r="FC27">
        <v>33.180700000000002</v>
      </c>
      <c r="FD27">
        <v>30.0001</v>
      </c>
      <c r="FE27">
        <v>32.958300000000001</v>
      </c>
      <c r="FF27">
        <v>32.992100000000001</v>
      </c>
      <c r="FG27">
        <v>33.316400000000002</v>
      </c>
      <c r="FH27">
        <v>100</v>
      </c>
      <c r="FI27">
        <v>0</v>
      </c>
      <c r="FJ27">
        <v>24.403099999999998</v>
      </c>
      <c r="FK27">
        <v>720.73400000000004</v>
      </c>
      <c r="FL27">
        <v>7.1949899999999998</v>
      </c>
      <c r="FM27">
        <v>100.84399999999999</v>
      </c>
      <c r="FN27">
        <v>100.36499999999999</v>
      </c>
    </row>
    <row r="28" spans="1:170" x14ac:dyDescent="0.25">
      <c r="A28">
        <v>12</v>
      </c>
      <c r="B28">
        <v>1608229715</v>
      </c>
      <c r="C28">
        <v>1040</v>
      </c>
      <c r="D28" t="s">
        <v>336</v>
      </c>
      <c r="E28" t="s">
        <v>337</v>
      </c>
      <c r="F28" t="s">
        <v>285</v>
      </c>
      <c r="G28" t="s">
        <v>286</v>
      </c>
      <c r="H28">
        <v>1608229707</v>
      </c>
      <c r="I28">
        <f t="shared" si="0"/>
        <v>2.3962949812460404E-3</v>
      </c>
      <c r="J28">
        <f t="shared" si="1"/>
        <v>16.976384812994528</v>
      </c>
      <c r="K28">
        <f t="shared" si="2"/>
        <v>797.950774193548</v>
      </c>
      <c r="L28">
        <f t="shared" si="3"/>
        <v>622.09417391948659</v>
      </c>
      <c r="M28">
        <f t="shared" si="4"/>
        <v>63.255626410145709</v>
      </c>
      <c r="N28">
        <f t="shared" si="5"/>
        <v>81.137033880349804</v>
      </c>
      <c r="O28">
        <f t="shared" si="6"/>
        <v>0.17470214696787398</v>
      </c>
      <c r="P28">
        <f t="shared" si="7"/>
        <v>2.9570267208840688</v>
      </c>
      <c r="Q28">
        <f t="shared" si="8"/>
        <v>0.16916398341116429</v>
      </c>
      <c r="R28">
        <f t="shared" si="9"/>
        <v>0.10621044689275166</v>
      </c>
      <c r="S28">
        <f t="shared" si="10"/>
        <v>231.29052998708377</v>
      </c>
      <c r="T28">
        <f t="shared" si="11"/>
        <v>28.731317126139704</v>
      </c>
      <c r="U28">
        <f t="shared" si="12"/>
        <v>28.4013806451613</v>
      </c>
      <c r="V28">
        <f t="shared" si="13"/>
        <v>3.8845471439555599</v>
      </c>
      <c r="W28">
        <f t="shared" si="14"/>
        <v>65.607125510212811</v>
      </c>
      <c r="X28">
        <f t="shared" si="15"/>
        <v>2.4893172548095555</v>
      </c>
      <c r="Y28">
        <f t="shared" si="16"/>
        <v>3.7942788004361705</v>
      </c>
      <c r="Z28">
        <f t="shared" si="17"/>
        <v>1.3952298891460044</v>
      </c>
      <c r="AA28">
        <f t="shared" si="18"/>
        <v>-105.67660867295038</v>
      </c>
      <c r="AB28">
        <f t="shared" si="19"/>
        <v>-64.391996084190794</v>
      </c>
      <c r="AC28">
        <f t="shared" si="20"/>
        <v>-4.7560941908628589</v>
      </c>
      <c r="AD28">
        <f t="shared" si="21"/>
        <v>56.465831039079745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53533.113313462236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338</v>
      </c>
      <c r="AQ28">
        <v>765.38850000000002</v>
      </c>
      <c r="AR28">
        <v>894.49</v>
      </c>
      <c r="AS28">
        <f t="shared" si="27"/>
        <v>0.14432972979015979</v>
      </c>
      <c r="AT28">
        <v>0.5</v>
      </c>
      <c r="AU28">
        <f t="shared" si="28"/>
        <v>1180.1850096373719</v>
      </c>
      <c r="AV28">
        <f t="shared" si="29"/>
        <v>16.976384812994528</v>
      </c>
      <c r="AW28">
        <f t="shared" si="30"/>
        <v>85.167891771679507</v>
      </c>
      <c r="AX28">
        <f t="shared" si="31"/>
        <v>0.37447036858992278</v>
      </c>
      <c r="AY28">
        <f t="shared" si="32"/>
        <v>1.4874051228802256E-2</v>
      </c>
      <c r="AZ28">
        <f t="shared" si="33"/>
        <v>2.6468602220259592</v>
      </c>
      <c r="BA28" t="s">
        <v>339</v>
      </c>
      <c r="BB28">
        <v>559.53</v>
      </c>
      <c r="BC28">
        <f t="shared" si="34"/>
        <v>334.96000000000004</v>
      </c>
      <c r="BD28">
        <f t="shared" si="35"/>
        <v>0.38542363267255786</v>
      </c>
      <c r="BE28">
        <f t="shared" si="36"/>
        <v>0.87605779726554545</v>
      </c>
      <c r="BF28">
        <f t="shared" si="37"/>
        <v>0.72118474370157681</v>
      </c>
      <c r="BG28">
        <f t="shared" si="38"/>
        <v>0.929705151719455</v>
      </c>
      <c r="BH28">
        <f t="shared" si="39"/>
        <v>1400.0003225806399</v>
      </c>
      <c r="BI28">
        <f t="shared" si="40"/>
        <v>1180.1850096373719</v>
      </c>
      <c r="BJ28">
        <f t="shared" si="41"/>
        <v>0.84298909836100644</v>
      </c>
      <c r="BK28">
        <f t="shared" si="42"/>
        <v>0.19597819672201308</v>
      </c>
      <c r="BL28">
        <v>6</v>
      </c>
      <c r="BM28">
        <v>0.5</v>
      </c>
      <c r="BN28" t="s">
        <v>290</v>
      </c>
      <c r="BO28">
        <v>2</v>
      </c>
      <c r="BP28">
        <v>1608229707</v>
      </c>
      <c r="BQ28">
        <v>797.950774193548</v>
      </c>
      <c r="BR28">
        <v>820.61687096774199</v>
      </c>
      <c r="BS28">
        <v>24.481454838709698</v>
      </c>
      <c r="BT28">
        <v>21.676312903225799</v>
      </c>
      <c r="BU28">
        <v>794.522258064516</v>
      </c>
      <c r="BV28">
        <v>24.339535483871</v>
      </c>
      <c r="BW28">
        <v>500.00254838709702</v>
      </c>
      <c r="BX28">
        <v>101.63219354838699</v>
      </c>
      <c r="BY28">
        <v>4.95598935483871E-2</v>
      </c>
      <c r="BZ28">
        <v>27.997464516129</v>
      </c>
      <c r="CA28">
        <v>28.4013806451613</v>
      </c>
      <c r="CB28">
        <v>999.9</v>
      </c>
      <c r="CC28">
        <v>0</v>
      </c>
      <c r="CD28">
        <v>0</v>
      </c>
      <c r="CE28">
        <v>9994.35</v>
      </c>
      <c r="CF28">
        <v>0</v>
      </c>
      <c r="CG28">
        <v>31.285280645161301</v>
      </c>
      <c r="CH28">
        <v>1400.0003225806399</v>
      </c>
      <c r="CI28">
        <v>0.90000774193548405</v>
      </c>
      <c r="CJ28">
        <v>9.9992451612903197E-2</v>
      </c>
      <c r="CK28">
        <v>0</v>
      </c>
      <c r="CL28">
        <v>765.748032258065</v>
      </c>
      <c r="CM28">
        <v>4.9993800000000004</v>
      </c>
      <c r="CN28">
        <v>10887.061290322599</v>
      </c>
      <c r="CO28">
        <v>11164.3516129032</v>
      </c>
      <c r="CP28">
        <v>49.245935483871001</v>
      </c>
      <c r="CQ28">
        <v>51.015999999999998</v>
      </c>
      <c r="CR28">
        <v>50.027999999999999</v>
      </c>
      <c r="CS28">
        <v>50.993903225806399</v>
      </c>
      <c r="CT28">
        <v>50.686999999999998</v>
      </c>
      <c r="CU28">
        <v>1255.5125806451599</v>
      </c>
      <c r="CV28">
        <v>139.49161290322601</v>
      </c>
      <c r="CW28">
        <v>0</v>
      </c>
      <c r="CX28">
        <v>69.5</v>
      </c>
      <c r="CY28">
        <v>0</v>
      </c>
      <c r="CZ28">
        <v>765.38850000000002</v>
      </c>
      <c r="DA28">
        <v>-37.562085414129498</v>
      </c>
      <c r="DB28">
        <v>-525.45982835647806</v>
      </c>
      <c r="DC28">
        <v>10882.234615384599</v>
      </c>
      <c r="DD28">
        <v>15</v>
      </c>
      <c r="DE28">
        <v>1608229350.5</v>
      </c>
      <c r="DF28" t="s">
        <v>323</v>
      </c>
      <c r="DG28">
        <v>1608229349</v>
      </c>
      <c r="DH28">
        <v>1608229350.5</v>
      </c>
      <c r="DI28">
        <v>8</v>
      </c>
      <c r="DJ28">
        <v>0.15</v>
      </c>
      <c r="DK28">
        <v>-6.0000000000000001E-3</v>
      </c>
      <c r="DL28">
        <v>3.4289999999999998</v>
      </c>
      <c r="DM28">
        <v>0.14199999999999999</v>
      </c>
      <c r="DN28">
        <v>413</v>
      </c>
      <c r="DO28">
        <v>22</v>
      </c>
      <c r="DP28">
        <v>0.23</v>
      </c>
      <c r="DQ28">
        <v>0.04</v>
      </c>
      <c r="DR28">
        <v>16.980121450868701</v>
      </c>
      <c r="DS28">
        <v>-0.127290890945538</v>
      </c>
      <c r="DT28">
        <v>3.1720509327123197E-2</v>
      </c>
      <c r="DU28">
        <v>1</v>
      </c>
      <c r="DV28">
        <v>-22.6682566666667</v>
      </c>
      <c r="DW28">
        <v>0.130499666295848</v>
      </c>
      <c r="DX28">
        <v>3.8265124968943999E-2</v>
      </c>
      <c r="DY28">
        <v>1</v>
      </c>
      <c r="DZ28">
        <v>2.8052456666666701</v>
      </c>
      <c r="EA28">
        <v>-3.9685428253617601E-2</v>
      </c>
      <c r="EB28">
        <v>3.0009483871307001E-3</v>
      </c>
      <c r="EC28">
        <v>1</v>
      </c>
      <c r="ED28">
        <v>3</v>
      </c>
      <c r="EE28">
        <v>3</v>
      </c>
      <c r="EF28" t="s">
        <v>306</v>
      </c>
      <c r="EG28">
        <v>100</v>
      </c>
      <c r="EH28">
        <v>100</v>
      </c>
      <c r="EI28">
        <v>3.4289999999999998</v>
      </c>
      <c r="EJ28">
        <v>0.1419</v>
      </c>
      <c r="EK28">
        <v>3.4285500000000302</v>
      </c>
      <c r="EL28">
        <v>0</v>
      </c>
      <c r="EM28">
        <v>0</v>
      </c>
      <c r="EN28">
        <v>0</v>
      </c>
      <c r="EO28">
        <v>0.141919047619048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6.1</v>
      </c>
      <c r="EX28">
        <v>6.1</v>
      </c>
      <c r="EY28">
        <v>2</v>
      </c>
      <c r="EZ28">
        <v>493.077</v>
      </c>
      <c r="FA28">
        <v>508.40899999999999</v>
      </c>
      <c r="FB28">
        <v>24.248699999999999</v>
      </c>
      <c r="FC28">
        <v>33.214100000000002</v>
      </c>
      <c r="FD28">
        <v>30</v>
      </c>
      <c r="FE28">
        <v>32.985500000000002</v>
      </c>
      <c r="FF28">
        <v>33.020200000000003</v>
      </c>
      <c r="FG28">
        <v>37.040599999999998</v>
      </c>
      <c r="FH28">
        <v>100</v>
      </c>
      <c r="FI28">
        <v>0</v>
      </c>
      <c r="FJ28">
        <v>24.270199999999999</v>
      </c>
      <c r="FK28">
        <v>821.35500000000002</v>
      </c>
      <c r="FL28">
        <v>7.2892599999999996</v>
      </c>
      <c r="FM28">
        <v>100.836</v>
      </c>
      <c r="FN28">
        <v>100.358</v>
      </c>
    </row>
    <row r="29" spans="1:170" x14ac:dyDescent="0.25">
      <c r="A29">
        <v>13</v>
      </c>
      <c r="B29">
        <v>1608229799</v>
      </c>
      <c r="C29">
        <v>1124</v>
      </c>
      <c r="D29" t="s">
        <v>340</v>
      </c>
      <c r="E29" t="s">
        <v>341</v>
      </c>
      <c r="F29" t="s">
        <v>285</v>
      </c>
      <c r="G29" t="s">
        <v>286</v>
      </c>
      <c r="H29">
        <v>1608229791</v>
      </c>
      <c r="I29">
        <f t="shared" si="0"/>
        <v>2.3573750947321575E-3</v>
      </c>
      <c r="J29">
        <f t="shared" si="1"/>
        <v>17.330851981825123</v>
      </c>
      <c r="K29">
        <f t="shared" si="2"/>
        <v>898.92025806451602</v>
      </c>
      <c r="L29">
        <f t="shared" si="3"/>
        <v>713.58992383178872</v>
      </c>
      <c r="M29">
        <f t="shared" si="4"/>
        <v>72.55770911509174</v>
      </c>
      <c r="N29">
        <f t="shared" si="5"/>
        <v>91.402067803977602</v>
      </c>
      <c r="O29">
        <f t="shared" si="6"/>
        <v>0.17057298400327292</v>
      </c>
      <c r="P29">
        <f t="shared" si="7"/>
        <v>2.9590402680897014</v>
      </c>
      <c r="Q29">
        <f t="shared" si="8"/>
        <v>0.16529273489042529</v>
      </c>
      <c r="R29">
        <f t="shared" si="9"/>
        <v>0.10376875287494755</v>
      </c>
      <c r="S29">
        <f t="shared" si="10"/>
        <v>231.28927819128964</v>
      </c>
      <c r="T29">
        <f t="shared" si="11"/>
        <v>28.739337337357099</v>
      </c>
      <c r="U29">
        <f t="shared" si="12"/>
        <v>28.4323612903226</v>
      </c>
      <c r="V29">
        <f t="shared" si="13"/>
        <v>3.8915474929038294</v>
      </c>
      <c r="W29">
        <f t="shared" si="14"/>
        <v>65.549051666480281</v>
      </c>
      <c r="X29">
        <f t="shared" si="15"/>
        <v>2.4868920810291013</v>
      </c>
      <c r="Y29">
        <f t="shared" si="16"/>
        <v>3.7939405953310219</v>
      </c>
      <c r="Z29">
        <f t="shared" si="17"/>
        <v>1.4046554118747281</v>
      </c>
      <c r="AA29">
        <f t="shared" si="18"/>
        <v>-103.96024167768815</v>
      </c>
      <c r="AB29">
        <f t="shared" si="19"/>
        <v>-69.622039572376849</v>
      </c>
      <c r="AC29">
        <f t="shared" si="20"/>
        <v>-5.1396483289918562</v>
      </c>
      <c r="AD29">
        <f t="shared" si="21"/>
        <v>52.567348612232792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53592.013916849901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342</v>
      </c>
      <c r="AQ29">
        <v>756.60875999999996</v>
      </c>
      <c r="AR29">
        <v>890.67</v>
      </c>
      <c r="AS29">
        <f t="shared" si="27"/>
        <v>0.15051729596820373</v>
      </c>
      <c r="AT29">
        <v>0.5</v>
      </c>
      <c r="AU29">
        <f t="shared" si="28"/>
        <v>1180.1758179824137</v>
      </c>
      <c r="AV29">
        <f t="shared" si="29"/>
        <v>17.330851981825123</v>
      </c>
      <c r="AW29">
        <f t="shared" si="30"/>
        <v>88.818436444887951</v>
      </c>
      <c r="AX29">
        <f t="shared" si="31"/>
        <v>0.37140579563699233</v>
      </c>
      <c r="AY29">
        <f t="shared" si="32"/>
        <v>1.5174518227510581E-2</v>
      </c>
      <c r="AZ29">
        <f t="shared" si="33"/>
        <v>2.6625012630940752</v>
      </c>
      <c r="BA29" t="s">
        <v>343</v>
      </c>
      <c r="BB29">
        <v>559.87</v>
      </c>
      <c r="BC29">
        <f t="shared" si="34"/>
        <v>330.79999999999995</v>
      </c>
      <c r="BD29">
        <f t="shared" si="35"/>
        <v>0.40526372430471591</v>
      </c>
      <c r="BE29">
        <f t="shared" si="36"/>
        <v>0.87758168314083651</v>
      </c>
      <c r="BF29">
        <f t="shared" si="37"/>
        <v>0.76521996390795177</v>
      </c>
      <c r="BG29">
        <f t="shared" si="38"/>
        <v>0.93120518917508199</v>
      </c>
      <c r="BH29">
        <f t="shared" si="39"/>
        <v>1399.98903225806</v>
      </c>
      <c r="BI29">
        <f t="shared" si="40"/>
        <v>1180.1758179824137</v>
      </c>
      <c r="BJ29">
        <f t="shared" si="41"/>
        <v>0.84298933119418318</v>
      </c>
      <c r="BK29">
        <f t="shared" si="42"/>
        <v>0.19597866238836642</v>
      </c>
      <c r="BL29">
        <v>6</v>
      </c>
      <c r="BM29">
        <v>0.5</v>
      </c>
      <c r="BN29" t="s">
        <v>290</v>
      </c>
      <c r="BO29">
        <v>2</v>
      </c>
      <c r="BP29">
        <v>1608229791</v>
      </c>
      <c r="BQ29">
        <v>898.92025806451602</v>
      </c>
      <c r="BR29">
        <v>922.25961290322596</v>
      </c>
      <c r="BS29">
        <v>24.458064516128999</v>
      </c>
      <c r="BT29">
        <v>21.698470967741901</v>
      </c>
      <c r="BU29">
        <v>895.49174193548401</v>
      </c>
      <c r="BV29">
        <v>24.316141935483898</v>
      </c>
      <c r="BW29">
        <v>500.01238709677398</v>
      </c>
      <c r="BX29">
        <v>101.630161290323</v>
      </c>
      <c r="BY29">
        <v>4.96784774193548E-2</v>
      </c>
      <c r="BZ29">
        <v>27.995935483871001</v>
      </c>
      <c r="CA29">
        <v>28.4323612903226</v>
      </c>
      <c r="CB29">
        <v>999.9</v>
      </c>
      <c r="CC29">
        <v>0</v>
      </c>
      <c r="CD29">
        <v>0</v>
      </c>
      <c r="CE29">
        <v>10005.9709677419</v>
      </c>
      <c r="CF29">
        <v>0</v>
      </c>
      <c r="CG29">
        <v>35.9294193548387</v>
      </c>
      <c r="CH29">
        <v>1399.98903225806</v>
      </c>
      <c r="CI29">
        <v>0.89999635483870999</v>
      </c>
      <c r="CJ29">
        <v>0.10000364516129</v>
      </c>
      <c r="CK29">
        <v>0</v>
      </c>
      <c r="CL29">
        <v>756.893129032258</v>
      </c>
      <c r="CM29">
        <v>4.9993800000000004</v>
      </c>
      <c r="CN29">
        <v>10772.2</v>
      </c>
      <c r="CO29">
        <v>11164.2322580645</v>
      </c>
      <c r="CP29">
        <v>49.311999999999998</v>
      </c>
      <c r="CQ29">
        <v>51.120935483871001</v>
      </c>
      <c r="CR29">
        <v>50.1046774193548</v>
      </c>
      <c r="CS29">
        <v>51.058</v>
      </c>
      <c r="CT29">
        <v>50.75</v>
      </c>
      <c r="CU29">
        <v>1255.48806451613</v>
      </c>
      <c r="CV29">
        <v>139.500967741935</v>
      </c>
      <c r="CW29">
        <v>0</v>
      </c>
      <c r="CX29">
        <v>83.200000047683702</v>
      </c>
      <c r="CY29">
        <v>0</v>
      </c>
      <c r="CZ29">
        <v>756.60875999999996</v>
      </c>
      <c r="DA29">
        <v>-19.193153889115202</v>
      </c>
      <c r="DB29">
        <v>-270.46153889577499</v>
      </c>
      <c r="DC29">
        <v>10768.716</v>
      </c>
      <c r="DD29">
        <v>15</v>
      </c>
      <c r="DE29">
        <v>1608229350.5</v>
      </c>
      <c r="DF29" t="s">
        <v>323</v>
      </c>
      <c r="DG29">
        <v>1608229349</v>
      </c>
      <c r="DH29">
        <v>1608229350.5</v>
      </c>
      <c r="DI29">
        <v>8</v>
      </c>
      <c r="DJ29">
        <v>0.15</v>
      </c>
      <c r="DK29">
        <v>-6.0000000000000001E-3</v>
      </c>
      <c r="DL29">
        <v>3.4289999999999998</v>
      </c>
      <c r="DM29">
        <v>0.14199999999999999</v>
      </c>
      <c r="DN29">
        <v>413</v>
      </c>
      <c r="DO29">
        <v>22</v>
      </c>
      <c r="DP29">
        <v>0.23</v>
      </c>
      <c r="DQ29">
        <v>0.04</v>
      </c>
      <c r="DR29">
        <v>17.332321903983999</v>
      </c>
      <c r="DS29">
        <v>-2.9205543470822701E-2</v>
      </c>
      <c r="DT29">
        <v>6.0281688179548001E-2</v>
      </c>
      <c r="DU29">
        <v>1</v>
      </c>
      <c r="DV29">
        <v>-23.338926666666701</v>
      </c>
      <c r="DW29">
        <v>-5.3558175750795099E-2</v>
      </c>
      <c r="DX29">
        <v>7.1175655638395702E-2</v>
      </c>
      <c r="DY29">
        <v>1</v>
      </c>
      <c r="DZ29">
        <v>2.7597476666666698</v>
      </c>
      <c r="EA29">
        <v>-2.90218464961054E-2</v>
      </c>
      <c r="EB29">
        <v>2.2379003304188599E-3</v>
      </c>
      <c r="EC29">
        <v>1</v>
      </c>
      <c r="ED29">
        <v>3</v>
      </c>
      <c r="EE29">
        <v>3</v>
      </c>
      <c r="EF29" t="s">
        <v>306</v>
      </c>
      <c r="EG29">
        <v>100</v>
      </c>
      <c r="EH29">
        <v>100</v>
      </c>
      <c r="EI29">
        <v>3.4289999999999998</v>
      </c>
      <c r="EJ29">
        <v>0.1419</v>
      </c>
      <c r="EK29">
        <v>3.4285500000000302</v>
      </c>
      <c r="EL29">
        <v>0</v>
      </c>
      <c r="EM29">
        <v>0</v>
      </c>
      <c r="EN29">
        <v>0</v>
      </c>
      <c r="EO29">
        <v>0.141919047619048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7.5</v>
      </c>
      <c r="EX29">
        <v>7.5</v>
      </c>
      <c r="EY29">
        <v>2</v>
      </c>
      <c r="EZ29">
        <v>492.983</v>
      </c>
      <c r="FA29">
        <v>508.34300000000002</v>
      </c>
      <c r="FB29">
        <v>24.289100000000001</v>
      </c>
      <c r="FC29">
        <v>33.270499999999998</v>
      </c>
      <c r="FD29">
        <v>30.000399999999999</v>
      </c>
      <c r="FE29">
        <v>33.0319</v>
      </c>
      <c r="FF29">
        <v>33.065100000000001</v>
      </c>
      <c r="FG29">
        <v>40.7151</v>
      </c>
      <c r="FH29">
        <v>100</v>
      </c>
      <c r="FI29">
        <v>0</v>
      </c>
      <c r="FJ29">
        <v>24.2897</v>
      </c>
      <c r="FK29">
        <v>922.54700000000003</v>
      </c>
      <c r="FL29">
        <v>7.3755699999999997</v>
      </c>
      <c r="FM29">
        <v>100.82599999999999</v>
      </c>
      <c r="FN29">
        <v>100.34699999999999</v>
      </c>
    </row>
    <row r="30" spans="1:170" x14ac:dyDescent="0.25">
      <c r="A30">
        <v>14</v>
      </c>
      <c r="B30">
        <v>1608229902</v>
      </c>
      <c r="C30">
        <v>1227</v>
      </c>
      <c r="D30" t="s">
        <v>344</v>
      </c>
      <c r="E30" t="s">
        <v>345</v>
      </c>
      <c r="F30" t="s">
        <v>285</v>
      </c>
      <c r="G30" t="s">
        <v>286</v>
      </c>
      <c r="H30">
        <v>1608229894</v>
      </c>
      <c r="I30">
        <f t="shared" si="0"/>
        <v>2.2629586952113861E-3</v>
      </c>
      <c r="J30">
        <f t="shared" si="1"/>
        <v>18.872000180249756</v>
      </c>
      <c r="K30">
        <f t="shared" si="2"/>
        <v>1198.5635483870999</v>
      </c>
      <c r="L30">
        <f t="shared" si="3"/>
        <v>981.51471484278511</v>
      </c>
      <c r="M30">
        <f t="shared" si="4"/>
        <v>99.803334121814515</v>
      </c>
      <c r="N30">
        <f t="shared" si="5"/>
        <v>121.87350477477626</v>
      </c>
      <c r="O30">
        <f t="shared" si="6"/>
        <v>0.16137748020031401</v>
      </c>
      <c r="P30">
        <f t="shared" si="7"/>
        <v>2.9559958781412008</v>
      </c>
      <c r="Q30">
        <f t="shared" si="8"/>
        <v>0.1566379682161384</v>
      </c>
      <c r="R30">
        <f t="shared" si="9"/>
        <v>9.8312961939515553E-2</v>
      </c>
      <c r="S30">
        <f t="shared" si="10"/>
        <v>231.29593150438737</v>
      </c>
      <c r="T30">
        <f t="shared" si="11"/>
        <v>28.759966716728101</v>
      </c>
      <c r="U30">
        <f t="shared" si="12"/>
        <v>28.475287096774199</v>
      </c>
      <c r="V30">
        <f t="shared" si="13"/>
        <v>3.9012651404675935</v>
      </c>
      <c r="W30">
        <f t="shared" si="14"/>
        <v>65.340299825238475</v>
      </c>
      <c r="X30">
        <f t="shared" si="15"/>
        <v>2.4783279540430239</v>
      </c>
      <c r="Y30">
        <f t="shared" si="16"/>
        <v>3.792954670657541</v>
      </c>
      <c r="Z30">
        <f t="shared" si="17"/>
        <v>1.4229371864245697</v>
      </c>
      <c r="AA30">
        <f t="shared" si="18"/>
        <v>-99.796478458822122</v>
      </c>
      <c r="AB30">
        <f t="shared" si="19"/>
        <v>-77.101675993575881</v>
      </c>
      <c r="AC30">
        <f t="shared" si="20"/>
        <v>-5.6987653713213637</v>
      </c>
      <c r="AD30">
        <f t="shared" si="21"/>
        <v>48.699011680667994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53504.169238470487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346</v>
      </c>
      <c r="AQ30">
        <v>742.69719999999995</v>
      </c>
      <c r="AR30">
        <v>876.4</v>
      </c>
      <c r="AS30">
        <f t="shared" si="27"/>
        <v>0.1525591054313099</v>
      </c>
      <c r="AT30">
        <v>0.5</v>
      </c>
      <c r="AU30">
        <f t="shared" si="28"/>
        <v>1180.2098050791901</v>
      </c>
      <c r="AV30">
        <f t="shared" si="29"/>
        <v>18.872000180249756</v>
      </c>
      <c r="AW30">
        <f t="shared" si="30"/>
        <v>90.025876042070934</v>
      </c>
      <c r="AX30">
        <f t="shared" si="31"/>
        <v>0.36740073026015518</v>
      </c>
      <c r="AY30">
        <f t="shared" si="32"/>
        <v>1.6479906857544652E-2</v>
      </c>
      <c r="AZ30">
        <f t="shared" si="33"/>
        <v>2.7221360109539021</v>
      </c>
      <c r="BA30" t="s">
        <v>347</v>
      </c>
      <c r="BB30">
        <v>554.41</v>
      </c>
      <c r="BC30">
        <f t="shared" si="34"/>
        <v>321.99</v>
      </c>
      <c r="BD30">
        <f t="shared" si="35"/>
        <v>0.41523898257709874</v>
      </c>
      <c r="BE30">
        <f t="shared" si="36"/>
        <v>0.88108225891633762</v>
      </c>
      <c r="BF30">
        <f t="shared" si="37"/>
        <v>0.83084913957934958</v>
      </c>
      <c r="BG30">
        <f t="shared" si="38"/>
        <v>0.93680873223576255</v>
      </c>
      <c r="BH30">
        <f t="shared" si="39"/>
        <v>1400.0293548387101</v>
      </c>
      <c r="BI30">
        <f t="shared" si="40"/>
        <v>1180.2098050791901</v>
      </c>
      <c r="BJ30">
        <f t="shared" si="41"/>
        <v>0.84298932804530791</v>
      </c>
      <c r="BK30">
        <f t="shared" si="42"/>
        <v>0.19597865609061585</v>
      </c>
      <c r="BL30">
        <v>6</v>
      </c>
      <c r="BM30">
        <v>0.5</v>
      </c>
      <c r="BN30" t="s">
        <v>290</v>
      </c>
      <c r="BO30">
        <v>2</v>
      </c>
      <c r="BP30">
        <v>1608229894</v>
      </c>
      <c r="BQ30">
        <v>1198.5635483870999</v>
      </c>
      <c r="BR30">
        <v>1224.46483870968</v>
      </c>
      <c r="BS30">
        <v>24.373087096774199</v>
      </c>
      <c r="BT30">
        <v>21.7237096774194</v>
      </c>
      <c r="BU30">
        <v>1195.1345161290301</v>
      </c>
      <c r="BV30">
        <v>24.231167741935501</v>
      </c>
      <c r="BW30">
        <v>499.99748387096798</v>
      </c>
      <c r="BX30">
        <v>101.633064516129</v>
      </c>
      <c r="BY30">
        <v>4.9908354838709701E-2</v>
      </c>
      <c r="BZ30">
        <v>27.991477419354801</v>
      </c>
      <c r="CA30">
        <v>28.475287096774199</v>
      </c>
      <c r="CB30">
        <v>999.9</v>
      </c>
      <c r="CC30">
        <v>0</v>
      </c>
      <c r="CD30">
        <v>0</v>
      </c>
      <c r="CE30">
        <v>9988.4209677419294</v>
      </c>
      <c r="CF30">
        <v>0</v>
      </c>
      <c r="CG30">
        <v>33.287738709677399</v>
      </c>
      <c r="CH30">
        <v>1400.0293548387101</v>
      </c>
      <c r="CI30">
        <v>0.89999770967741899</v>
      </c>
      <c r="CJ30">
        <v>0.100002290322581</v>
      </c>
      <c r="CK30">
        <v>0</v>
      </c>
      <c r="CL30">
        <v>742.71374193548399</v>
      </c>
      <c r="CM30">
        <v>4.9993800000000004</v>
      </c>
      <c r="CN30">
        <v>10579.609677419399</v>
      </c>
      <c r="CO30">
        <v>11164.554838709701</v>
      </c>
      <c r="CP30">
        <v>49.370935483871001</v>
      </c>
      <c r="CQ30">
        <v>51.186999999999998</v>
      </c>
      <c r="CR30">
        <v>50.167000000000002</v>
      </c>
      <c r="CS30">
        <v>51.125</v>
      </c>
      <c r="CT30">
        <v>50.811999999999998</v>
      </c>
      <c r="CU30">
        <v>1255.52451612903</v>
      </c>
      <c r="CV30">
        <v>139.50483870967699</v>
      </c>
      <c r="CW30">
        <v>0</v>
      </c>
      <c r="CX30">
        <v>102.40000009536701</v>
      </c>
      <c r="CY30">
        <v>0</v>
      </c>
      <c r="CZ30">
        <v>742.69719999999995</v>
      </c>
      <c r="DA30">
        <v>-0.55999998902855996</v>
      </c>
      <c r="DB30">
        <v>-20.276923048603901</v>
      </c>
      <c r="DC30">
        <v>10579.208000000001</v>
      </c>
      <c r="DD30">
        <v>15</v>
      </c>
      <c r="DE30">
        <v>1608229350.5</v>
      </c>
      <c r="DF30" t="s">
        <v>323</v>
      </c>
      <c r="DG30">
        <v>1608229349</v>
      </c>
      <c r="DH30">
        <v>1608229350.5</v>
      </c>
      <c r="DI30">
        <v>8</v>
      </c>
      <c r="DJ30">
        <v>0.15</v>
      </c>
      <c r="DK30">
        <v>-6.0000000000000001E-3</v>
      </c>
      <c r="DL30">
        <v>3.4289999999999998</v>
      </c>
      <c r="DM30">
        <v>0.14199999999999999</v>
      </c>
      <c r="DN30">
        <v>413</v>
      </c>
      <c r="DO30">
        <v>22</v>
      </c>
      <c r="DP30">
        <v>0.23</v>
      </c>
      <c r="DQ30">
        <v>0.04</v>
      </c>
      <c r="DR30">
        <v>18.872836179158799</v>
      </c>
      <c r="DS30">
        <v>-9.9178214551530405E-2</v>
      </c>
      <c r="DT30">
        <v>3.4590828264859798E-2</v>
      </c>
      <c r="DU30">
        <v>1</v>
      </c>
      <c r="DV30">
        <v>-25.900373333333299</v>
      </c>
      <c r="DW30">
        <v>0.124757285873242</v>
      </c>
      <c r="DX30">
        <v>3.7932992968596001E-2</v>
      </c>
      <c r="DY30">
        <v>1</v>
      </c>
      <c r="DZ30">
        <v>2.64968433333333</v>
      </c>
      <c r="EA30">
        <v>-5.1956662958835401E-2</v>
      </c>
      <c r="EB30">
        <v>3.8802935312794002E-3</v>
      </c>
      <c r="EC30">
        <v>1</v>
      </c>
      <c r="ED30">
        <v>3</v>
      </c>
      <c r="EE30">
        <v>3</v>
      </c>
      <c r="EF30" t="s">
        <v>306</v>
      </c>
      <c r="EG30">
        <v>100</v>
      </c>
      <c r="EH30">
        <v>100</v>
      </c>
      <c r="EI30">
        <v>3.43</v>
      </c>
      <c r="EJ30">
        <v>0.14199999999999999</v>
      </c>
      <c r="EK30">
        <v>3.4285500000000302</v>
      </c>
      <c r="EL30">
        <v>0</v>
      </c>
      <c r="EM30">
        <v>0</v>
      </c>
      <c r="EN30">
        <v>0</v>
      </c>
      <c r="EO30">
        <v>0.141919047619048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9.1999999999999993</v>
      </c>
      <c r="EX30">
        <v>9.1999999999999993</v>
      </c>
      <c r="EY30">
        <v>2</v>
      </c>
      <c r="EZ30">
        <v>492.97300000000001</v>
      </c>
      <c r="FA30">
        <v>508.649</v>
      </c>
      <c r="FB30">
        <v>24.323799999999999</v>
      </c>
      <c r="FC30">
        <v>33.335299999999997</v>
      </c>
      <c r="FD30">
        <v>30.000299999999999</v>
      </c>
      <c r="FE30">
        <v>33.085099999999997</v>
      </c>
      <c r="FF30">
        <v>33.117699999999999</v>
      </c>
      <c r="FG30">
        <v>51.260899999999999</v>
      </c>
      <c r="FH30">
        <v>100</v>
      </c>
      <c r="FI30">
        <v>0</v>
      </c>
      <c r="FJ30">
        <v>24.328299999999999</v>
      </c>
      <c r="FK30">
        <v>1225.2</v>
      </c>
      <c r="FL30">
        <v>7.1084800000000001</v>
      </c>
      <c r="FM30">
        <v>100.818</v>
      </c>
      <c r="FN30">
        <v>100.34099999999999</v>
      </c>
    </row>
    <row r="31" spans="1:170" x14ac:dyDescent="0.25">
      <c r="A31">
        <v>15</v>
      </c>
      <c r="B31">
        <v>1608230022.5</v>
      </c>
      <c r="C31">
        <v>1347.5</v>
      </c>
      <c r="D31" t="s">
        <v>348</v>
      </c>
      <c r="E31" t="s">
        <v>349</v>
      </c>
      <c r="F31" t="s">
        <v>285</v>
      </c>
      <c r="G31" t="s">
        <v>286</v>
      </c>
      <c r="H31">
        <v>1608230014.5</v>
      </c>
      <c r="I31">
        <f t="shared" si="0"/>
        <v>2.1042045843803095E-3</v>
      </c>
      <c r="J31">
        <f t="shared" si="1"/>
        <v>19.046956189460669</v>
      </c>
      <c r="K31">
        <f t="shared" si="2"/>
        <v>1396.69258064516</v>
      </c>
      <c r="L31">
        <f t="shared" si="3"/>
        <v>1154.107661805009</v>
      </c>
      <c r="M31">
        <f t="shared" si="4"/>
        <v>117.3595931041958</v>
      </c>
      <c r="N31">
        <f t="shared" si="5"/>
        <v>142.02771403475811</v>
      </c>
      <c r="O31">
        <f t="shared" si="6"/>
        <v>0.14670145238078586</v>
      </c>
      <c r="P31">
        <f t="shared" si="7"/>
        <v>2.9588894631554723</v>
      </c>
      <c r="Q31">
        <f t="shared" si="8"/>
        <v>0.14277721996689935</v>
      </c>
      <c r="R31">
        <f t="shared" si="9"/>
        <v>8.9579595777678628E-2</v>
      </c>
      <c r="S31">
        <f t="shared" si="10"/>
        <v>231.28886320706189</v>
      </c>
      <c r="T31">
        <f t="shared" si="11"/>
        <v>28.805183791810279</v>
      </c>
      <c r="U31">
        <f t="shared" si="12"/>
        <v>28.515454838709701</v>
      </c>
      <c r="V31">
        <f t="shared" si="13"/>
        <v>3.9103775731458956</v>
      </c>
      <c r="W31">
        <f t="shared" si="14"/>
        <v>64.802450650929416</v>
      </c>
      <c r="X31">
        <f t="shared" si="15"/>
        <v>2.4586561804779552</v>
      </c>
      <c r="Y31">
        <f t="shared" si="16"/>
        <v>3.7940790136502223</v>
      </c>
      <c r="Z31">
        <f t="shared" si="17"/>
        <v>1.4517213926679404</v>
      </c>
      <c r="AA31">
        <f t="shared" si="18"/>
        <v>-92.795422171171651</v>
      </c>
      <c r="AB31">
        <f t="shared" si="19"/>
        <v>-82.773716570936884</v>
      </c>
      <c r="AC31">
        <f t="shared" si="20"/>
        <v>-6.1133941236742517</v>
      </c>
      <c r="AD31">
        <f t="shared" si="21"/>
        <v>49.606330341279104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53587.71989158386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350</v>
      </c>
      <c r="AQ31">
        <v>739.79096153846103</v>
      </c>
      <c r="AR31">
        <v>878.94</v>
      </c>
      <c r="AS31">
        <f t="shared" si="27"/>
        <v>0.15831460447987233</v>
      </c>
      <c r="AT31">
        <v>0.5</v>
      </c>
      <c r="AU31">
        <f t="shared" si="28"/>
        <v>1180.1738921759575</v>
      </c>
      <c r="AV31">
        <f t="shared" si="29"/>
        <v>19.046956189460669</v>
      </c>
      <c r="AW31">
        <f t="shared" si="30"/>
        <v>93.419381478654103</v>
      </c>
      <c r="AX31">
        <f t="shared" si="31"/>
        <v>0.37671513413884905</v>
      </c>
      <c r="AY31">
        <f t="shared" si="32"/>
        <v>1.6628654302031413E-2</v>
      </c>
      <c r="AZ31">
        <f t="shared" si="33"/>
        <v>2.7113796163560648</v>
      </c>
      <c r="BA31" t="s">
        <v>351</v>
      </c>
      <c r="BB31">
        <v>547.83000000000004</v>
      </c>
      <c r="BC31">
        <f t="shared" si="34"/>
        <v>331.11</v>
      </c>
      <c r="BD31">
        <f t="shared" si="35"/>
        <v>0.42025018411264842</v>
      </c>
      <c r="BE31">
        <f t="shared" si="36"/>
        <v>0.87801050013815962</v>
      </c>
      <c r="BF31">
        <f t="shared" si="37"/>
        <v>0.85125669405464666</v>
      </c>
      <c r="BG31">
        <f t="shared" si="38"/>
        <v>0.93581132513175913</v>
      </c>
      <c r="BH31">
        <f t="shared" si="39"/>
        <v>1399.98677419355</v>
      </c>
      <c r="BI31">
        <f t="shared" si="40"/>
        <v>1180.1738921759575</v>
      </c>
      <c r="BJ31">
        <f t="shared" si="41"/>
        <v>0.84298931527820053</v>
      </c>
      <c r="BK31">
        <f t="shared" si="42"/>
        <v>0.19597863055640108</v>
      </c>
      <c r="BL31">
        <v>6</v>
      </c>
      <c r="BM31">
        <v>0.5</v>
      </c>
      <c r="BN31" t="s">
        <v>290</v>
      </c>
      <c r="BO31">
        <v>2</v>
      </c>
      <c r="BP31">
        <v>1608230014.5</v>
      </c>
      <c r="BQ31">
        <v>1396.69258064516</v>
      </c>
      <c r="BR31">
        <v>1423.0748387096801</v>
      </c>
      <c r="BS31">
        <v>24.178287096774199</v>
      </c>
      <c r="BT31">
        <v>21.714367741935501</v>
      </c>
      <c r="BU31">
        <v>1390.76451612903</v>
      </c>
      <c r="BV31">
        <v>24.0373548387097</v>
      </c>
      <c r="BW31">
        <v>500.015193548387</v>
      </c>
      <c r="BX31">
        <v>101.64</v>
      </c>
      <c r="BY31">
        <v>4.8600629032258098E-2</v>
      </c>
      <c r="BZ31">
        <v>27.9965612903226</v>
      </c>
      <c r="CA31">
        <v>28.515454838709701</v>
      </c>
      <c r="CB31">
        <v>999.9</v>
      </c>
      <c r="CC31">
        <v>0</v>
      </c>
      <c r="CD31">
        <v>0</v>
      </c>
      <c r="CE31">
        <v>10004.146774193599</v>
      </c>
      <c r="CF31">
        <v>0</v>
      </c>
      <c r="CG31">
        <v>34.516780645161298</v>
      </c>
      <c r="CH31">
        <v>1399.98677419355</v>
      </c>
      <c r="CI31">
        <v>0.89999770967741899</v>
      </c>
      <c r="CJ31">
        <v>0.100002290322581</v>
      </c>
      <c r="CK31">
        <v>0</v>
      </c>
      <c r="CL31">
        <v>739.78235483871003</v>
      </c>
      <c r="CM31">
        <v>4.9993800000000004</v>
      </c>
      <c r="CN31">
        <v>10543.1903225806</v>
      </c>
      <c r="CO31">
        <v>11164.2129032258</v>
      </c>
      <c r="CP31">
        <v>49.375</v>
      </c>
      <c r="CQ31">
        <v>51.25</v>
      </c>
      <c r="CR31">
        <v>50.221548387096803</v>
      </c>
      <c r="CS31">
        <v>51.186999999999998</v>
      </c>
      <c r="CT31">
        <v>50.811999999999998</v>
      </c>
      <c r="CU31">
        <v>1255.48677419355</v>
      </c>
      <c r="CV31">
        <v>139.5</v>
      </c>
      <c r="CW31">
        <v>0</v>
      </c>
      <c r="CX31">
        <v>119.80000019073501</v>
      </c>
      <c r="CY31">
        <v>0</v>
      </c>
      <c r="CZ31">
        <v>739.79096153846103</v>
      </c>
      <c r="DA31">
        <v>2.5657094032092802</v>
      </c>
      <c r="DB31">
        <v>75.682051314403907</v>
      </c>
      <c r="DC31">
        <v>10543.5730769231</v>
      </c>
      <c r="DD31">
        <v>15</v>
      </c>
      <c r="DE31">
        <v>1608229995</v>
      </c>
      <c r="DF31" t="s">
        <v>352</v>
      </c>
      <c r="DG31">
        <v>1608229995</v>
      </c>
      <c r="DH31">
        <v>1608229985.5</v>
      </c>
      <c r="DI31">
        <v>9</v>
      </c>
      <c r="DJ31">
        <v>2.5</v>
      </c>
      <c r="DK31">
        <v>-1E-3</v>
      </c>
      <c r="DL31">
        <v>5.9279999999999999</v>
      </c>
      <c r="DM31">
        <v>0.14099999999999999</v>
      </c>
      <c r="DN31">
        <v>1423</v>
      </c>
      <c r="DO31">
        <v>22</v>
      </c>
      <c r="DP31">
        <v>0.13</v>
      </c>
      <c r="DQ31">
        <v>0.04</v>
      </c>
      <c r="DR31">
        <v>19.081994494855302</v>
      </c>
      <c r="DS31">
        <v>-0.86024076815676298</v>
      </c>
      <c r="DT31">
        <v>0.67464455161069703</v>
      </c>
      <c r="DU31">
        <v>0</v>
      </c>
      <c r="DV31">
        <v>-26.45318</v>
      </c>
      <c r="DW31">
        <v>3.9808017797553101</v>
      </c>
      <c r="DX31">
        <v>0.74961449265605895</v>
      </c>
      <c r="DY31">
        <v>0</v>
      </c>
      <c r="DZ31">
        <v>2.4635310000000001</v>
      </c>
      <c r="EA31">
        <v>-0.109038754171291</v>
      </c>
      <c r="EB31">
        <v>7.9410525540803602E-3</v>
      </c>
      <c r="EC31">
        <v>1</v>
      </c>
      <c r="ED31">
        <v>1</v>
      </c>
      <c r="EE31">
        <v>3</v>
      </c>
      <c r="EF31" t="s">
        <v>292</v>
      </c>
      <c r="EG31">
        <v>100</v>
      </c>
      <c r="EH31">
        <v>100</v>
      </c>
      <c r="EI31">
        <v>5.93</v>
      </c>
      <c r="EJ31">
        <v>0.1409</v>
      </c>
      <c r="EK31">
        <v>5.9279999999996598</v>
      </c>
      <c r="EL31">
        <v>0</v>
      </c>
      <c r="EM31">
        <v>0</v>
      </c>
      <c r="EN31">
        <v>0</v>
      </c>
      <c r="EO31">
        <v>0.14094285714286101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0.5</v>
      </c>
      <c r="EX31">
        <v>0.6</v>
      </c>
      <c r="EY31">
        <v>2</v>
      </c>
      <c r="EZ31">
        <v>492.66500000000002</v>
      </c>
      <c r="FA31">
        <v>508.90499999999997</v>
      </c>
      <c r="FB31">
        <v>24.364599999999999</v>
      </c>
      <c r="FC31">
        <v>33.359200000000001</v>
      </c>
      <c r="FD31">
        <v>30.0001</v>
      </c>
      <c r="FE31">
        <v>33.120600000000003</v>
      </c>
      <c r="FF31">
        <v>33.147300000000001</v>
      </c>
      <c r="FG31">
        <v>57.919199999999996</v>
      </c>
      <c r="FH31">
        <v>100</v>
      </c>
      <c r="FI31">
        <v>0</v>
      </c>
      <c r="FJ31">
        <v>24.363099999999999</v>
      </c>
      <c r="FK31">
        <v>1422.98</v>
      </c>
      <c r="FL31">
        <v>7.34239</v>
      </c>
      <c r="FM31">
        <v>100.81399999999999</v>
      </c>
      <c r="FN31">
        <v>100.342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2020-12-17T10:35:29Z</dcterms:created>
  <dcterms:modified xsi:type="dcterms:W3CDTF">2021-05-04T23:46:46Z</dcterms:modified>
</cp:coreProperties>
</file>