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FFC1BF43-9F2F-4FFB-9B89-BB079F33ABEB}" xr6:coauthVersionLast="46" xr6:coauthVersionMax="46" xr10:uidLastSave="{00000000-0000-0000-0000-000000000000}"/>
  <bookViews>
    <workbookView xWindow="2460" yWindow="2460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31" i="1" l="1"/>
  <c r="BN31" i="1"/>
  <c r="BL31" i="1"/>
  <c r="BM31" i="1" s="1"/>
  <c r="BI31" i="1"/>
  <c r="BH31" i="1"/>
  <c r="BG31" i="1"/>
  <c r="BF31" i="1"/>
  <c r="BJ31" i="1" s="1"/>
  <c r="BK31" i="1" s="1"/>
  <c r="BE31" i="1"/>
  <c r="BB31" i="1"/>
  <c r="AZ31" i="1"/>
  <c r="AU31" i="1"/>
  <c r="AN31" i="1"/>
  <c r="AO31" i="1" s="1"/>
  <c r="AI31" i="1"/>
  <c r="AG31" i="1"/>
  <c r="K31" i="1" s="1"/>
  <c r="Y31" i="1"/>
  <c r="X31" i="1"/>
  <c r="W31" i="1"/>
  <c r="P31" i="1"/>
  <c r="N31" i="1"/>
  <c r="BO30" i="1"/>
  <c r="BN30" i="1"/>
  <c r="BM30" i="1"/>
  <c r="AW30" i="1" s="1"/>
  <c r="BL30" i="1"/>
  <c r="BI30" i="1"/>
  <c r="BH30" i="1"/>
  <c r="BG30" i="1"/>
  <c r="BF30" i="1"/>
  <c r="BJ30" i="1" s="1"/>
  <c r="BK30" i="1" s="1"/>
  <c r="BE30" i="1"/>
  <c r="AZ30" i="1" s="1"/>
  <c r="BB30" i="1"/>
  <c r="AU30" i="1"/>
  <c r="AY30" i="1" s="1"/>
  <c r="AO30" i="1"/>
  <c r="AN30" i="1"/>
  <c r="AI30" i="1"/>
  <c r="AG30" i="1" s="1"/>
  <c r="Y30" i="1"/>
  <c r="W30" i="1" s="1"/>
  <c r="X30" i="1"/>
  <c r="S30" i="1"/>
  <c r="P30" i="1"/>
  <c r="K30" i="1"/>
  <c r="BO29" i="1"/>
  <c r="BN29" i="1"/>
  <c r="BM29" i="1"/>
  <c r="AW29" i="1" s="1"/>
  <c r="BL29" i="1"/>
  <c r="BJ29" i="1"/>
  <c r="BK29" i="1" s="1"/>
  <c r="BI29" i="1"/>
  <c r="BH29" i="1"/>
  <c r="BG29" i="1"/>
  <c r="BF29" i="1"/>
  <c r="BE29" i="1"/>
  <c r="BB29" i="1"/>
  <c r="AZ29" i="1"/>
  <c r="AU29" i="1"/>
  <c r="AO29" i="1"/>
  <c r="AN29" i="1"/>
  <c r="AI29" i="1"/>
  <c r="AG29" i="1" s="1"/>
  <c r="AH29" i="1" s="1"/>
  <c r="Y29" i="1"/>
  <c r="X29" i="1"/>
  <c r="W29" i="1" s="1"/>
  <c r="S29" i="1"/>
  <c r="P29" i="1"/>
  <c r="BO28" i="1"/>
  <c r="BN28" i="1"/>
  <c r="BL28" i="1"/>
  <c r="BM28" i="1" s="1"/>
  <c r="AW28" i="1" s="1"/>
  <c r="AY28" i="1" s="1"/>
  <c r="BJ28" i="1"/>
  <c r="BK28" i="1" s="1"/>
  <c r="BI28" i="1"/>
  <c r="BH28" i="1"/>
  <c r="BG28" i="1"/>
  <c r="BF28" i="1"/>
  <c r="BE28" i="1"/>
  <c r="BB28" i="1"/>
  <c r="AZ28" i="1"/>
  <c r="AU28" i="1"/>
  <c r="AN28" i="1"/>
  <c r="AO28" i="1" s="1"/>
  <c r="AI28" i="1"/>
  <c r="AH28" i="1"/>
  <c r="AG28" i="1"/>
  <c r="K28" i="1" s="1"/>
  <c r="Y28" i="1"/>
  <c r="X28" i="1"/>
  <c r="W28" i="1" s="1"/>
  <c r="P28" i="1"/>
  <c r="N28" i="1"/>
  <c r="BO27" i="1"/>
  <c r="BN27" i="1"/>
  <c r="BL27" i="1"/>
  <c r="BM27" i="1" s="1"/>
  <c r="BI27" i="1"/>
  <c r="BH27" i="1"/>
  <c r="BG27" i="1"/>
  <c r="BF27" i="1"/>
  <c r="BJ27" i="1" s="1"/>
  <c r="BK27" i="1" s="1"/>
  <c r="BE27" i="1"/>
  <c r="AZ27" i="1" s="1"/>
  <c r="BB27" i="1"/>
  <c r="AU27" i="1"/>
  <c r="AN27" i="1"/>
  <c r="AO27" i="1" s="1"/>
  <c r="AI27" i="1"/>
  <c r="AG27" i="1"/>
  <c r="I27" i="1" s="1"/>
  <c r="Y27" i="1"/>
  <c r="X27" i="1"/>
  <c r="W27" i="1"/>
  <c r="P27" i="1"/>
  <c r="K27" i="1"/>
  <c r="J27" i="1"/>
  <c r="AX27" i="1" s="1"/>
  <c r="BO26" i="1"/>
  <c r="BN26" i="1"/>
  <c r="BL26" i="1"/>
  <c r="BM26" i="1" s="1"/>
  <c r="BJ26" i="1"/>
  <c r="BK26" i="1" s="1"/>
  <c r="BI26" i="1"/>
  <c r="BH26" i="1"/>
  <c r="BG26" i="1"/>
  <c r="BF26" i="1"/>
  <c r="BE26" i="1"/>
  <c r="BB26" i="1"/>
  <c r="AZ26" i="1"/>
  <c r="AU26" i="1"/>
  <c r="AN26" i="1"/>
  <c r="AO26" i="1" s="1"/>
  <c r="AI26" i="1"/>
  <c r="AG26" i="1"/>
  <c r="Y26" i="1"/>
  <c r="X26" i="1"/>
  <c r="W26" i="1"/>
  <c r="P26" i="1"/>
  <c r="BO25" i="1"/>
  <c r="BN25" i="1"/>
  <c r="BL25" i="1"/>
  <c r="BM25" i="1" s="1"/>
  <c r="BI25" i="1"/>
  <c r="BH25" i="1"/>
  <c r="BG25" i="1"/>
  <c r="BF25" i="1"/>
  <c r="BJ25" i="1" s="1"/>
  <c r="BK25" i="1" s="1"/>
  <c r="BE25" i="1"/>
  <c r="AZ25" i="1" s="1"/>
  <c r="BB25" i="1"/>
  <c r="AU25" i="1"/>
  <c r="AN25" i="1"/>
  <c r="AO25" i="1" s="1"/>
  <c r="AI25" i="1"/>
  <c r="AG25" i="1"/>
  <c r="K25" i="1" s="1"/>
  <c r="Y25" i="1"/>
  <c r="X25" i="1"/>
  <c r="W25" i="1"/>
  <c r="P25" i="1"/>
  <c r="BO24" i="1"/>
  <c r="BN24" i="1"/>
  <c r="BL24" i="1"/>
  <c r="BM24" i="1" s="1"/>
  <c r="BI24" i="1"/>
  <c r="BH24" i="1"/>
  <c r="BG24" i="1"/>
  <c r="BF24" i="1"/>
  <c r="BJ24" i="1" s="1"/>
  <c r="BK24" i="1" s="1"/>
  <c r="BE24" i="1"/>
  <c r="AZ24" i="1" s="1"/>
  <c r="BB24" i="1"/>
  <c r="AU24" i="1"/>
  <c r="AN24" i="1"/>
  <c r="AO24" i="1" s="1"/>
  <c r="AI24" i="1"/>
  <c r="AG24" i="1" s="1"/>
  <c r="Y24" i="1"/>
  <c r="W24" i="1" s="1"/>
  <c r="X24" i="1"/>
  <c r="P24" i="1"/>
  <c r="I24" i="1"/>
  <c r="AA24" i="1" s="1"/>
  <c r="BO23" i="1"/>
  <c r="BN23" i="1"/>
  <c r="BM23" i="1"/>
  <c r="AW23" i="1" s="1"/>
  <c r="AY23" i="1" s="1"/>
  <c r="BL23" i="1"/>
  <c r="BK23" i="1"/>
  <c r="BJ23" i="1"/>
  <c r="BI23" i="1"/>
  <c r="BH23" i="1"/>
  <c r="BG23" i="1"/>
  <c r="BF23" i="1"/>
  <c r="BE23" i="1"/>
  <c r="AZ23" i="1" s="1"/>
  <c r="BB23" i="1"/>
  <c r="AU23" i="1"/>
  <c r="AO23" i="1"/>
  <c r="AN23" i="1"/>
  <c r="AI23" i="1"/>
  <c r="AG23" i="1"/>
  <c r="K23" i="1" s="1"/>
  <c r="Y23" i="1"/>
  <c r="X23" i="1"/>
  <c r="W23" i="1"/>
  <c r="S23" i="1"/>
  <c r="P23" i="1"/>
  <c r="N23" i="1"/>
  <c r="BO22" i="1"/>
  <c r="BN22" i="1"/>
  <c r="BM22" i="1"/>
  <c r="AW22" i="1" s="1"/>
  <c r="BL22" i="1"/>
  <c r="BI22" i="1"/>
  <c r="BH22" i="1"/>
  <c r="BG22" i="1"/>
  <c r="BF22" i="1"/>
  <c r="BJ22" i="1" s="1"/>
  <c r="BK22" i="1" s="1"/>
  <c r="BE22" i="1"/>
  <c r="AZ22" i="1" s="1"/>
  <c r="BB22" i="1"/>
  <c r="AU22" i="1"/>
  <c r="AY22" i="1" s="1"/>
  <c r="AO22" i="1"/>
  <c r="AN22" i="1"/>
  <c r="AI22" i="1"/>
  <c r="AH22" i="1"/>
  <c r="AG22" i="1"/>
  <c r="J22" i="1" s="1"/>
  <c r="AX22" i="1" s="1"/>
  <c r="BA22" i="1" s="1"/>
  <c r="Y22" i="1"/>
  <c r="X22" i="1"/>
  <c r="W22" i="1" s="1"/>
  <c r="P22" i="1"/>
  <c r="N22" i="1"/>
  <c r="K22" i="1"/>
  <c r="BO21" i="1"/>
  <c r="BN21" i="1"/>
  <c r="BM21" i="1"/>
  <c r="AW21" i="1" s="1"/>
  <c r="BL21" i="1"/>
  <c r="BJ21" i="1"/>
  <c r="BK21" i="1" s="1"/>
  <c r="BI21" i="1"/>
  <c r="BH21" i="1"/>
  <c r="BG21" i="1"/>
  <c r="BF21" i="1"/>
  <c r="BE21" i="1"/>
  <c r="BB21" i="1"/>
  <c r="AZ21" i="1"/>
  <c r="AU21" i="1"/>
  <c r="AO21" i="1"/>
  <c r="AN21" i="1"/>
  <c r="AI21" i="1"/>
  <c r="AG21" i="1" s="1"/>
  <c r="AH21" i="1"/>
  <c r="Y21" i="1"/>
  <c r="X21" i="1"/>
  <c r="W21" i="1" s="1"/>
  <c r="S21" i="1"/>
  <c r="P21" i="1"/>
  <c r="BO20" i="1"/>
  <c r="BN20" i="1"/>
  <c r="BL20" i="1"/>
  <c r="BM20" i="1" s="1"/>
  <c r="BJ20" i="1"/>
  <c r="BK20" i="1" s="1"/>
  <c r="BI20" i="1"/>
  <c r="BH20" i="1"/>
  <c r="BG20" i="1"/>
  <c r="BF20" i="1"/>
  <c r="BE20" i="1"/>
  <c r="BB20" i="1"/>
  <c r="AZ20" i="1"/>
  <c r="AX20" i="1"/>
  <c r="BA20" i="1" s="1"/>
  <c r="AW20" i="1"/>
  <c r="AY20" i="1" s="1"/>
  <c r="AU20" i="1"/>
  <c r="AN20" i="1"/>
  <c r="AO20" i="1" s="1"/>
  <c r="AI20" i="1"/>
  <c r="AH20" i="1"/>
  <c r="AG20" i="1"/>
  <c r="K20" i="1" s="1"/>
  <c r="Y20" i="1"/>
  <c r="X20" i="1"/>
  <c r="W20" i="1" s="1"/>
  <c r="P20" i="1"/>
  <c r="N20" i="1"/>
  <c r="J20" i="1"/>
  <c r="BO19" i="1"/>
  <c r="BN19" i="1"/>
  <c r="BL19" i="1"/>
  <c r="BM19" i="1" s="1"/>
  <c r="BI19" i="1"/>
  <c r="BH19" i="1"/>
  <c r="BG19" i="1"/>
  <c r="BF19" i="1"/>
  <c r="BJ19" i="1" s="1"/>
  <c r="BK19" i="1" s="1"/>
  <c r="BE19" i="1"/>
  <c r="AZ19" i="1" s="1"/>
  <c r="BB19" i="1"/>
  <c r="AU19" i="1"/>
  <c r="AO19" i="1"/>
  <c r="AN19" i="1"/>
  <c r="AI19" i="1"/>
  <c r="AG19" i="1"/>
  <c r="I19" i="1" s="1"/>
  <c r="AA19" i="1"/>
  <c r="Y19" i="1"/>
  <c r="X19" i="1"/>
  <c r="W19" i="1"/>
  <c r="P19" i="1"/>
  <c r="K19" i="1"/>
  <c r="J19" i="1"/>
  <c r="AX19" i="1" s="1"/>
  <c r="BO18" i="1"/>
  <c r="BN18" i="1"/>
  <c r="BL18" i="1"/>
  <c r="BM18" i="1" s="1"/>
  <c r="BJ18" i="1"/>
  <c r="BK18" i="1" s="1"/>
  <c r="BI18" i="1"/>
  <c r="BH18" i="1"/>
  <c r="BG18" i="1"/>
  <c r="BF18" i="1"/>
  <c r="BE18" i="1"/>
  <c r="BB18" i="1"/>
  <c r="AZ18" i="1"/>
  <c r="AU18" i="1"/>
  <c r="AN18" i="1"/>
  <c r="AO18" i="1" s="1"/>
  <c r="AI18" i="1"/>
  <c r="AG18" i="1"/>
  <c r="Y18" i="1"/>
  <c r="X18" i="1"/>
  <c r="W18" i="1" s="1"/>
  <c r="P18" i="1"/>
  <c r="BO17" i="1"/>
  <c r="BN17" i="1"/>
  <c r="BL17" i="1"/>
  <c r="BM17" i="1" s="1"/>
  <c r="BI17" i="1"/>
  <c r="BH17" i="1"/>
  <c r="BG17" i="1"/>
  <c r="BF17" i="1"/>
  <c r="BJ17" i="1" s="1"/>
  <c r="BK17" i="1" s="1"/>
  <c r="BE17" i="1"/>
  <c r="AZ17" i="1" s="1"/>
  <c r="BB17" i="1"/>
  <c r="AU17" i="1"/>
  <c r="AN17" i="1"/>
  <c r="AO17" i="1" s="1"/>
  <c r="AI17" i="1"/>
  <c r="AG17" i="1"/>
  <c r="K17" i="1" s="1"/>
  <c r="Y17" i="1"/>
  <c r="X17" i="1"/>
  <c r="W17" i="1"/>
  <c r="P17" i="1"/>
  <c r="AW19" i="1" l="1"/>
  <c r="AY19" i="1" s="1"/>
  <c r="S19" i="1"/>
  <c r="AW24" i="1"/>
  <c r="S24" i="1"/>
  <c r="T30" i="1"/>
  <c r="U30" i="1" s="1"/>
  <c r="AW26" i="1"/>
  <c r="AY26" i="1" s="1"/>
  <c r="S26" i="1"/>
  <c r="AY29" i="1"/>
  <c r="AY21" i="1"/>
  <c r="S22" i="1"/>
  <c r="S25" i="1"/>
  <c r="AW25" i="1"/>
  <c r="N26" i="1"/>
  <c r="K26" i="1"/>
  <c r="J26" i="1"/>
  <c r="AX26" i="1" s="1"/>
  <c r="I26" i="1"/>
  <c r="AH26" i="1"/>
  <c r="AA27" i="1"/>
  <c r="J30" i="1"/>
  <c r="AX30" i="1" s="1"/>
  <c r="BA30" i="1" s="1"/>
  <c r="I30" i="1"/>
  <c r="AH30" i="1"/>
  <c r="N30" i="1"/>
  <c r="AW18" i="1"/>
  <c r="AY18" i="1" s="1"/>
  <c r="S18" i="1"/>
  <c r="AH24" i="1"/>
  <c r="J24" i="1"/>
  <c r="AX24" i="1" s="1"/>
  <c r="BA24" i="1" s="1"/>
  <c r="N24" i="1"/>
  <c r="K24" i="1"/>
  <c r="AY25" i="1"/>
  <c r="AW31" i="1"/>
  <c r="AY31" i="1" s="1"/>
  <c r="S31" i="1"/>
  <c r="AY17" i="1"/>
  <c r="S17" i="1"/>
  <c r="N18" i="1"/>
  <c r="J18" i="1"/>
  <c r="AX18" i="1" s="1"/>
  <c r="K18" i="1"/>
  <c r="I18" i="1"/>
  <c r="AW27" i="1"/>
  <c r="BA27" i="1" s="1"/>
  <c r="S27" i="1"/>
  <c r="S28" i="1"/>
  <c r="N29" i="1"/>
  <c r="K29" i="1"/>
  <c r="J29" i="1"/>
  <c r="AX29" i="1" s="1"/>
  <c r="BA29" i="1" s="1"/>
  <c r="I29" i="1"/>
  <c r="AW17" i="1"/>
  <c r="AH18" i="1"/>
  <c r="BA19" i="1"/>
  <c r="S20" i="1"/>
  <c r="K21" i="1"/>
  <c r="N21" i="1"/>
  <c r="I21" i="1"/>
  <c r="J21" i="1"/>
  <c r="AX21" i="1" s="1"/>
  <c r="BA21" i="1" s="1"/>
  <c r="AY24" i="1"/>
  <c r="AY27" i="1"/>
  <c r="N17" i="1"/>
  <c r="AH23" i="1"/>
  <c r="N25" i="1"/>
  <c r="AH31" i="1"/>
  <c r="I23" i="1"/>
  <c r="T23" i="1" s="1"/>
  <c r="U23" i="1" s="1"/>
  <c r="AH17" i="1"/>
  <c r="N19" i="1"/>
  <c r="I20" i="1"/>
  <c r="T21" i="1"/>
  <c r="U21" i="1" s="1"/>
  <c r="J23" i="1"/>
  <c r="AX23" i="1" s="1"/>
  <c r="BA23" i="1" s="1"/>
  <c r="AH25" i="1"/>
  <c r="N27" i="1"/>
  <c r="I28" i="1"/>
  <c r="T29" i="1"/>
  <c r="U29" i="1" s="1"/>
  <c r="J31" i="1"/>
  <c r="AX31" i="1" s="1"/>
  <c r="BA31" i="1" s="1"/>
  <c r="I31" i="1"/>
  <c r="I17" i="1"/>
  <c r="I25" i="1"/>
  <c r="J28" i="1"/>
  <c r="AX28" i="1" s="1"/>
  <c r="BA28" i="1" s="1"/>
  <c r="J17" i="1"/>
  <c r="AX17" i="1" s="1"/>
  <c r="BA17" i="1" s="1"/>
  <c r="AH19" i="1"/>
  <c r="I22" i="1"/>
  <c r="J25" i="1"/>
  <c r="AX25" i="1" s="1"/>
  <c r="BA25" i="1" s="1"/>
  <c r="AH27" i="1"/>
  <c r="AC23" i="1" l="1"/>
  <c r="V23" i="1"/>
  <c r="Z23" i="1" s="1"/>
  <c r="AB23" i="1"/>
  <c r="AA17" i="1"/>
  <c r="V21" i="1"/>
  <c r="Z21" i="1" s="1"/>
  <c r="AC21" i="1"/>
  <c r="AD21" i="1" s="1"/>
  <c r="T20" i="1"/>
  <c r="U20" i="1" s="1"/>
  <c r="T28" i="1"/>
  <c r="U28" i="1" s="1"/>
  <c r="T18" i="1"/>
  <c r="U18" i="1" s="1"/>
  <c r="AB21" i="1"/>
  <c r="AA31" i="1"/>
  <c r="Q31" i="1"/>
  <c r="O31" i="1" s="1"/>
  <c r="R31" i="1" s="1"/>
  <c r="L31" i="1" s="1"/>
  <c r="M31" i="1" s="1"/>
  <c r="AA20" i="1"/>
  <c r="T27" i="1"/>
  <c r="U27" i="1" s="1"/>
  <c r="T31" i="1"/>
  <c r="U31" i="1" s="1"/>
  <c r="V30" i="1"/>
  <c r="Z30" i="1" s="1"/>
  <c r="AC30" i="1"/>
  <c r="AD30" i="1" s="1"/>
  <c r="AB30" i="1"/>
  <c r="T25" i="1"/>
  <c r="U25" i="1" s="1"/>
  <c r="AA26" i="1"/>
  <c r="AA22" i="1"/>
  <c r="V29" i="1"/>
  <c r="Z29" i="1" s="1"/>
  <c r="AC29" i="1"/>
  <c r="AA18" i="1"/>
  <c r="BA26" i="1"/>
  <c r="T24" i="1"/>
  <c r="U24" i="1" s="1"/>
  <c r="AA28" i="1"/>
  <c r="Q28" i="1"/>
  <c r="O28" i="1" s="1"/>
  <c r="R28" i="1" s="1"/>
  <c r="L28" i="1" s="1"/>
  <c r="M28" i="1" s="1"/>
  <c r="Q23" i="1"/>
  <c r="O23" i="1" s="1"/>
  <c r="R23" i="1" s="1"/>
  <c r="L23" i="1" s="1"/>
  <c r="M23" i="1" s="1"/>
  <c r="AA23" i="1"/>
  <c r="AA29" i="1"/>
  <c r="Q29" i="1"/>
  <c r="O29" i="1" s="1"/>
  <c r="R29" i="1" s="1"/>
  <c r="L29" i="1" s="1"/>
  <c r="M29" i="1" s="1"/>
  <c r="Q30" i="1"/>
  <c r="O30" i="1" s="1"/>
  <c r="R30" i="1" s="1"/>
  <c r="L30" i="1" s="1"/>
  <c r="M30" i="1" s="1"/>
  <c r="AA30" i="1"/>
  <c r="T17" i="1"/>
  <c r="U17" i="1" s="1"/>
  <c r="Q21" i="1"/>
  <c r="O21" i="1" s="1"/>
  <c r="R21" i="1" s="1"/>
  <c r="L21" i="1" s="1"/>
  <c r="M21" i="1" s="1"/>
  <c r="AA21" i="1"/>
  <c r="BA18" i="1"/>
  <c r="AB29" i="1"/>
  <c r="T19" i="1"/>
  <c r="U19" i="1" s="1"/>
  <c r="AA25" i="1"/>
  <c r="Q25" i="1"/>
  <c r="O25" i="1" s="1"/>
  <c r="R25" i="1" s="1"/>
  <c r="L25" i="1" s="1"/>
  <c r="M25" i="1" s="1"/>
  <c r="T22" i="1"/>
  <c r="U22" i="1" s="1"/>
  <c r="Q22" i="1" s="1"/>
  <c r="O22" i="1" s="1"/>
  <c r="R22" i="1" s="1"/>
  <c r="L22" i="1" s="1"/>
  <c r="M22" i="1" s="1"/>
  <c r="T26" i="1"/>
  <c r="U26" i="1" s="1"/>
  <c r="Q26" i="1" s="1"/>
  <c r="O26" i="1" s="1"/>
  <c r="R26" i="1" s="1"/>
  <c r="L26" i="1" s="1"/>
  <c r="M26" i="1" s="1"/>
  <c r="V20" i="1" l="1"/>
  <c r="Z20" i="1" s="1"/>
  <c r="AC20" i="1"/>
  <c r="AB20" i="1"/>
  <c r="V19" i="1"/>
  <c r="Z19" i="1" s="1"/>
  <c r="AC19" i="1"/>
  <c r="AD19" i="1" s="1"/>
  <c r="AB19" i="1"/>
  <c r="Q19" i="1"/>
  <c r="O19" i="1" s="1"/>
  <c r="R19" i="1" s="1"/>
  <c r="L19" i="1" s="1"/>
  <c r="M19" i="1" s="1"/>
  <c r="V24" i="1"/>
  <c r="Z24" i="1" s="1"/>
  <c r="AB24" i="1"/>
  <c r="AC24" i="1"/>
  <c r="AD24" i="1" s="1"/>
  <c r="Q24" i="1"/>
  <c r="O24" i="1" s="1"/>
  <c r="R24" i="1" s="1"/>
  <c r="L24" i="1" s="1"/>
  <c r="M24" i="1" s="1"/>
  <c r="V17" i="1"/>
  <c r="Z17" i="1" s="1"/>
  <c r="AC17" i="1"/>
  <c r="AD17" i="1" s="1"/>
  <c r="AB17" i="1"/>
  <c r="AC31" i="1"/>
  <c r="V31" i="1"/>
  <c r="Z31" i="1" s="1"/>
  <c r="AB31" i="1"/>
  <c r="V18" i="1"/>
  <c r="Z18" i="1" s="1"/>
  <c r="AC18" i="1"/>
  <c r="AD18" i="1" s="1"/>
  <c r="AB18" i="1"/>
  <c r="Q17" i="1"/>
  <c r="O17" i="1" s="1"/>
  <c r="R17" i="1" s="1"/>
  <c r="L17" i="1" s="1"/>
  <c r="M17" i="1" s="1"/>
  <c r="AC27" i="1"/>
  <c r="V27" i="1"/>
  <c r="Z27" i="1" s="1"/>
  <c r="AB27" i="1"/>
  <c r="Q27" i="1"/>
  <c r="O27" i="1" s="1"/>
  <c r="R27" i="1" s="1"/>
  <c r="L27" i="1" s="1"/>
  <c r="M27" i="1" s="1"/>
  <c r="V26" i="1"/>
  <c r="Z26" i="1" s="1"/>
  <c r="AC26" i="1"/>
  <c r="AD26" i="1" s="1"/>
  <c r="AB26" i="1"/>
  <c r="Q18" i="1"/>
  <c r="O18" i="1" s="1"/>
  <c r="R18" i="1" s="1"/>
  <c r="L18" i="1" s="1"/>
  <c r="M18" i="1" s="1"/>
  <c r="AC25" i="1"/>
  <c r="V25" i="1"/>
  <c r="Z25" i="1" s="1"/>
  <c r="AB25" i="1"/>
  <c r="V22" i="1"/>
  <c r="Z22" i="1" s="1"/>
  <c r="AC22" i="1"/>
  <c r="AB22" i="1"/>
  <c r="Q20" i="1"/>
  <c r="O20" i="1" s="1"/>
  <c r="R20" i="1" s="1"/>
  <c r="L20" i="1" s="1"/>
  <c r="M20" i="1" s="1"/>
  <c r="V28" i="1"/>
  <c r="Z28" i="1" s="1"/>
  <c r="AC28" i="1"/>
  <c r="AB28" i="1"/>
  <c r="AD29" i="1"/>
  <c r="AD23" i="1"/>
  <c r="AD28" i="1" l="1"/>
  <c r="AD25" i="1"/>
  <c r="AD27" i="1"/>
  <c r="AD31" i="1"/>
  <c r="AD22" i="1"/>
  <c r="AD20" i="1"/>
</calcChain>
</file>

<file path=xl/sharedStrings.xml><?xml version="1.0" encoding="utf-8"?>
<sst xmlns="http://schemas.openxmlformats.org/spreadsheetml/2006/main" count="701" uniqueCount="356">
  <si>
    <t>File opened</t>
  </si>
  <si>
    <t>2020-12-17 10:08:19</t>
  </si>
  <si>
    <t>Console s/n</t>
  </si>
  <si>
    <t>68C-812148</t>
  </si>
  <si>
    <t>Console ver</t>
  </si>
  <si>
    <t>Bluestem v.1.4.05</t>
  </si>
  <si>
    <t>Scripts ver</t>
  </si>
  <si>
    <t>2020.04  1.4.05, May 2020</t>
  </si>
  <si>
    <t>Head s/n</t>
  </si>
  <si>
    <t>68H-982138</t>
  </si>
  <si>
    <t>Head ver</t>
  </si>
  <si>
    <t>1.4.2</t>
  </si>
  <si>
    <t>Head cal</t>
  </si>
  <si>
    <t>{"h2obspanconc1": "12.36", "h2obspan2b": "0.0724379", "ssa_ref": "34391.2", "h2obspan1": "1.01121", "oxygen": "21", "co2aspanconc1": "2475", "h2oaspan1": "1.00998", "co2bspanconc1": "2475", "ssb_ref": "36665.6", "flowbzero": "0.31736", "co2aspan2": "-0.038086", "co2aspan2b": "0.312119", "co2bzero": "0.949913", "h2obspan2a": "0.0716346", "co2bspan2b": "0.313962", "co2bspan2": "-0.0398483", "h2oaspan2a": "0.0712806", "co2azero": "0.951804", "flowazero": "0.30598", "co2aspanconc2": "314.9", "co2bspanconc2": "314.9", "h2obspan2": "0", "co2aspan2a": "0.314921", "flowmeterzero": "0.991351", "co2bspan2a": "0.316856", "tazero": "0.0668316", "chamberpressurezero": "2.68985", "h2oaspan2": "0", "h2oaspan2b": "0.0719923", "h2oaspanconc2": "0", "co2bspan1": "1.0035", "h2oaspanconc1": "12.36", "h2oazero": "1.03785", "h2obspanconc2": "0", "tbzero": "0.204033", "co2aspan1": "1.0031", "h2obzero": "1.0379"}</t>
  </si>
  <si>
    <t>Chamber type</t>
  </si>
  <si>
    <t>6800-01A</t>
  </si>
  <si>
    <t>Chamber s/n</t>
  </si>
  <si>
    <t>MPF-281874</t>
  </si>
  <si>
    <t>Chamber rev</t>
  </si>
  <si>
    <t>0</t>
  </si>
  <si>
    <t>Chamber cal</t>
  </si>
  <si>
    <t>Fluorometer</t>
  </si>
  <si>
    <t>Flr. Version</t>
  </si>
  <si>
    <t>10:08:20</t>
  </si>
  <si>
    <t>Stability Definition:	A (GasEx): Slp&lt;0.5 Per=15	ΔCO2 (Meas2): Slp&lt;0.2 Per=15	ΔH2O (Meas2): Slp&lt;0.2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</si>
  <si>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</si>
  <si>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</si>
  <si>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</si>
  <si>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</si>
  <si>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</si>
  <si>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</si>
  <si>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</si>
  <si>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</si>
  <si>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</si>
  <si>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</si>
  <si>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</si>
  <si>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</si>
  <si>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</si>
  <si>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</si>
  <si>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</si>
  <si>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</si>
  <si>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</si>
  <si>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</si>
  <si>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</si>
  <si>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</si>
  <si>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</si>
  <si>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</si>
  <si>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</si>
  <si>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</si>
  <si>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</si>
  <si>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</si>
  <si>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</si>
  <si>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</si>
  <si>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</si>
  <si>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</si>
  <si>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</si>
  <si>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</si>
  <si>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</si>
  <si>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</si>
  <si>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</si>
  <si>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</si>
  <si>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</si>
  <si>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</si>
  <si>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</si>
  <si>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</si>
  <si>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</si>
  <si>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</si>
  <si>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</si>
  <si>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</si>
  <si>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</si>
  <si>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</si>
  <si>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</si>
  <si>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</si>
  <si>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</si>
  <si>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</si>
  <si>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</si>
  <si>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</si>
  <si>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-6.26773 79.3738 373.649 623.669 871.262 1078.41 1290.35 1443.42</t>
  </si>
  <si>
    <t>Fs_true</t>
  </si>
  <si>
    <t>0.106019 100.852 402.549 601.823 801.282 1001.2 1201.19 1400.83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</si>
  <si>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</si>
  <si>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</si>
  <si>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</si>
  <si>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</si>
  <si>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</si>
  <si>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</si>
  <si>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</si>
  <si>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</si>
  <si>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</si>
  <si>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</si>
  <si>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</si>
  <si>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</si>
  <si>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</si>
  <si>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</si>
  <si>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</si>
  <si>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</si>
  <si>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</si>
  <si>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</si>
  <si>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</si>
  <si>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</si>
  <si>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</si>
  <si>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</si>
  <si>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</si>
  <si>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</si>
  <si>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</si>
  <si>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</si>
  <si>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</si>
  <si>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</si>
  <si>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</si>
  <si>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</si>
  <si>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</si>
  <si>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</si>
  <si>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</si>
  <si>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</si>
  <si>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</si>
  <si>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</si>
  <si>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</si>
  <si>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</si>
  <si>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</si>
  <si>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</si>
  <si>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</si>
  <si>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</si>
  <si>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</si>
  <si>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</si>
  <si>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</si>
  <si>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</si>
  <si>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</si>
  <si>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</si>
  <si>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</si>
  <si>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</si>
  <si>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</si>
  <si>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</si>
  <si>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</si>
  <si>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</si>
  <si>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</si>
  <si>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</si>
  <si>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</si>
  <si>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</si>
  <si>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</si>
  <si>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</si>
  <si>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</si>
  <si>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</si>
  <si>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</si>
  <si>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</si>
  <si>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</si>
  <si>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</si>
  <si>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</si>
  <si>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</si>
  <si>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</si>
  <si>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</si>
  <si>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</si>
  <si>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</si>
  <si>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</si>
  <si>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</si>
  <si>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</si>
  <si>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</si>
  <si>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</si>
  <si>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</si>
  <si>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</si>
  <si>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</si>
  <si>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</si>
  <si>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</si>
  <si>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</si>
  <si>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</si>
  <si>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</si>
  <si>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</si>
  <si>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</si>
  <si>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</si>
  <si>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</si>
  <si>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</si>
  <si>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</si>
  <si>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</si>
  <si>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</si>
  <si>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</si>
  <si>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</si>
  <si>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</si>
  <si>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</si>
  <si>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</si>
  <si>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</si>
  <si>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</si>
  <si>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</si>
  <si>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</si>
  <si>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</si>
  <si>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</si>
  <si>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</si>
  <si>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</si>
  <si>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</si>
  <si>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</si>
  <si>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</si>
  <si>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</si>
  <si>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</si>
  <si>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</si>
  <si>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</si>
  <si>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</si>
  <si>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</si>
  <si>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</si>
  <si>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</si>
  <si>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</si>
  <si>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</si>
  <si>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</si>
  <si>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</si>
  <si>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</si>
  <si>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</si>
  <si>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</si>
  <si>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</si>
  <si>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</si>
  <si>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</si>
  <si>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</si>
  <si>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</si>
  <si>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</si>
  <si>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</si>
  <si>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</si>
  <si>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</si>
  <si>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</si>
  <si>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</si>
  <si>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</si>
  <si>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</si>
  <si>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</si>
  <si>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</si>
  <si>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</si>
  <si>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</si>
  <si>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</si>
  <si>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</si>
  <si>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</si>
  <si>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</si>
  <si>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</si>
  <si>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</si>
  <si>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</si>
  <si>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</si>
  <si>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</si>
  <si>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</si>
  <si>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</si>
  <si>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</si>
  <si>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</si>
  <si>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</si>
  <si>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</si>
  <si>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</si>
  <si>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</si>
  <si>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</si>
  <si>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</si>
  <si>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</si>
  <si>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</si>
  <si>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</si>
  <si>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</si>
  <si>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</si>
  <si>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</si>
  <si>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</si>
  <si>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</si>
  <si>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</si>
  <si>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</si>
  <si>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</si>
  <si>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</si>
  <si>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</si>
  <si>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</si>
  <si>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</si>
  <si>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</si>
  <si>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</si>
  <si>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</si>
  <si>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</si>
  <si>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</si>
  <si>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</si>
  <si>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</si>
  <si>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</si>
  <si>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</si>
  <si>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</si>
  <si>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</si>
  <si>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</si>
  <si>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</si>
  <si>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</si>
  <si>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</si>
  <si>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</si>
  <si>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</si>
  <si>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</si>
  <si>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</si>
  <si>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</si>
  <si>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</si>
  <si>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</si>
  <si>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</si>
  <si>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</si>
  <si>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</si>
  <si>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</si>
  <si>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</si>
  <si>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</si>
  <si>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</si>
  <si>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</si>
  <si>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</si>
  <si>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</si>
  <si>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20201217 10:12:35</t>
  </si>
  <si>
    <t>10:12:35</t>
  </si>
  <si>
    <t>1149</t>
  </si>
  <si>
    <t>_1</t>
  </si>
  <si>
    <t>RECT-4143-20200907-06_33_50</t>
  </si>
  <si>
    <t>RECT-427-20201217-10_12_31</t>
  </si>
  <si>
    <t>DARK-428-20201217-10_12_33</t>
  </si>
  <si>
    <t>0: Broadleaf</t>
  </si>
  <si>
    <t>10:12:55</t>
  </si>
  <si>
    <t>1/3</t>
  </si>
  <si>
    <t>20201217 10:14:49</t>
  </si>
  <si>
    <t>10:14:49</t>
  </si>
  <si>
    <t>RECT-429-20201217-10_14_46</t>
  </si>
  <si>
    <t>DARK-430-20201217-10_14_48</t>
  </si>
  <si>
    <t>3/3</t>
  </si>
  <si>
    <t>20201217 10:16:03</t>
  </si>
  <si>
    <t>10:16:03</t>
  </si>
  <si>
    <t>RECT-431-20201217-10_16_00</t>
  </si>
  <si>
    <t>DARK-432-20201217-10_16_02</t>
  </si>
  <si>
    <t>20201217 10:17:13</t>
  </si>
  <si>
    <t>10:17:13</t>
  </si>
  <si>
    <t>RECT-433-20201217-10_17_10</t>
  </si>
  <si>
    <t>DARK-434-20201217-10_17_12</t>
  </si>
  <si>
    <t>20201217 10:18:24</t>
  </si>
  <si>
    <t>10:18:24</t>
  </si>
  <si>
    <t>RECT-435-20201217-10_18_21</t>
  </si>
  <si>
    <t>DARK-436-20201217-10_18_23</t>
  </si>
  <si>
    <t>20201217 10:19:40</t>
  </si>
  <si>
    <t>10:19:40</t>
  </si>
  <si>
    <t>RECT-437-20201217-10_19_37</t>
  </si>
  <si>
    <t>DARK-438-20201217-10_19_39</t>
  </si>
  <si>
    <t>20201217 10:21:11</t>
  </si>
  <si>
    <t>10:21:11</t>
  </si>
  <si>
    <t>RECT-439-20201217-10_21_08</t>
  </si>
  <si>
    <t>DARK-440-20201217-10_21_10</t>
  </si>
  <si>
    <t>20201217 10:22:44</t>
  </si>
  <si>
    <t>10:22:44</t>
  </si>
  <si>
    <t>RECT-441-20201217-10_22_41</t>
  </si>
  <si>
    <t>DARK-442-20201217-10_22_43</t>
  </si>
  <si>
    <t>20201217 10:23:49</t>
  </si>
  <si>
    <t>10:23:49</t>
  </si>
  <si>
    <t>RECT-443-20201217-10_23_46</t>
  </si>
  <si>
    <t>DARK-444-20201217-10_23_48</t>
  </si>
  <si>
    <t>10:24:15</t>
  </si>
  <si>
    <t>20201217 10:25:22</t>
  </si>
  <si>
    <t>10:25:22</t>
  </si>
  <si>
    <t>RECT-445-20201217-10_25_19</t>
  </si>
  <si>
    <t>DARK-446-20201217-10_25_21</t>
  </si>
  <si>
    <t>20201217 10:26:49</t>
  </si>
  <si>
    <t>10:26:49</t>
  </si>
  <si>
    <t>RECT-447-20201217-10_26_46</t>
  </si>
  <si>
    <t>DARK-448-20201217-10_26_48</t>
  </si>
  <si>
    <t>20201217 10:28:50</t>
  </si>
  <si>
    <t>10:28:50</t>
  </si>
  <si>
    <t>RECT-449-20201217-10_28_46</t>
  </si>
  <si>
    <t>DARK-450-20201217-10_28_48</t>
  </si>
  <si>
    <t>2/3</t>
  </si>
  <si>
    <t>20201217 10:30:33</t>
  </si>
  <si>
    <t>10:30:33</t>
  </si>
  <si>
    <t>RECT-451-20201217-10_30_30</t>
  </si>
  <si>
    <t>DARK-452-20201217-10_30_32</t>
  </si>
  <si>
    <t>20201217 10:32:19</t>
  </si>
  <si>
    <t>10:32:19</t>
  </si>
  <si>
    <t>RECT-453-20201217-10_32_16</t>
  </si>
  <si>
    <t>DARK-454-20201217-10_32_18</t>
  </si>
  <si>
    <t>20201217 10:33:57</t>
  </si>
  <si>
    <t>10:33:57</t>
  </si>
  <si>
    <t>RECT-455-20201217-10_33_54</t>
  </si>
  <si>
    <t>DARK-456-20201217-10_33_56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</si>
</sst>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R31"/>
  <sheetViews>
    <sheetView tabSelected="1" workbookViewId="0"/>
  </sheetViews>
  <sheetFormatPr defaultRowHeight="15" x14ac:dyDescent="0.25"/>
  <sheetData>
    <row r="2" spans="1:174" x14ac:dyDescent="0.25">
      <c r="A2" t="s">
        <v>25</v>
      </c>
      <c r="B2" t="s">
        <v>26</v>
      </c>
      <c r="C2" t="s">
        <v>28</v>
      </c>
    </row>
    <row r="3" spans="1:174" x14ac:dyDescent="0.25">
      <c r="B3" t="s">
        <v>27</v>
      </c>
      <c r="C3">
        <v>21</v>
      </c>
    </row>
    <row r="4" spans="1:174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4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4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4" x14ac:dyDescent="0.25">
      <c r="B7">
        <v>0</v>
      </c>
      <c r="C7">
        <v>1</v>
      </c>
      <c r="D7">
        <v>0</v>
      </c>
      <c r="E7">
        <v>0</v>
      </c>
    </row>
    <row r="8" spans="1:174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4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4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4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4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86</v>
      </c>
      <c r="BM14" t="s">
        <v>86</v>
      </c>
      <c r="BN14" t="s">
        <v>86</v>
      </c>
      <c r="BO14" t="s">
        <v>86</v>
      </c>
      <c r="BP14" t="s">
        <v>87</v>
      </c>
      <c r="BQ14" t="s">
        <v>87</v>
      </c>
      <c r="BR14" t="s">
        <v>87</v>
      </c>
      <c r="BS14" t="s">
        <v>87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88</v>
      </c>
      <c r="CI14" t="s">
        <v>88</v>
      </c>
      <c r="CJ14" t="s">
        <v>88</v>
      </c>
      <c r="CK14" t="s">
        <v>88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89</v>
      </c>
      <c r="DA14" t="s">
        <v>89</v>
      </c>
      <c r="DB14" t="s">
        <v>89</v>
      </c>
      <c r="DC14" t="s">
        <v>89</v>
      </c>
      <c r="DD14" t="s">
        <v>90</v>
      </c>
      <c r="DE14" t="s">
        <v>90</v>
      </c>
      <c r="DF14" t="s">
        <v>90</v>
      </c>
      <c r="DG14" t="s">
        <v>90</v>
      </c>
      <c r="DH14" t="s">
        <v>90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91</v>
      </c>
      <c r="DS14" t="s">
        <v>91</v>
      </c>
      <c r="DT14" t="s">
        <v>91</v>
      </c>
      <c r="DU14" t="s">
        <v>91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92</v>
      </c>
      <c r="EH14" t="s">
        <v>92</v>
      </c>
      <c r="EI14" t="s">
        <v>92</v>
      </c>
      <c r="EJ14" t="s">
        <v>92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93</v>
      </c>
      <c r="EZ14" t="s">
        <v>93</v>
      </c>
      <c r="FA14" t="s">
        <v>93</v>
      </c>
      <c r="FB14" t="s">
        <v>93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  <c r="FO14" t="s">
        <v>94</v>
      </c>
      <c r="FP14" t="s">
        <v>94</v>
      </c>
      <c r="FQ14" t="s">
        <v>94</v>
      </c>
      <c r="FR14" t="s">
        <v>94</v>
      </c>
    </row>
    <row r="15" spans="1:174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161</v>
      </c>
      <c r="BQ15" t="s">
        <v>162</v>
      </c>
      <c r="BR15" t="s">
        <v>163</v>
      </c>
      <c r="BS15" t="s">
        <v>164</v>
      </c>
      <c r="BT15" t="s">
        <v>102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201</v>
      </c>
      <c r="DF15" t="s">
        <v>202</v>
      </c>
      <c r="DG15" t="s">
        <v>203</v>
      </c>
      <c r="DH15" t="s">
        <v>204</v>
      </c>
      <c r="DI15" t="s">
        <v>96</v>
      </c>
      <c r="DJ15" t="s">
        <v>99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  <c r="FO15" t="s">
        <v>261</v>
      </c>
      <c r="FP15" t="s">
        <v>262</v>
      </c>
      <c r="FQ15" t="s">
        <v>263</v>
      </c>
      <c r="FR15" t="s">
        <v>264</v>
      </c>
    </row>
    <row r="16" spans="1:174" x14ac:dyDescent="0.25">
      <c r="B16" t="s">
        <v>265</v>
      </c>
      <c r="C16" t="s">
        <v>265</v>
      </c>
      <c r="H16" t="s">
        <v>265</v>
      </c>
      <c r="I16" t="s">
        <v>266</v>
      </c>
      <c r="J16" t="s">
        <v>267</v>
      </c>
      <c r="K16" t="s">
        <v>268</v>
      </c>
      <c r="L16" t="s">
        <v>268</v>
      </c>
      <c r="M16" t="s">
        <v>172</v>
      </c>
      <c r="N16" t="s">
        <v>172</v>
      </c>
      <c r="O16" t="s">
        <v>266</v>
      </c>
      <c r="P16" t="s">
        <v>266</v>
      </c>
      <c r="Q16" t="s">
        <v>266</v>
      </c>
      <c r="R16" t="s">
        <v>266</v>
      </c>
      <c r="S16" t="s">
        <v>269</v>
      </c>
      <c r="T16" t="s">
        <v>270</v>
      </c>
      <c r="U16" t="s">
        <v>270</v>
      </c>
      <c r="V16" t="s">
        <v>271</v>
      </c>
      <c r="W16" t="s">
        <v>272</v>
      </c>
      <c r="X16" t="s">
        <v>271</v>
      </c>
      <c r="Y16" t="s">
        <v>271</v>
      </c>
      <c r="Z16" t="s">
        <v>271</v>
      </c>
      <c r="AA16" t="s">
        <v>269</v>
      </c>
      <c r="AB16" t="s">
        <v>269</v>
      </c>
      <c r="AC16" t="s">
        <v>269</v>
      </c>
      <c r="AD16" t="s">
        <v>269</v>
      </c>
      <c r="AE16" t="s">
        <v>273</v>
      </c>
      <c r="AF16" t="s">
        <v>272</v>
      </c>
      <c r="AH16" t="s">
        <v>272</v>
      </c>
      <c r="AI16" t="s">
        <v>273</v>
      </c>
      <c r="AP16" t="s">
        <v>267</v>
      </c>
      <c r="AW16" t="s">
        <v>267</v>
      </c>
      <c r="AX16" t="s">
        <v>267</v>
      </c>
      <c r="AY16" t="s">
        <v>267</v>
      </c>
      <c r="BA16" t="s">
        <v>274</v>
      </c>
      <c r="BL16" t="s">
        <v>267</v>
      </c>
      <c r="BM16" t="s">
        <v>267</v>
      </c>
      <c r="BO16" t="s">
        <v>275</v>
      </c>
      <c r="BP16" t="s">
        <v>276</v>
      </c>
      <c r="BS16" t="s">
        <v>266</v>
      </c>
      <c r="BT16" t="s">
        <v>265</v>
      </c>
      <c r="BU16" t="s">
        <v>268</v>
      </c>
      <c r="BV16" t="s">
        <v>268</v>
      </c>
      <c r="BW16" t="s">
        <v>277</v>
      </c>
      <c r="BX16" t="s">
        <v>277</v>
      </c>
      <c r="BY16" t="s">
        <v>268</v>
      </c>
      <c r="BZ16" t="s">
        <v>277</v>
      </c>
      <c r="CA16" t="s">
        <v>273</v>
      </c>
      <c r="CB16" t="s">
        <v>271</v>
      </c>
      <c r="CC16" t="s">
        <v>271</v>
      </c>
      <c r="CD16" t="s">
        <v>270</v>
      </c>
      <c r="CE16" t="s">
        <v>270</v>
      </c>
      <c r="CF16" t="s">
        <v>270</v>
      </c>
      <c r="CG16" t="s">
        <v>270</v>
      </c>
      <c r="CH16" t="s">
        <v>270</v>
      </c>
      <c r="CI16" t="s">
        <v>278</v>
      </c>
      <c r="CJ16" t="s">
        <v>267</v>
      </c>
      <c r="CK16" t="s">
        <v>267</v>
      </c>
      <c r="CL16" t="s">
        <v>267</v>
      </c>
      <c r="CQ16" t="s">
        <v>267</v>
      </c>
      <c r="CT16" t="s">
        <v>270</v>
      </c>
      <c r="CU16" t="s">
        <v>270</v>
      </c>
      <c r="CV16" t="s">
        <v>270</v>
      </c>
      <c r="CW16" t="s">
        <v>270</v>
      </c>
      <c r="CX16" t="s">
        <v>270</v>
      </c>
      <c r="CY16" t="s">
        <v>267</v>
      </c>
      <c r="CZ16" t="s">
        <v>267</v>
      </c>
      <c r="DA16" t="s">
        <v>267</v>
      </c>
      <c r="DB16" t="s">
        <v>265</v>
      </c>
      <c r="DE16" t="s">
        <v>279</v>
      </c>
      <c r="DF16" t="s">
        <v>279</v>
      </c>
      <c r="DH16" t="s">
        <v>265</v>
      </c>
      <c r="DI16" t="s">
        <v>280</v>
      </c>
      <c r="DK16" t="s">
        <v>265</v>
      </c>
      <c r="DL16" t="s">
        <v>265</v>
      </c>
      <c r="DN16" t="s">
        <v>281</v>
      </c>
      <c r="DO16" t="s">
        <v>282</v>
      </c>
      <c r="DP16" t="s">
        <v>281</v>
      </c>
      <c r="DQ16" t="s">
        <v>282</v>
      </c>
      <c r="DR16" t="s">
        <v>281</v>
      </c>
      <c r="DS16" t="s">
        <v>282</v>
      </c>
      <c r="DT16" t="s">
        <v>272</v>
      </c>
      <c r="DU16" t="s">
        <v>272</v>
      </c>
      <c r="DV16" t="s">
        <v>267</v>
      </c>
      <c r="DW16" t="s">
        <v>283</v>
      </c>
      <c r="DX16" t="s">
        <v>267</v>
      </c>
      <c r="DZ16" t="s">
        <v>268</v>
      </c>
      <c r="EA16" t="s">
        <v>284</v>
      </c>
      <c r="EB16" t="s">
        <v>268</v>
      </c>
      <c r="ED16" t="s">
        <v>277</v>
      </c>
      <c r="EE16" t="s">
        <v>285</v>
      </c>
      <c r="EF16" t="s">
        <v>277</v>
      </c>
      <c r="EK16" t="s">
        <v>272</v>
      </c>
      <c r="EL16" t="s">
        <v>272</v>
      </c>
      <c r="EM16" t="s">
        <v>281</v>
      </c>
      <c r="EN16" t="s">
        <v>282</v>
      </c>
      <c r="EO16" t="s">
        <v>282</v>
      </c>
      <c r="ES16" t="s">
        <v>282</v>
      </c>
      <c r="EW16" t="s">
        <v>268</v>
      </c>
      <c r="EX16" t="s">
        <v>268</v>
      </c>
      <c r="EY16" t="s">
        <v>277</v>
      </c>
      <c r="EZ16" t="s">
        <v>277</v>
      </c>
      <c r="FA16" t="s">
        <v>286</v>
      </c>
      <c r="FB16" t="s">
        <v>286</v>
      </c>
      <c r="FD16" t="s">
        <v>273</v>
      </c>
      <c r="FE16" t="s">
        <v>273</v>
      </c>
      <c r="FF16" t="s">
        <v>270</v>
      </c>
      <c r="FG16" t="s">
        <v>270</v>
      </c>
      <c r="FH16" t="s">
        <v>270</v>
      </c>
      <c r="FI16" t="s">
        <v>270</v>
      </c>
      <c r="FJ16" t="s">
        <v>270</v>
      </c>
      <c r="FK16" t="s">
        <v>272</v>
      </c>
      <c r="FL16" t="s">
        <v>272</v>
      </c>
      <c r="FM16" t="s">
        <v>272</v>
      </c>
      <c r="FN16" t="s">
        <v>270</v>
      </c>
      <c r="FO16" t="s">
        <v>268</v>
      </c>
      <c r="FP16" t="s">
        <v>277</v>
      </c>
      <c r="FQ16" t="s">
        <v>272</v>
      </c>
      <c r="FR16" t="s">
        <v>272</v>
      </c>
    </row>
    <row r="17" spans="1:174" x14ac:dyDescent="0.25">
      <c r="A17">
        <v>1</v>
      </c>
      <c r="B17">
        <v>1608228755</v>
      </c>
      <c r="C17">
        <v>0</v>
      </c>
      <c r="D17" t="s">
        <v>287</v>
      </c>
      <c r="E17" t="s">
        <v>288</v>
      </c>
      <c r="F17" t="s">
        <v>289</v>
      </c>
      <c r="G17" t="s">
        <v>290</v>
      </c>
      <c r="H17">
        <v>1608228747</v>
      </c>
      <c r="I17">
        <f t="shared" ref="I17:I31" si="0">CA17*AG17*(BW17-BX17)/(100*BP17*(1000-AG17*BW17))</f>
        <v>8.2610946916920699E-5</v>
      </c>
      <c r="J17">
        <f t="shared" ref="J17:J31" si="1">CA17*AG17*(BV17-BU17*(1000-AG17*BX17)/(1000-AG17*BW17))/(100*BP17)</f>
        <v>-1.8965935719852618E-2</v>
      </c>
      <c r="K17">
        <f t="shared" ref="K17:K31" si="2">BU17 - IF(AG17&gt;1, J17*BP17*100/(AI17*CI17), 0)</f>
        <v>401.469516129032</v>
      </c>
      <c r="L17">
        <f t="shared" ref="L17:L31" si="3">((R17-I17/2)*K17-J17)/(R17+I17/2)</f>
        <v>396.52579627059606</v>
      </c>
      <c r="M17">
        <f t="shared" ref="M17:M31" si="4">L17*(CB17+CC17)/1000</f>
        <v>40.35388575421112</v>
      </c>
      <c r="N17">
        <f t="shared" ref="N17:N31" si="5">(BU17 - IF(AG17&gt;1, J17*BP17*100/(AI17*CI17), 0))*(CB17+CC17)/1000</f>
        <v>40.857001335200984</v>
      </c>
      <c r="O17">
        <f t="shared" ref="O17:O31" si="6">2/((1/Q17-1/P17)+SIGN(Q17)*SQRT((1/Q17-1/P17)*(1/Q17-1/P17) + 4*BQ17/((BQ17+1)*(BQ17+1))*(2*1/Q17*1/P17-1/P17*1/P17)))</f>
        <v>4.5328915425871313E-3</v>
      </c>
      <c r="P17">
        <f t="shared" ref="P17:P31" si="7">IF(LEFT(BR17,1)&lt;&gt;"0",IF(LEFT(BR17,1)="1",3,BS17),$D$5+$E$5*(CI17*CB17/($K$5*1000))+$F$5*(CI17*CB17/($K$5*1000))*MAX(MIN(BP17,$J$5),$I$5)*MAX(MIN(BP17,$J$5),$I$5)+$G$5*MAX(MIN(BP17,$J$5),$I$5)*(CI17*CB17/($K$5*1000))+$H$5*(CI17*CB17/($K$5*1000))*(CI17*CB17/($K$5*1000)))</f>
        <v>2.9577011021720727</v>
      </c>
      <c r="Q17">
        <f t="shared" ref="Q17:Q31" si="8">I17*(1000-(1000*0.61365*EXP(17.502*U17/(240.97+U17))/(CB17+CC17)+BW17)/2)/(1000*0.61365*EXP(17.502*U17/(240.97+U17))/(CB17+CC17)-BW17)</f>
        <v>4.5290356518720093E-3</v>
      </c>
      <c r="R17">
        <f t="shared" ref="R17:R31" si="9">1/((BQ17+1)/(O17/1.6)+1/(P17/1.37)) + BQ17/((BQ17+1)/(O17/1.6) + BQ17/(P17/1.37))</f>
        <v>2.8309934375759763E-3</v>
      </c>
      <c r="S17">
        <f t="shared" ref="S17:S31" si="10">(BM17*BO17)</f>
        <v>231.29258259628972</v>
      </c>
      <c r="T17">
        <f t="shared" ref="T17:T31" si="11">(CD17+(S17+2*0.95*0.0000000567*(((CD17+$B$7)+273)^4-(CD17+273)^4)-44100*I17)/(1.84*29.3*P17+8*0.95*0.0000000567*(CD17+273)^3))</f>
        <v>29.327496999432007</v>
      </c>
      <c r="U17">
        <f t="shared" ref="U17:U31" si="12">($C$7*CE17+$D$7*CF17+$E$7*T17)</f>
        <v>28.2425580645161</v>
      </c>
      <c r="V17">
        <f t="shared" ref="V17:V31" si="13">0.61365*EXP(17.502*U17/(240.97+U17))</f>
        <v>3.8488320038356174</v>
      </c>
      <c r="W17">
        <f t="shared" ref="W17:W31" si="14">(X17/Y17*100)</f>
        <v>53.930249882067905</v>
      </c>
      <c r="X17">
        <f t="shared" ref="X17:X31" si="15">BW17*(CB17+CC17)/1000</f>
        <v>2.0463067530674057</v>
      </c>
      <c r="Y17">
        <f t="shared" ref="Y17:Y31" si="16">0.61365*EXP(17.502*CD17/(240.97+CD17))</f>
        <v>3.7943580041668112</v>
      </c>
      <c r="Z17">
        <f t="shared" ref="Z17:Z31" si="17">(V17-BW17*(CB17+CC17)/1000)</f>
        <v>1.8025252507682117</v>
      </c>
      <c r="AA17">
        <f t="shared" ref="AA17:AA31" si="18">(-I17*44100)</f>
        <v>-3.6431427590362029</v>
      </c>
      <c r="AB17">
        <f t="shared" ref="AB17:AB31" si="19">2*29.3*P17*0.92*(CD17-U17)</f>
        <v>-39.024438972707365</v>
      </c>
      <c r="AC17">
        <f t="shared" ref="AC17:AC31" si="20">2*0.95*0.0000000567*(((CD17+$B$7)+273)^4-(U17+273)^4)</f>
        <v>-2.8794748742711476</v>
      </c>
      <c r="AD17">
        <f t="shared" ref="AD17:AD31" si="21">S17+AC17+AA17+AB17</f>
        <v>185.74552599027498</v>
      </c>
      <c r="AE17">
        <v>0</v>
      </c>
      <c r="AF17">
        <v>0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MAX(0,($B$13+$C$13*CI17)/(1+$D$13*CI17)*CB17/(CD17+273)*$E$13)</f>
        <v>53553.479767609155</v>
      </c>
      <c r="AJ17" t="s">
        <v>291</v>
      </c>
      <c r="AK17">
        <v>15552.9</v>
      </c>
      <c r="AL17">
        <v>715.47692307692296</v>
      </c>
      <c r="AM17">
        <v>3262.08</v>
      </c>
      <c r="AN17">
        <f t="shared" ref="AN17:AN31" si="25">AM17-AL17</f>
        <v>2546.603076923077</v>
      </c>
      <c r="AO17">
        <f t="shared" ref="AO17:AO31" si="26">AN17/AM17</f>
        <v>0.78066849277855754</v>
      </c>
      <c r="AP17">
        <v>-0.57774747981622299</v>
      </c>
      <c r="AQ17" t="s">
        <v>292</v>
      </c>
      <c r="AR17">
        <v>15362.1</v>
      </c>
      <c r="AS17">
        <v>849.59500000000003</v>
      </c>
      <c r="AT17">
        <v>911.45</v>
      </c>
      <c r="AU17">
        <f t="shared" ref="AU17:AU31" si="27">1-AS17/AT17</f>
        <v>6.7864391903011745E-2</v>
      </c>
      <c r="AV17">
        <v>0.5</v>
      </c>
      <c r="AW17">
        <f t="shared" ref="AW17:AW31" si="28">BM17</f>
        <v>1180.1873183862776</v>
      </c>
      <c r="AX17">
        <f t="shared" ref="AX17:AX31" si="29">J17</f>
        <v>-1.8965935719852618E-2</v>
      </c>
      <c r="AY17">
        <f t="shared" ref="AY17:AY31" si="30">AU17*AV17*AW17</f>
        <v>40.046347346965419</v>
      </c>
      <c r="AZ17">
        <f t="shared" ref="AZ17:AZ31" si="31">BE17/AT17</f>
        <v>0.31690164024356798</v>
      </c>
      <c r="BA17">
        <f t="shared" ref="BA17:BA31" si="32">(AX17-AP17)/AW17</f>
        <v>4.7346852096361882E-4</v>
      </c>
      <c r="BB17">
        <f t="shared" ref="BB17:BB31" si="33">(AM17-AT17)/AT17</f>
        <v>2.5790004937187998</v>
      </c>
      <c r="BC17" t="s">
        <v>293</v>
      </c>
      <c r="BD17">
        <v>622.61</v>
      </c>
      <c r="BE17">
        <f t="shared" ref="BE17:BE31" si="34">AT17-BD17</f>
        <v>288.84000000000003</v>
      </c>
      <c r="BF17">
        <f t="shared" ref="BF17:BF31" si="35">(AT17-AS17)/(AT17-BD17)</f>
        <v>0.21414970225730512</v>
      </c>
      <c r="BG17">
        <f t="shared" ref="BG17:BG31" si="36">(AM17-AT17)/(AM17-BD17)</f>
        <v>0.89056893997658637</v>
      </c>
      <c r="BH17">
        <f t="shared" ref="BH17:BH31" si="37">(AT17-AS17)/(AT17-AL17)</f>
        <v>0.31563009047553608</v>
      </c>
      <c r="BI17">
        <f t="shared" ref="BI17:BI31" si="38">(AM17-AT17)/(AM17-AL17)</f>
        <v>0.92304529956044012</v>
      </c>
      <c r="BJ17">
        <f t="shared" ref="BJ17:BJ31" si="39">(BF17*BD17/AS17)</f>
        <v>0.1569356530139899</v>
      </c>
      <c r="BK17">
        <f t="shared" ref="BK17:BK31" si="40">(1-BJ17)</f>
        <v>0.84306434698601007</v>
      </c>
      <c r="BL17">
        <f t="shared" ref="BL17:BL31" si="41">$B$11*CJ17+$C$11*CK17+$F$11*CL17*(1-CO17)</f>
        <v>1400.0019354838701</v>
      </c>
      <c r="BM17">
        <f t="shared" ref="BM17:BM31" si="42">BL17*BN17</f>
        <v>1180.1873183862776</v>
      </c>
      <c r="BN17">
        <f t="shared" ref="BN17:BN31" si="43">($B$11*$D$9+$C$11*$D$9+$F$11*((CY17+CQ17)/MAX(CY17+CQ17+CZ17, 0.1)*$I$9+CZ17/MAX(CY17+CQ17+CZ17, 0.1)*$J$9))/($B$11+$C$11+$F$11)</f>
        <v>0.84298977628083072</v>
      </c>
      <c r="BO17">
        <f t="shared" ref="BO17:BO31" si="44">($B$11*$K$9+$C$11*$K$9+$F$11*((CY17+CQ17)/MAX(CY17+CQ17+CZ17, 0.1)*$P$9+CZ17/MAX(CY17+CQ17+CZ17, 0.1)*$Q$9))/($B$11+$C$11+$F$11)</f>
        <v>0.19597955256166141</v>
      </c>
      <c r="BP17">
        <v>6</v>
      </c>
      <c r="BQ17">
        <v>0.5</v>
      </c>
      <c r="BR17" t="s">
        <v>294</v>
      </c>
      <c r="BS17">
        <v>2</v>
      </c>
      <c r="BT17">
        <v>1608228747</v>
      </c>
      <c r="BU17">
        <v>401.469516129032</v>
      </c>
      <c r="BV17">
        <v>401.486548387097</v>
      </c>
      <c r="BW17">
        <v>20.107441935483902</v>
      </c>
      <c r="BX17">
        <v>20.010345161290299</v>
      </c>
      <c r="BY17">
        <v>402.34351612903203</v>
      </c>
      <c r="BZ17">
        <v>20.1094419354839</v>
      </c>
      <c r="CA17">
        <v>500.22167741935499</v>
      </c>
      <c r="CB17">
        <v>101.66861290322601</v>
      </c>
      <c r="CC17">
        <v>0.10001383870967701</v>
      </c>
      <c r="CD17">
        <v>27.997822580645199</v>
      </c>
      <c r="CE17">
        <v>28.2425580645161</v>
      </c>
      <c r="CF17">
        <v>999.9</v>
      </c>
      <c r="CG17">
        <v>0</v>
      </c>
      <c r="CH17">
        <v>0</v>
      </c>
      <c r="CI17">
        <v>9994.5925806451596</v>
      </c>
      <c r="CJ17">
        <v>0</v>
      </c>
      <c r="CK17">
        <v>268.68835483870998</v>
      </c>
      <c r="CL17">
        <v>1400.0019354838701</v>
      </c>
      <c r="CM17">
        <v>0.89998519354838702</v>
      </c>
      <c r="CN17">
        <v>0.10001485483871</v>
      </c>
      <c r="CO17">
        <v>0</v>
      </c>
      <c r="CP17">
        <v>849.75148387096795</v>
      </c>
      <c r="CQ17">
        <v>4.99979</v>
      </c>
      <c r="CR17">
        <v>11902.912903225801</v>
      </c>
      <c r="CS17">
        <v>11904.6225806452</v>
      </c>
      <c r="CT17">
        <v>47.125</v>
      </c>
      <c r="CU17">
        <v>49.375</v>
      </c>
      <c r="CV17">
        <v>48.265999999999998</v>
      </c>
      <c r="CW17">
        <v>48.370935483871001</v>
      </c>
      <c r="CX17">
        <v>48.375</v>
      </c>
      <c r="CY17">
        <v>1255.48032258065</v>
      </c>
      <c r="CZ17">
        <v>139.52322580645199</v>
      </c>
      <c r="DA17">
        <v>0</v>
      </c>
      <c r="DB17">
        <v>561.79999995231606</v>
      </c>
      <c r="DC17">
        <v>0</v>
      </c>
      <c r="DD17">
        <v>849.59500000000003</v>
      </c>
      <c r="DE17">
        <v>-11.9391538604995</v>
      </c>
      <c r="DF17">
        <v>-177.52307718876199</v>
      </c>
      <c r="DG17">
        <v>11900.696</v>
      </c>
      <c r="DH17">
        <v>15</v>
      </c>
      <c r="DI17">
        <v>1608228775</v>
      </c>
      <c r="DJ17" t="s">
        <v>295</v>
      </c>
      <c r="DK17">
        <v>1608228775</v>
      </c>
      <c r="DL17">
        <v>1608228771</v>
      </c>
      <c r="DM17">
        <v>7</v>
      </c>
      <c r="DN17">
        <v>-0.16900000000000001</v>
      </c>
      <c r="DO17">
        <v>-1.7999999999999999E-2</v>
      </c>
      <c r="DP17">
        <v>-0.874</v>
      </c>
      <c r="DQ17">
        <v>-2E-3</v>
      </c>
      <c r="DR17">
        <v>401</v>
      </c>
      <c r="DS17">
        <v>20</v>
      </c>
      <c r="DT17">
        <v>0.45</v>
      </c>
      <c r="DU17">
        <v>0.11</v>
      </c>
      <c r="DV17">
        <v>-0.172873846476606</v>
      </c>
      <c r="DW17">
        <v>1.91905529183816</v>
      </c>
      <c r="DX17">
        <v>0.143497157516983</v>
      </c>
      <c r="DY17">
        <v>0</v>
      </c>
      <c r="DZ17">
        <v>0.13865559733333299</v>
      </c>
      <c r="EA17">
        <v>-2.1597578082313702</v>
      </c>
      <c r="EB17">
        <v>0.160750898461441</v>
      </c>
      <c r="EC17">
        <v>0</v>
      </c>
      <c r="ED17">
        <v>0.11627899999999999</v>
      </c>
      <c r="EE17">
        <v>2.8632560622914301E-2</v>
      </c>
      <c r="EF17">
        <v>2.2485389923236798E-3</v>
      </c>
      <c r="EG17">
        <v>1</v>
      </c>
      <c r="EH17">
        <v>1</v>
      </c>
      <c r="EI17">
        <v>3</v>
      </c>
      <c r="EJ17" t="s">
        <v>296</v>
      </c>
      <c r="EK17">
        <v>100</v>
      </c>
      <c r="EL17">
        <v>100</v>
      </c>
      <c r="EM17">
        <v>-0.874</v>
      </c>
      <c r="EN17">
        <v>-2E-3</v>
      </c>
      <c r="EO17">
        <v>-0.92319095533769002</v>
      </c>
      <c r="EP17">
        <v>8.1547674161403102E-4</v>
      </c>
      <c r="EQ17">
        <v>-7.5071724955183801E-7</v>
      </c>
      <c r="ER17">
        <v>1.8443278439785599E-10</v>
      </c>
      <c r="ES17">
        <v>-0.13592464267263701</v>
      </c>
      <c r="ET17">
        <v>-1.3848143210928599E-2</v>
      </c>
      <c r="EU17">
        <v>1.44553185324755E-3</v>
      </c>
      <c r="EV17">
        <v>-1.8822019075458498E-5</v>
      </c>
      <c r="EW17">
        <v>6</v>
      </c>
      <c r="EX17">
        <v>2177</v>
      </c>
      <c r="EY17">
        <v>1</v>
      </c>
      <c r="EZ17">
        <v>25</v>
      </c>
      <c r="FA17">
        <v>19.2</v>
      </c>
      <c r="FB17">
        <v>19</v>
      </c>
      <c r="FC17">
        <v>2</v>
      </c>
      <c r="FD17">
        <v>513.41499999999996</v>
      </c>
      <c r="FE17">
        <v>466.423</v>
      </c>
      <c r="FF17">
        <v>23.174700000000001</v>
      </c>
      <c r="FG17">
        <v>32.284599999999998</v>
      </c>
      <c r="FH17">
        <v>30.0002</v>
      </c>
      <c r="FI17">
        <v>32.232399999999998</v>
      </c>
      <c r="FJ17">
        <v>32.192100000000003</v>
      </c>
      <c r="FK17">
        <v>19.939800000000002</v>
      </c>
      <c r="FL17">
        <v>39.300899999999999</v>
      </c>
      <c r="FM17">
        <v>0</v>
      </c>
      <c r="FN17">
        <v>23.175000000000001</v>
      </c>
      <c r="FO17">
        <v>400.96300000000002</v>
      </c>
      <c r="FP17">
        <v>20.0123</v>
      </c>
      <c r="FQ17">
        <v>101.063</v>
      </c>
      <c r="FR17">
        <v>100.80800000000001</v>
      </c>
    </row>
    <row r="18" spans="1:174" x14ac:dyDescent="0.25">
      <c r="A18">
        <v>2</v>
      </c>
      <c r="B18">
        <v>1608228889.5</v>
      </c>
      <c r="C18">
        <v>134.5</v>
      </c>
      <c r="D18" t="s">
        <v>297</v>
      </c>
      <c r="E18" t="s">
        <v>298</v>
      </c>
      <c r="F18" t="s">
        <v>289</v>
      </c>
      <c r="G18" t="s">
        <v>290</v>
      </c>
      <c r="H18">
        <v>1608228881.75</v>
      </c>
      <c r="I18">
        <f t="shared" si="0"/>
        <v>1.4607663169190129E-4</v>
      </c>
      <c r="J18">
        <f t="shared" si="1"/>
        <v>-9.5405674122530662E-2</v>
      </c>
      <c r="K18">
        <f t="shared" si="2"/>
        <v>49.429666666666698</v>
      </c>
      <c r="L18">
        <f t="shared" si="3"/>
        <v>66.747991889572006</v>
      </c>
      <c r="M18">
        <f t="shared" si="4"/>
        <v>6.7925530973834958</v>
      </c>
      <c r="N18">
        <f t="shared" si="5"/>
        <v>5.0301683378695801</v>
      </c>
      <c r="O18">
        <f t="shared" si="6"/>
        <v>8.0407421142497451E-3</v>
      </c>
      <c r="P18">
        <f t="shared" si="7"/>
        <v>2.9585303033724335</v>
      </c>
      <c r="Q18">
        <f t="shared" si="8"/>
        <v>8.028621177807593E-3</v>
      </c>
      <c r="R18">
        <f t="shared" si="9"/>
        <v>5.018975708326337E-3</v>
      </c>
      <c r="S18">
        <f t="shared" si="10"/>
        <v>231.29770659903423</v>
      </c>
      <c r="T18">
        <f t="shared" si="11"/>
        <v>29.312572259779721</v>
      </c>
      <c r="U18">
        <f t="shared" si="12"/>
        <v>28.247406666666699</v>
      </c>
      <c r="V18">
        <f t="shared" si="13"/>
        <v>3.8499180767398178</v>
      </c>
      <c r="W18">
        <f t="shared" si="14"/>
        <v>54.076487358579186</v>
      </c>
      <c r="X18">
        <f t="shared" si="15"/>
        <v>2.0520633623906792</v>
      </c>
      <c r="Y18">
        <f t="shared" si="16"/>
        <v>3.7947423411278973</v>
      </c>
      <c r="Z18">
        <f t="shared" si="17"/>
        <v>1.7978547143491386</v>
      </c>
      <c r="AA18">
        <f t="shared" si="18"/>
        <v>-6.4419794576128471</v>
      </c>
      <c r="AB18">
        <f t="shared" si="19"/>
        <v>-39.531614146951725</v>
      </c>
      <c r="AC18">
        <f t="shared" si="20"/>
        <v>-2.9161756810470507</v>
      </c>
      <c r="AD18">
        <f t="shared" si="21"/>
        <v>182.40793731342256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53577.24035433909</v>
      </c>
      <c r="AJ18" t="s">
        <v>291</v>
      </c>
      <c r="AK18">
        <v>15552.9</v>
      </c>
      <c r="AL18">
        <v>715.47692307692296</v>
      </c>
      <c r="AM18">
        <v>3262.08</v>
      </c>
      <c r="AN18">
        <f t="shared" si="25"/>
        <v>2546.603076923077</v>
      </c>
      <c r="AO18">
        <f t="shared" si="26"/>
        <v>0.78066849277855754</v>
      </c>
      <c r="AP18">
        <v>-0.57774747981622299</v>
      </c>
      <c r="AQ18" t="s">
        <v>299</v>
      </c>
      <c r="AR18">
        <v>15361.2</v>
      </c>
      <c r="AS18">
        <v>811.58530769230799</v>
      </c>
      <c r="AT18">
        <v>871.08</v>
      </c>
      <c r="AU18">
        <f t="shared" si="27"/>
        <v>6.8299917697217327E-2</v>
      </c>
      <c r="AV18">
        <v>0.5</v>
      </c>
      <c r="AW18">
        <f t="shared" si="28"/>
        <v>1180.2177806277805</v>
      </c>
      <c r="AX18">
        <f t="shared" si="29"/>
        <v>-9.5405674122530662E-2</v>
      </c>
      <c r="AY18">
        <f t="shared" si="30"/>
        <v>40.304388640834951</v>
      </c>
      <c r="AZ18">
        <f t="shared" si="31"/>
        <v>0.31672177067548329</v>
      </c>
      <c r="BA18">
        <f t="shared" si="32"/>
        <v>4.0868881456533005E-4</v>
      </c>
      <c r="BB18">
        <f t="shared" si="33"/>
        <v>2.74486843917895</v>
      </c>
      <c r="BC18" t="s">
        <v>300</v>
      </c>
      <c r="BD18">
        <v>595.19000000000005</v>
      </c>
      <c r="BE18">
        <f t="shared" si="34"/>
        <v>275.89</v>
      </c>
      <c r="BF18">
        <f t="shared" si="35"/>
        <v>0.21564642541481044</v>
      </c>
      <c r="BG18">
        <f t="shared" si="36"/>
        <v>0.89654991394470718</v>
      </c>
      <c r="BH18">
        <f t="shared" si="37"/>
        <v>0.38234907357971754</v>
      </c>
      <c r="BI18">
        <f t="shared" si="38"/>
        <v>0.93889778963469883</v>
      </c>
      <c r="BJ18">
        <f t="shared" si="39"/>
        <v>0.15814800332893891</v>
      </c>
      <c r="BK18">
        <f t="shared" si="40"/>
        <v>0.84185199667106114</v>
      </c>
      <c r="BL18">
        <f t="shared" si="41"/>
        <v>1400.03866666667</v>
      </c>
      <c r="BM18">
        <f t="shared" si="42"/>
        <v>1180.2177806277805</v>
      </c>
      <c r="BN18">
        <f t="shared" si="43"/>
        <v>0.84298941788353776</v>
      </c>
      <c r="BO18">
        <f t="shared" si="44"/>
        <v>0.19597883576707559</v>
      </c>
      <c r="BP18">
        <v>6</v>
      </c>
      <c r="BQ18">
        <v>0.5</v>
      </c>
      <c r="BR18" t="s">
        <v>294</v>
      </c>
      <c r="BS18">
        <v>2</v>
      </c>
      <c r="BT18">
        <v>1608228881.75</v>
      </c>
      <c r="BU18">
        <v>49.429666666666698</v>
      </c>
      <c r="BV18">
        <v>49.323889999999999</v>
      </c>
      <c r="BW18">
        <v>20.1648933333333</v>
      </c>
      <c r="BX18">
        <v>19.993210000000001</v>
      </c>
      <c r="BY18">
        <v>50.482773333333299</v>
      </c>
      <c r="BZ18">
        <v>20.16432</v>
      </c>
      <c r="CA18">
        <v>500.21516666666702</v>
      </c>
      <c r="CB18">
        <v>101.66419999999999</v>
      </c>
      <c r="CC18">
        <v>9.9956569999999995E-2</v>
      </c>
      <c r="CD18">
        <v>27.999559999999999</v>
      </c>
      <c r="CE18">
        <v>28.247406666666699</v>
      </c>
      <c r="CF18">
        <v>999.9</v>
      </c>
      <c r="CG18">
        <v>0</v>
      </c>
      <c r="CH18">
        <v>0</v>
      </c>
      <c r="CI18">
        <v>9999.7283333333307</v>
      </c>
      <c r="CJ18">
        <v>0</v>
      </c>
      <c r="CK18">
        <v>333.38973333333303</v>
      </c>
      <c r="CL18">
        <v>1400.03866666667</v>
      </c>
      <c r="CM18">
        <v>0.8999973</v>
      </c>
      <c r="CN18">
        <v>0.100002876666667</v>
      </c>
      <c r="CO18">
        <v>0</v>
      </c>
      <c r="CP18">
        <v>811.67280000000005</v>
      </c>
      <c r="CQ18">
        <v>4.99979</v>
      </c>
      <c r="CR18">
        <v>11411.65</v>
      </c>
      <c r="CS18">
        <v>11904.9766666667</v>
      </c>
      <c r="CT18">
        <v>47.191200000000002</v>
      </c>
      <c r="CU18">
        <v>49.375</v>
      </c>
      <c r="CV18">
        <v>48.311999999999998</v>
      </c>
      <c r="CW18">
        <v>48.366599999999998</v>
      </c>
      <c r="CX18">
        <v>48.432866666666598</v>
      </c>
      <c r="CY18">
        <v>1255.52866666667</v>
      </c>
      <c r="CZ18">
        <v>139.51</v>
      </c>
      <c r="DA18">
        <v>0</v>
      </c>
      <c r="DB18">
        <v>134.10000014305101</v>
      </c>
      <c r="DC18">
        <v>0</v>
      </c>
      <c r="DD18">
        <v>811.58530769230799</v>
      </c>
      <c r="DE18">
        <v>-9.4784273604433906</v>
      </c>
      <c r="DF18">
        <v>-181.44615395987199</v>
      </c>
      <c r="DG18">
        <v>11410.0653846154</v>
      </c>
      <c r="DH18">
        <v>15</v>
      </c>
      <c r="DI18">
        <v>1608228775</v>
      </c>
      <c r="DJ18" t="s">
        <v>295</v>
      </c>
      <c r="DK18">
        <v>1608228775</v>
      </c>
      <c r="DL18">
        <v>1608228771</v>
      </c>
      <c r="DM18">
        <v>7</v>
      </c>
      <c r="DN18">
        <v>-0.16900000000000001</v>
      </c>
      <c r="DO18">
        <v>-1.7999999999999999E-2</v>
      </c>
      <c r="DP18">
        <v>-0.874</v>
      </c>
      <c r="DQ18">
        <v>-2E-3</v>
      </c>
      <c r="DR18">
        <v>401</v>
      </c>
      <c r="DS18">
        <v>20</v>
      </c>
      <c r="DT18">
        <v>0.45</v>
      </c>
      <c r="DU18">
        <v>0.11</v>
      </c>
      <c r="DV18">
        <v>-9.26480534161922E-2</v>
      </c>
      <c r="DW18">
        <v>-0.159813919001912</v>
      </c>
      <c r="DX18">
        <v>2.4469736309288E-2</v>
      </c>
      <c r="DY18">
        <v>1</v>
      </c>
      <c r="DZ18">
        <v>0.10409596</v>
      </c>
      <c r="EA18">
        <v>0.14786805784204701</v>
      </c>
      <c r="EB18">
        <v>2.7515777783780698E-2</v>
      </c>
      <c r="EC18">
        <v>1</v>
      </c>
      <c r="ED18">
        <v>0.1710817</v>
      </c>
      <c r="EE18">
        <v>-5.7511635150167698E-3</v>
      </c>
      <c r="EF18">
        <v>9.4025142919327703E-3</v>
      </c>
      <c r="EG18">
        <v>1</v>
      </c>
      <c r="EH18">
        <v>3</v>
      </c>
      <c r="EI18">
        <v>3</v>
      </c>
      <c r="EJ18" t="s">
        <v>301</v>
      </c>
      <c r="EK18">
        <v>100</v>
      </c>
      <c r="EL18">
        <v>100</v>
      </c>
      <c r="EM18">
        <v>-1.0529999999999999</v>
      </c>
      <c r="EN18">
        <v>2.9999999999999997E-4</v>
      </c>
      <c r="EO18">
        <v>-1.0923842115903899</v>
      </c>
      <c r="EP18">
        <v>8.1547674161403102E-4</v>
      </c>
      <c r="EQ18">
        <v>-7.5071724955183801E-7</v>
      </c>
      <c r="ER18">
        <v>1.8443278439785599E-10</v>
      </c>
      <c r="ES18">
        <v>-0.153622906628371</v>
      </c>
      <c r="ET18">
        <v>-1.3848143210928599E-2</v>
      </c>
      <c r="EU18">
        <v>1.44553185324755E-3</v>
      </c>
      <c r="EV18">
        <v>-1.8822019075458498E-5</v>
      </c>
      <c r="EW18">
        <v>6</v>
      </c>
      <c r="EX18">
        <v>2177</v>
      </c>
      <c r="EY18">
        <v>1</v>
      </c>
      <c r="EZ18">
        <v>25</v>
      </c>
      <c r="FA18">
        <v>1.9</v>
      </c>
      <c r="FB18">
        <v>2</v>
      </c>
      <c r="FC18">
        <v>2</v>
      </c>
      <c r="FD18">
        <v>513.36400000000003</v>
      </c>
      <c r="FE18">
        <v>464.935</v>
      </c>
      <c r="FF18">
        <v>23.122499999999999</v>
      </c>
      <c r="FG18">
        <v>32.310899999999997</v>
      </c>
      <c r="FH18">
        <v>30.000299999999999</v>
      </c>
      <c r="FI18">
        <v>32.246600000000001</v>
      </c>
      <c r="FJ18">
        <v>32.205500000000001</v>
      </c>
      <c r="FK18">
        <v>5.0777700000000001</v>
      </c>
      <c r="FL18">
        <v>39.5717</v>
      </c>
      <c r="FM18">
        <v>0</v>
      </c>
      <c r="FN18">
        <v>23.113499999999998</v>
      </c>
      <c r="FO18">
        <v>49.563200000000002</v>
      </c>
      <c r="FP18">
        <v>19.9559</v>
      </c>
      <c r="FQ18">
        <v>101.06</v>
      </c>
      <c r="FR18">
        <v>100.801</v>
      </c>
    </row>
    <row r="19" spans="1:174" x14ac:dyDescent="0.25">
      <c r="A19">
        <v>3</v>
      </c>
      <c r="B19">
        <v>1608228963.5</v>
      </c>
      <c r="C19">
        <v>208.5</v>
      </c>
      <c r="D19" t="s">
        <v>302</v>
      </c>
      <c r="E19" t="s">
        <v>303</v>
      </c>
      <c r="F19" t="s">
        <v>289</v>
      </c>
      <c r="G19" t="s">
        <v>290</v>
      </c>
      <c r="H19">
        <v>1608228955.75</v>
      </c>
      <c r="I19">
        <f t="shared" si="0"/>
        <v>1.5570478684344785E-4</v>
      </c>
      <c r="J19">
        <f t="shared" si="1"/>
        <v>0.14331787121338227</v>
      </c>
      <c r="K19">
        <f t="shared" si="2"/>
        <v>79.479479999999995</v>
      </c>
      <c r="L19">
        <f t="shared" si="3"/>
        <v>50.573790485390866</v>
      </c>
      <c r="M19">
        <f t="shared" si="4"/>
        <v>5.1466522993281156</v>
      </c>
      <c r="N19">
        <f t="shared" si="5"/>
        <v>8.0882458001554234</v>
      </c>
      <c r="O19">
        <f t="shared" si="6"/>
        <v>8.5050477753541923E-3</v>
      </c>
      <c r="P19">
        <f t="shared" si="7"/>
        <v>2.9581285553429915</v>
      </c>
      <c r="Q19">
        <f t="shared" si="8"/>
        <v>8.4914860333074049E-3</v>
      </c>
      <c r="R19">
        <f t="shared" si="9"/>
        <v>5.3083954117559362E-3</v>
      </c>
      <c r="S19">
        <f t="shared" si="10"/>
        <v>231.29425225101585</v>
      </c>
      <c r="T19">
        <f t="shared" si="11"/>
        <v>29.300057592403149</v>
      </c>
      <c r="U19">
        <f t="shared" si="12"/>
        <v>28.240950000000002</v>
      </c>
      <c r="V19">
        <f t="shared" si="13"/>
        <v>3.8484718610444371</v>
      </c>
      <c r="W19">
        <f t="shared" si="14"/>
        <v>53.695625170499952</v>
      </c>
      <c r="X19">
        <f t="shared" si="15"/>
        <v>2.0364005070389894</v>
      </c>
      <c r="Y19">
        <f t="shared" si="16"/>
        <v>3.7924886814760015</v>
      </c>
      <c r="Z19">
        <f t="shared" si="17"/>
        <v>1.8120713540054476</v>
      </c>
      <c r="AA19">
        <f t="shared" si="18"/>
        <v>-6.8665810997960497</v>
      </c>
      <c r="AB19">
        <f t="shared" si="19"/>
        <v>-40.121632899060458</v>
      </c>
      <c r="AC19">
        <f t="shared" si="20"/>
        <v>-2.9598568208911242</v>
      </c>
      <c r="AD19">
        <f t="shared" si="21"/>
        <v>181.34618143126823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53567.366358072562</v>
      </c>
      <c r="AJ19" t="s">
        <v>291</v>
      </c>
      <c r="AK19">
        <v>15552.9</v>
      </c>
      <c r="AL19">
        <v>715.47692307692296</v>
      </c>
      <c r="AM19">
        <v>3262.08</v>
      </c>
      <c r="AN19">
        <f t="shared" si="25"/>
        <v>2546.603076923077</v>
      </c>
      <c r="AO19">
        <f t="shared" si="26"/>
        <v>0.78066849277855754</v>
      </c>
      <c r="AP19">
        <v>-0.57774747981622299</v>
      </c>
      <c r="AQ19" t="s">
        <v>304</v>
      </c>
      <c r="AR19">
        <v>15360.3</v>
      </c>
      <c r="AS19">
        <v>799.03740000000005</v>
      </c>
      <c r="AT19">
        <v>860.43</v>
      </c>
      <c r="AU19">
        <f t="shared" si="27"/>
        <v>7.1351068651720584E-2</v>
      </c>
      <c r="AV19">
        <v>0.5</v>
      </c>
      <c r="AW19">
        <f t="shared" si="28"/>
        <v>1180.199330627795</v>
      </c>
      <c r="AX19">
        <f t="shared" si="29"/>
        <v>0.14331787121338227</v>
      </c>
      <c r="AY19">
        <f t="shared" si="30"/>
        <v>42.104241731169239</v>
      </c>
      <c r="AZ19">
        <f t="shared" si="31"/>
        <v>0.32125797566333109</v>
      </c>
      <c r="BA19">
        <f t="shared" si="32"/>
        <v>6.1096912387337298E-4</v>
      </c>
      <c r="BB19">
        <f t="shared" si="33"/>
        <v>2.7912206687354</v>
      </c>
      <c r="BC19" t="s">
        <v>305</v>
      </c>
      <c r="BD19">
        <v>584.01</v>
      </c>
      <c r="BE19">
        <f t="shared" si="34"/>
        <v>276.41999999999996</v>
      </c>
      <c r="BF19">
        <f t="shared" si="35"/>
        <v>0.22209897981332721</v>
      </c>
      <c r="BG19">
        <f t="shared" si="36"/>
        <v>0.89678387794195091</v>
      </c>
      <c r="BH19">
        <f t="shared" si="37"/>
        <v>0.42353430022447497</v>
      </c>
      <c r="BI19">
        <f t="shared" si="38"/>
        <v>0.94307983123219352</v>
      </c>
      <c r="BJ19">
        <f t="shared" si="39"/>
        <v>0.1623303555012334</v>
      </c>
      <c r="BK19">
        <f t="shared" si="40"/>
        <v>0.83766964449876657</v>
      </c>
      <c r="BL19">
        <f t="shared" si="41"/>
        <v>1400.0166666666701</v>
      </c>
      <c r="BM19">
        <f t="shared" si="42"/>
        <v>1180.199330627795</v>
      </c>
      <c r="BN19">
        <f t="shared" si="43"/>
        <v>0.84298948628787196</v>
      </c>
      <c r="BO19">
        <f t="shared" si="44"/>
        <v>0.19597897257574382</v>
      </c>
      <c r="BP19">
        <v>6</v>
      </c>
      <c r="BQ19">
        <v>0.5</v>
      </c>
      <c r="BR19" t="s">
        <v>294</v>
      </c>
      <c r="BS19">
        <v>2</v>
      </c>
      <c r="BT19">
        <v>1608228955.75</v>
      </c>
      <c r="BU19">
        <v>79.479479999999995</v>
      </c>
      <c r="BV19">
        <v>79.666226666666702</v>
      </c>
      <c r="BW19">
        <v>20.010773333333301</v>
      </c>
      <c r="BX19">
        <v>19.827750000000002</v>
      </c>
      <c r="BY19">
        <v>80.510976666666707</v>
      </c>
      <c r="BZ19">
        <v>20.013443333333299</v>
      </c>
      <c r="CA19">
        <v>500.22806666666702</v>
      </c>
      <c r="CB19">
        <v>101.66516666666701</v>
      </c>
      <c r="CC19">
        <v>0.10004116</v>
      </c>
      <c r="CD19">
        <v>27.989370000000001</v>
      </c>
      <c r="CE19">
        <v>28.240950000000002</v>
      </c>
      <c r="CF19">
        <v>999.9</v>
      </c>
      <c r="CG19">
        <v>0</v>
      </c>
      <c r="CH19">
        <v>0</v>
      </c>
      <c r="CI19">
        <v>9997.3549999999996</v>
      </c>
      <c r="CJ19">
        <v>0</v>
      </c>
      <c r="CK19">
        <v>373.34070000000003</v>
      </c>
      <c r="CL19">
        <v>1400.0166666666701</v>
      </c>
      <c r="CM19">
        <v>0.89999373333333299</v>
      </c>
      <c r="CN19">
        <v>0.10000634999999999</v>
      </c>
      <c r="CO19">
        <v>0</v>
      </c>
      <c r="CP19">
        <v>799.16023333333305</v>
      </c>
      <c r="CQ19">
        <v>4.99979</v>
      </c>
      <c r="CR19">
        <v>11254.1233333333</v>
      </c>
      <c r="CS19">
        <v>11904.8</v>
      </c>
      <c r="CT19">
        <v>47.311999999999998</v>
      </c>
      <c r="CU19">
        <v>49.436999999999998</v>
      </c>
      <c r="CV19">
        <v>48.3791333333333</v>
      </c>
      <c r="CW19">
        <v>48.375</v>
      </c>
      <c r="CX19">
        <v>48.5</v>
      </c>
      <c r="CY19">
        <v>1255.5056666666701</v>
      </c>
      <c r="CZ19">
        <v>139.511</v>
      </c>
      <c r="DA19">
        <v>0</v>
      </c>
      <c r="DB19">
        <v>73.400000095367403</v>
      </c>
      <c r="DC19">
        <v>0</v>
      </c>
      <c r="DD19">
        <v>799.03740000000005</v>
      </c>
      <c r="DE19">
        <v>-10.4468461360524</v>
      </c>
      <c r="DF19">
        <v>-169.19230737817699</v>
      </c>
      <c r="DG19">
        <v>11252.088</v>
      </c>
      <c r="DH19">
        <v>15</v>
      </c>
      <c r="DI19">
        <v>1608228775</v>
      </c>
      <c r="DJ19" t="s">
        <v>295</v>
      </c>
      <c r="DK19">
        <v>1608228775</v>
      </c>
      <c r="DL19">
        <v>1608228771</v>
      </c>
      <c r="DM19">
        <v>7</v>
      </c>
      <c r="DN19">
        <v>-0.16900000000000001</v>
      </c>
      <c r="DO19">
        <v>-1.7999999999999999E-2</v>
      </c>
      <c r="DP19">
        <v>-0.874</v>
      </c>
      <c r="DQ19">
        <v>-2E-3</v>
      </c>
      <c r="DR19">
        <v>401</v>
      </c>
      <c r="DS19">
        <v>20</v>
      </c>
      <c r="DT19">
        <v>0.45</v>
      </c>
      <c r="DU19">
        <v>0.11</v>
      </c>
      <c r="DV19">
        <v>0.14645005206777201</v>
      </c>
      <c r="DW19">
        <v>-0.162435933593162</v>
      </c>
      <c r="DX19">
        <v>1.7069428183761899E-2</v>
      </c>
      <c r="DY19">
        <v>1</v>
      </c>
      <c r="DZ19">
        <v>-0.188901766666667</v>
      </c>
      <c r="EA19">
        <v>0.17800976195773199</v>
      </c>
      <c r="EB19">
        <v>1.93688394002383E-2</v>
      </c>
      <c r="EC19">
        <v>1</v>
      </c>
      <c r="ED19">
        <v>0.18426716666666701</v>
      </c>
      <c r="EE19">
        <v>-6.6047172413792696E-2</v>
      </c>
      <c r="EF19">
        <v>8.61156125249978E-3</v>
      </c>
      <c r="EG19">
        <v>1</v>
      </c>
      <c r="EH19">
        <v>3</v>
      </c>
      <c r="EI19">
        <v>3</v>
      </c>
      <c r="EJ19" t="s">
        <v>301</v>
      </c>
      <c r="EK19">
        <v>100</v>
      </c>
      <c r="EL19">
        <v>100</v>
      </c>
      <c r="EM19">
        <v>-1.0309999999999999</v>
      </c>
      <c r="EN19">
        <v>-2.5000000000000001E-3</v>
      </c>
      <c r="EO19">
        <v>-1.0923842115903899</v>
      </c>
      <c r="EP19">
        <v>8.1547674161403102E-4</v>
      </c>
      <c r="EQ19">
        <v>-7.5071724955183801E-7</v>
      </c>
      <c r="ER19">
        <v>1.8443278439785599E-10</v>
      </c>
      <c r="ES19">
        <v>-0.153622906628371</v>
      </c>
      <c r="ET19">
        <v>-1.3848143210928599E-2</v>
      </c>
      <c r="EU19">
        <v>1.44553185324755E-3</v>
      </c>
      <c r="EV19">
        <v>-1.8822019075458498E-5</v>
      </c>
      <c r="EW19">
        <v>6</v>
      </c>
      <c r="EX19">
        <v>2177</v>
      </c>
      <c r="EY19">
        <v>1</v>
      </c>
      <c r="EZ19">
        <v>25</v>
      </c>
      <c r="FA19">
        <v>3.1</v>
      </c>
      <c r="FB19">
        <v>3.2</v>
      </c>
      <c r="FC19">
        <v>2</v>
      </c>
      <c r="FD19">
        <v>513.36500000000001</v>
      </c>
      <c r="FE19">
        <v>464.72899999999998</v>
      </c>
      <c r="FF19">
        <v>22.976600000000001</v>
      </c>
      <c r="FG19">
        <v>32.334899999999998</v>
      </c>
      <c r="FH19">
        <v>30.0001</v>
      </c>
      <c r="FI19">
        <v>32.263500000000001</v>
      </c>
      <c r="FJ19">
        <v>32.222099999999998</v>
      </c>
      <c r="FK19">
        <v>6.3724800000000004</v>
      </c>
      <c r="FL19">
        <v>39.887300000000003</v>
      </c>
      <c r="FM19">
        <v>0</v>
      </c>
      <c r="FN19">
        <v>22.9802</v>
      </c>
      <c r="FO19">
        <v>79.918199999999999</v>
      </c>
      <c r="FP19">
        <v>19.900600000000001</v>
      </c>
      <c r="FQ19">
        <v>101.059</v>
      </c>
      <c r="FR19">
        <v>100.79600000000001</v>
      </c>
    </row>
    <row r="20" spans="1:174" x14ac:dyDescent="0.25">
      <c r="A20">
        <v>4</v>
      </c>
      <c r="B20">
        <v>1608229033.5</v>
      </c>
      <c r="C20">
        <v>278.5</v>
      </c>
      <c r="D20" t="s">
        <v>306</v>
      </c>
      <c r="E20" t="s">
        <v>307</v>
      </c>
      <c r="F20" t="s">
        <v>289</v>
      </c>
      <c r="G20" t="s">
        <v>290</v>
      </c>
      <c r="H20">
        <v>1608229025.75</v>
      </c>
      <c r="I20">
        <f t="shared" si="0"/>
        <v>2.5368632052478232E-4</v>
      </c>
      <c r="J20">
        <f t="shared" si="1"/>
        <v>0.30270607069043015</v>
      </c>
      <c r="K20">
        <f t="shared" si="2"/>
        <v>99.574773333333297</v>
      </c>
      <c r="L20">
        <f t="shared" si="3"/>
        <v>62.2808979975771</v>
      </c>
      <c r="M20">
        <f t="shared" si="4"/>
        <v>6.3379848843928013</v>
      </c>
      <c r="N20">
        <f t="shared" si="5"/>
        <v>10.13317772454176</v>
      </c>
      <c r="O20">
        <f t="shared" si="6"/>
        <v>1.3898615497189822E-2</v>
      </c>
      <c r="P20">
        <f t="shared" si="7"/>
        <v>2.9597564176155049</v>
      </c>
      <c r="Q20">
        <f t="shared" si="8"/>
        <v>1.3862458457832991E-2</v>
      </c>
      <c r="R20">
        <f t="shared" si="9"/>
        <v>8.6672772040540629E-3</v>
      </c>
      <c r="S20">
        <f t="shared" si="10"/>
        <v>231.28888568366449</v>
      </c>
      <c r="T20">
        <f t="shared" si="11"/>
        <v>29.252828021885978</v>
      </c>
      <c r="U20">
        <f t="shared" si="12"/>
        <v>28.217949999999998</v>
      </c>
      <c r="V20">
        <f t="shared" si="13"/>
        <v>3.8433239877867043</v>
      </c>
      <c r="W20">
        <f t="shared" si="14"/>
        <v>53.720026599661765</v>
      </c>
      <c r="X20">
        <f t="shared" si="15"/>
        <v>2.0347945481839251</v>
      </c>
      <c r="Y20">
        <f t="shared" si="16"/>
        <v>3.7877765090249169</v>
      </c>
      <c r="Z20">
        <f t="shared" si="17"/>
        <v>1.8085294396027791</v>
      </c>
      <c r="AA20">
        <f t="shared" si="18"/>
        <v>-11.1875667351429</v>
      </c>
      <c r="AB20">
        <f t="shared" si="19"/>
        <v>-39.876172245777234</v>
      </c>
      <c r="AC20">
        <f t="shared" si="20"/>
        <v>-2.9394815889483037</v>
      </c>
      <c r="AD20">
        <f t="shared" si="21"/>
        <v>177.28566511379606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53618.601616825203</v>
      </c>
      <c r="AJ20" t="s">
        <v>291</v>
      </c>
      <c r="AK20">
        <v>15552.9</v>
      </c>
      <c r="AL20">
        <v>715.47692307692296</v>
      </c>
      <c r="AM20">
        <v>3262.08</v>
      </c>
      <c r="AN20">
        <f t="shared" si="25"/>
        <v>2546.603076923077</v>
      </c>
      <c r="AO20">
        <f t="shared" si="26"/>
        <v>0.78066849277855754</v>
      </c>
      <c r="AP20">
        <v>-0.57774747981622299</v>
      </c>
      <c r="AQ20" t="s">
        <v>308</v>
      </c>
      <c r="AR20">
        <v>15359.7</v>
      </c>
      <c r="AS20">
        <v>790.23953846153802</v>
      </c>
      <c r="AT20">
        <v>851.39</v>
      </c>
      <c r="AU20">
        <f t="shared" si="27"/>
        <v>7.1824265657879471E-2</v>
      </c>
      <c r="AV20">
        <v>0.5</v>
      </c>
      <c r="AW20">
        <f t="shared" si="28"/>
        <v>1180.1740746491357</v>
      </c>
      <c r="AX20">
        <f t="shared" si="29"/>
        <v>0.30270607069043015</v>
      </c>
      <c r="AY20">
        <f t="shared" si="30"/>
        <v>42.382568130070801</v>
      </c>
      <c r="AZ20">
        <f t="shared" si="31"/>
        <v>0.32504492653190664</v>
      </c>
      <c r="BA20">
        <f t="shared" si="32"/>
        <v>7.4603702065596626E-4</v>
      </c>
      <c r="BB20">
        <f t="shared" si="33"/>
        <v>2.8314755869812895</v>
      </c>
      <c r="BC20" t="s">
        <v>309</v>
      </c>
      <c r="BD20">
        <v>574.65</v>
      </c>
      <c r="BE20">
        <f t="shared" si="34"/>
        <v>276.74</v>
      </c>
      <c r="BF20">
        <f t="shared" si="35"/>
        <v>0.22096719497890427</v>
      </c>
      <c r="BG20">
        <f t="shared" si="36"/>
        <v>0.89702429458627764</v>
      </c>
      <c r="BH20">
        <f t="shared" si="37"/>
        <v>0.44992331071329805</v>
      </c>
      <c r="BI20">
        <f t="shared" si="38"/>
        <v>0.94662965809053634</v>
      </c>
      <c r="BJ20">
        <f t="shared" si="39"/>
        <v>0.16068393495196845</v>
      </c>
      <c r="BK20">
        <f t="shared" si="40"/>
        <v>0.83931606504803158</v>
      </c>
      <c r="BL20">
        <f t="shared" si="41"/>
        <v>1399.9870000000001</v>
      </c>
      <c r="BM20">
        <f t="shared" si="42"/>
        <v>1180.1740746491357</v>
      </c>
      <c r="BN20">
        <f t="shared" si="43"/>
        <v>0.84298930965011509</v>
      </c>
      <c r="BO20">
        <f t="shared" si="44"/>
        <v>0.19597861930023025</v>
      </c>
      <c r="BP20">
        <v>6</v>
      </c>
      <c r="BQ20">
        <v>0.5</v>
      </c>
      <c r="BR20" t="s">
        <v>294</v>
      </c>
      <c r="BS20">
        <v>2</v>
      </c>
      <c r="BT20">
        <v>1608229025.75</v>
      </c>
      <c r="BU20">
        <v>99.574773333333297</v>
      </c>
      <c r="BV20">
        <v>99.968153333333305</v>
      </c>
      <c r="BW20">
        <v>19.99513</v>
      </c>
      <c r="BX20">
        <v>19.696929999999998</v>
      </c>
      <c r="BY20">
        <v>100.59253333333299</v>
      </c>
      <c r="BZ20">
        <v>19.9981166666667</v>
      </c>
      <c r="CA20">
        <v>500.22903333333301</v>
      </c>
      <c r="CB20">
        <v>101.664566666667</v>
      </c>
      <c r="CC20">
        <v>9.9940399999999999E-2</v>
      </c>
      <c r="CD20">
        <v>27.968046666666702</v>
      </c>
      <c r="CE20">
        <v>28.217949999999998</v>
      </c>
      <c r="CF20">
        <v>999.9</v>
      </c>
      <c r="CG20">
        <v>0</v>
      </c>
      <c r="CH20">
        <v>0</v>
      </c>
      <c r="CI20">
        <v>10006.6476666667</v>
      </c>
      <c r="CJ20">
        <v>0</v>
      </c>
      <c r="CK20">
        <v>315.71156666666701</v>
      </c>
      <c r="CL20">
        <v>1399.9870000000001</v>
      </c>
      <c r="CM20">
        <v>0.89999833333333401</v>
      </c>
      <c r="CN20">
        <v>0.100001783333333</v>
      </c>
      <c r="CO20">
        <v>0</v>
      </c>
      <c r="CP20">
        <v>790.25766666666698</v>
      </c>
      <c r="CQ20">
        <v>4.99979</v>
      </c>
      <c r="CR20">
        <v>11098.9333333333</v>
      </c>
      <c r="CS20">
        <v>11904.553333333301</v>
      </c>
      <c r="CT20">
        <v>47.3915333333333</v>
      </c>
      <c r="CU20">
        <v>49.5</v>
      </c>
      <c r="CV20">
        <v>48.4664</v>
      </c>
      <c r="CW20">
        <v>48.436999999999998</v>
      </c>
      <c r="CX20">
        <v>48.561999999999998</v>
      </c>
      <c r="CY20">
        <v>1255.489</v>
      </c>
      <c r="CZ20">
        <v>139.5</v>
      </c>
      <c r="DA20">
        <v>0</v>
      </c>
      <c r="DB20">
        <v>69.200000047683702</v>
      </c>
      <c r="DC20">
        <v>0</v>
      </c>
      <c r="DD20">
        <v>790.23953846153802</v>
      </c>
      <c r="DE20">
        <v>-9.2678974483560204</v>
      </c>
      <c r="DF20">
        <v>-144.40341880463399</v>
      </c>
      <c r="DG20">
        <v>11098.9230769231</v>
      </c>
      <c r="DH20">
        <v>15</v>
      </c>
      <c r="DI20">
        <v>1608228775</v>
      </c>
      <c r="DJ20" t="s">
        <v>295</v>
      </c>
      <c r="DK20">
        <v>1608228775</v>
      </c>
      <c r="DL20">
        <v>1608228771</v>
      </c>
      <c r="DM20">
        <v>7</v>
      </c>
      <c r="DN20">
        <v>-0.16900000000000001</v>
      </c>
      <c r="DO20">
        <v>-1.7999999999999999E-2</v>
      </c>
      <c r="DP20">
        <v>-0.874</v>
      </c>
      <c r="DQ20">
        <v>-2E-3</v>
      </c>
      <c r="DR20">
        <v>401</v>
      </c>
      <c r="DS20">
        <v>20</v>
      </c>
      <c r="DT20">
        <v>0.45</v>
      </c>
      <c r="DU20">
        <v>0.11</v>
      </c>
      <c r="DV20">
        <v>0.30568352849222202</v>
      </c>
      <c r="DW20">
        <v>-0.15703492717315901</v>
      </c>
      <c r="DX20">
        <v>2.1037124030725898E-2</v>
      </c>
      <c r="DY20">
        <v>1</v>
      </c>
      <c r="DZ20">
        <v>-0.39459506666666699</v>
      </c>
      <c r="EA20">
        <v>0.125953922135706</v>
      </c>
      <c r="EB20">
        <v>2.0767795586650199E-2</v>
      </c>
      <c r="EC20">
        <v>1</v>
      </c>
      <c r="ED20">
        <v>0.29914743333333299</v>
      </c>
      <c r="EE20">
        <v>-0.11982906340378199</v>
      </c>
      <c r="EF20">
        <v>8.9683970164994107E-3</v>
      </c>
      <c r="EG20">
        <v>1</v>
      </c>
      <c r="EH20">
        <v>3</v>
      </c>
      <c r="EI20">
        <v>3</v>
      </c>
      <c r="EJ20" t="s">
        <v>301</v>
      </c>
      <c r="EK20">
        <v>100</v>
      </c>
      <c r="EL20">
        <v>100</v>
      </c>
      <c r="EM20">
        <v>-1.018</v>
      </c>
      <c r="EN20">
        <v>-3.2000000000000002E-3</v>
      </c>
      <c r="EO20">
        <v>-1.0923842115903899</v>
      </c>
      <c r="EP20">
        <v>8.1547674161403102E-4</v>
      </c>
      <c r="EQ20">
        <v>-7.5071724955183801E-7</v>
      </c>
      <c r="ER20">
        <v>1.8443278439785599E-10</v>
      </c>
      <c r="ES20">
        <v>-0.153622906628371</v>
      </c>
      <c r="ET20">
        <v>-1.3848143210928599E-2</v>
      </c>
      <c r="EU20">
        <v>1.44553185324755E-3</v>
      </c>
      <c r="EV20">
        <v>-1.8822019075458498E-5</v>
      </c>
      <c r="EW20">
        <v>6</v>
      </c>
      <c r="EX20">
        <v>2177</v>
      </c>
      <c r="EY20">
        <v>1</v>
      </c>
      <c r="EZ20">
        <v>25</v>
      </c>
      <c r="FA20">
        <v>4.3</v>
      </c>
      <c r="FB20">
        <v>4.4000000000000004</v>
      </c>
      <c r="FC20">
        <v>2</v>
      </c>
      <c r="FD20">
        <v>513.452</v>
      </c>
      <c r="FE20">
        <v>463.99400000000003</v>
      </c>
      <c r="FF20">
        <v>23.026299999999999</v>
      </c>
      <c r="FG20">
        <v>32.360700000000001</v>
      </c>
      <c r="FH20">
        <v>30</v>
      </c>
      <c r="FI20">
        <v>32.280799999999999</v>
      </c>
      <c r="FJ20">
        <v>32.239400000000003</v>
      </c>
      <c r="FK20">
        <v>7.2534000000000001</v>
      </c>
      <c r="FL20">
        <v>40.433300000000003</v>
      </c>
      <c r="FM20">
        <v>0</v>
      </c>
      <c r="FN20">
        <v>23.04</v>
      </c>
      <c r="FO20">
        <v>100.251</v>
      </c>
      <c r="FP20">
        <v>19.749600000000001</v>
      </c>
      <c r="FQ20">
        <v>101.05800000000001</v>
      </c>
      <c r="FR20">
        <v>100.794</v>
      </c>
    </row>
    <row r="21" spans="1:174" x14ac:dyDescent="0.25">
      <c r="A21">
        <v>5</v>
      </c>
      <c r="B21">
        <v>1608229104.5</v>
      </c>
      <c r="C21">
        <v>349.5</v>
      </c>
      <c r="D21" t="s">
        <v>310</v>
      </c>
      <c r="E21" t="s">
        <v>311</v>
      </c>
      <c r="F21" t="s">
        <v>289</v>
      </c>
      <c r="G21" t="s">
        <v>290</v>
      </c>
      <c r="H21">
        <v>1608229096.75</v>
      </c>
      <c r="I21">
        <f t="shared" si="0"/>
        <v>2.8202950022979204E-4</v>
      </c>
      <c r="J21">
        <f t="shared" si="1"/>
        <v>0.91897147890175901</v>
      </c>
      <c r="K21">
        <f t="shared" si="2"/>
        <v>149.03569999999999</v>
      </c>
      <c r="L21">
        <f t="shared" si="3"/>
        <v>50.759656639127478</v>
      </c>
      <c r="M21">
        <f t="shared" si="4"/>
        <v>5.165479663257881</v>
      </c>
      <c r="N21">
        <f t="shared" si="5"/>
        <v>15.166392533395898</v>
      </c>
      <c r="O21">
        <f t="shared" si="6"/>
        <v>1.545847432103771E-2</v>
      </c>
      <c r="P21">
        <f t="shared" si="7"/>
        <v>2.9594144950298844</v>
      </c>
      <c r="Q21">
        <f t="shared" si="8"/>
        <v>1.5413754899811045E-2</v>
      </c>
      <c r="R21">
        <f t="shared" si="9"/>
        <v>9.6376038228807789E-3</v>
      </c>
      <c r="S21">
        <f t="shared" si="10"/>
        <v>231.29256732410352</v>
      </c>
      <c r="T21">
        <f t="shared" si="11"/>
        <v>29.259035839895791</v>
      </c>
      <c r="U21">
        <f t="shared" si="12"/>
        <v>28.2300133333333</v>
      </c>
      <c r="V21">
        <f t="shared" si="13"/>
        <v>3.8460232604336682</v>
      </c>
      <c r="W21">
        <f t="shared" si="14"/>
        <v>53.759063198100797</v>
      </c>
      <c r="X21">
        <f t="shared" si="15"/>
        <v>2.0378596226131918</v>
      </c>
      <c r="Y21">
        <f t="shared" si="16"/>
        <v>3.7907275562145308</v>
      </c>
      <c r="Z21">
        <f t="shared" si="17"/>
        <v>1.8081636378204764</v>
      </c>
      <c r="AA21">
        <f t="shared" si="18"/>
        <v>-12.437500960133828</v>
      </c>
      <c r="AB21">
        <f t="shared" si="19"/>
        <v>-39.665216907596772</v>
      </c>
      <c r="AC21">
        <f t="shared" si="20"/>
        <v>-2.9246391243167276</v>
      </c>
      <c r="AD21">
        <f t="shared" si="21"/>
        <v>176.26521033205617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53606.230880000352</v>
      </c>
      <c r="AJ21" t="s">
        <v>291</v>
      </c>
      <c r="AK21">
        <v>15552.9</v>
      </c>
      <c r="AL21">
        <v>715.47692307692296</v>
      </c>
      <c r="AM21">
        <v>3262.08</v>
      </c>
      <c r="AN21">
        <f t="shared" si="25"/>
        <v>2546.603076923077</v>
      </c>
      <c r="AO21">
        <f t="shared" si="26"/>
        <v>0.78066849277855754</v>
      </c>
      <c r="AP21">
        <v>-0.57774747981622299</v>
      </c>
      <c r="AQ21" t="s">
        <v>312</v>
      </c>
      <c r="AR21">
        <v>15359.1</v>
      </c>
      <c r="AS21">
        <v>783.330884615385</v>
      </c>
      <c r="AT21">
        <v>847.33</v>
      </c>
      <c r="AU21">
        <f t="shared" si="27"/>
        <v>7.5530331021697594E-2</v>
      </c>
      <c r="AV21">
        <v>0.5</v>
      </c>
      <c r="AW21">
        <f t="shared" si="28"/>
        <v>1180.1934006277454</v>
      </c>
      <c r="AX21">
        <f t="shared" si="29"/>
        <v>0.91897147890175901</v>
      </c>
      <c r="AY21">
        <f t="shared" si="30"/>
        <v>44.570199109518285</v>
      </c>
      <c r="AZ21">
        <f t="shared" si="31"/>
        <v>0.32459608417027613</v>
      </c>
      <c r="BA21">
        <f t="shared" si="32"/>
        <v>1.2681980410345257E-3</v>
      </c>
      <c r="BB21">
        <f t="shared" si="33"/>
        <v>2.8498341850282651</v>
      </c>
      <c r="BC21" t="s">
        <v>313</v>
      </c>
      <c r="BD21">
        <v>572.29</v>
      </c>
      <c r="BE21">
        <f t="shared" si="34"/>
        <v>275.04000000000008</v>
      </c>
      <c r="BF21">
        <f t="shared" si="35"/>
        <v>0.23269021009531349</v>
      </c>
      <c r="BG21">
        <f t="shared" si="36"/>
        <v>0.89774666423772864</v>
      </c>
      <c r="BH21">
        <f t="shared" si="37"/>
        <v>0.48538203944950059</v>
      </c>
      <c r="BI21">
        <f t="shared" si="38"/>
        <v>0.94822393873709288</v>
      </c>
      <c r="BJ21">
        <f t="shared" si="39"/>
        <v>0.17000003823522356</v>
      </c>
      <c r="BK21">
        <f t="shared" si="40"/>
        <v>0.82999996176477642</v>
      </c>
      <c r="BL21">
        <f t="shared" si="41"/>
        <v>1400.01</v>
      </c>
      <c r="BM21">
        <f t="shared" si="42"/>
        <v>1180.1934006277454</v>
      </c>
      <c r="BN21">
        <f t="shared" si="43"/>
        <v>0.84298926481078384</v>
      </c>
      <c r="BO21">
        <f t="shared" si="44"/>
        <v>0.19597852962156787</v>
      </c>
      <c r="BP21">
        <v>6</v>
      </c>
      <c r="BQ21">
        <v>0.5</v>
      </c>
      <c r="BR21" t="s">
        <v>294</v>
      </c>
      <c r="BS21">
        <v>2</v>
      </c>
      <c r="BT21">
        <v>1608229096.75</v>
      </c>
      <c r="BU21">
        <v>149.03569999999999</v>
      </c>
      <c r="BV21">
        <v>150.18836666666701</v>
      </c>
      <c r="BW21">
        <v>20.025449999999999</v>
      </c>
      <c r="BX21">
        <v>19.693946666666701</v>
      </c>
      <c r="BY21">
        <v>150.02199999999999</v>
      </c>
      <c r="BZ21">
        <v>20.027803333333299</v>
      </c>
      <c r="CA21">
        <v>500.23340000000002</v>
      </c>
      <c r="CB21">
        <v>101.6635</v>
      </c>
      <c r="CC21">
        <v>9.9987093333333305E-2</v>
      </c>
      <c r="CD21">
        <v>27.981403333333301</v>
      </c>
      <c r="CE21">
        <v>28.2300133333333</v>
      </c>
      <c r="CF21">
        <v>999.9</v>
      </c>
      <c r="CG21">
        <v>0</v>
      </c>
      <c r="CH21">
        <v>0</v>
      </c>
      <c r="CI21">
        <v>10004.812666666699</v>
      </c>
      <c r="CJ21">
        <v>0</v>
      </c>
      <c r="CK21">
        <v>320.05470000000003</v>
      </c>
      <c r="CL21">
        <v>1400.01</v>
      </c>
      <c r="CM21">
        <v>0.900003</v>
      </c>
      <c r="CN21">
        <v>9.9997100000000005E-2</v>
      </c>
      <c r="CO21">
        <v>0</v>
      </c>
      <c r="CP21">
        <v>783.34209999999996</v>
      </c>
      <c r="CQ21">
        <v>4.99979</v>
      </c>
      <c r="CR21">
        <v>10992.473333333301</v>
      </c>
      <c r="CS21">
        <v>11904.776666666699</v>
      </c>
      <c r="CT21">
        <v>47.5</v>
      </c>
      <c r="CU21">
        <v>49.561999999999998</v>
      </c>
      <c r="CV21">
        <v>48.557866666666598</v>
      </c>
      <c r="CW21">
        <v>48.5</v>
      </c>
      <c r="CX21">
        <v>48.6291333333333</v>
      </c>
      <c r="CY21">
        <v>1255.51</v>
      </c>
      <c r="CZ21">
        <v>139.5</v>
      </c>
      <c r="DA21">
        <v>0</v>
      </c>
      <c r="DB21">
        <v>70.400000095367403</v>
      </c>
      <c r="DC21">
        <v>0</v>
      </c>
      <c r="DD21">
        <v>783.330884615385</v>
      </c>
      <c r="DE21">
        <v>-7.4133675308597802</v>
      </c>
      <c r="DF21">
        <v>-124.629059645834</v>
      </c>
      <c r="DG21">
        <v>10991.8692307692</v>
      </c>
      <c r="DH21">
        <v>15</v>
      </c>
      <c r="DI21">
        <v>1608228775</v>
      </c>
      <c r="DJ21" t="s">
        <v>295</v>
      </c>
      <c r="DK21">
        <v>1608228775</v>
      </c>
      <c r="DL21">
        <v>1608228771</v>
      </c>
      <c r="DM21">
        <v>7</v>
      </c>
      <c r="DN21">
        <v>-0.16900000000000001</v>
      </c>
      <c r="DO21">
        <v>-1.7999999999999999E-2</v>
      </c>
      <c r="DP21">
        <v>-0.874</v>
      </c>
      <c r="DQ21">
        <v>-2E-3</v>
      </c>
      <c r="DR21">
        <v>401</v>
      </c>
      <c r="DS21">
        <v>20</v>
      </c>
      <c r="DT21">
        <v>0.45</v>
      </c>
      <c r="DU21">
        <v>0.11</v>
      </c>
      <c r="DV21">
        <v>0.92554830153058598</v>
      </c>
      <c r="DW21">
        <v>-0.117326826583736</v>
      </c>
      <c r="DX21">
        <v>3.6301660158496403E-2</v>
      </c>
      <c r="DY21">
        <v>1</v>
      </c>
      <c r="DZ21">
        <v>-1.155518</v>
      </c>
      <c r="EA21">
        <v>3.1457886540599597E-2</v>
      </c>
      <c r="EB21">
        <v>3.6121294587357598E-2</v>
      </c>
      <c r="EC21">
        <v>1</v>
      </c>
      <c r="ED21">
        <v>0.33079049999999999</v>
      </c>
      <c r="EE21">
        <v>8.82829187986644E-2</v>
      </c>
      <c r="EF21">
        <v>6.4084482092001101E-3</v>
      </c>
      <c r="EG21">
        <v>1</v>
      </c>
      <c r="EH21">
        <v>3</v>
      </c>
      <c r="EI21">
        <v>3</v>
      </c>
      <c r="EJ21" t="s">
        <v>301</v>
      </c>
      <c r="EK21">
        <v>100</v>
      </c>
      <c r="EL21">
        <v>100</v>
      </c>
      <c r="EM21">
        <v>-0.98699999999999999</v>
      </c>
      <c r="EN21">
        <v>-2.2000000000000001E-3</v>
      </c>
      <c r="EO21">
        <v>-1.0923842115903899</v>
      </c>
      <c r="EP21">
        <v>8.1547674161403102E-4</v>
      </c>
      <c r="EQ21">
        <v>-7.5071724955183801E-7</v>
      </c>
      <c r="ER21">
        <v>1.8443278439785599E-10</v>
      </c>
      <c r="ES21">
        <v>-0.153622906628371</v>
      </c>
      <c r="ET21">
        <v>-1.3848143210928599E-2</v>
      </c>
      <c r="EU21">
        <v>1.44553185324755E-3</v>
      </c>
      <c r="EV21">
        <v>-1.8822019075458498E-5</v>
      </c>
      <c r="EW21">
        <v>6</v>
      </c>
      <c r="EX21">
        <v>2177</v>
      </c>
      <c r="EY21">
        <v>1</v>
      </c>
      <c r="EZ21">
        <v>25</v>
      </c>
      <c r="FA21">
        <v>5.5</v>
      </c>
      <c r="FB21">
        <v>5.6</v>
      </c>
      <c r="FC21">
        <v>2</v>
      </c>
      <c r="FD21">
        <v>513.54300000000001</v>
      </c>
      <c r="FE21">
        <v>463.71199999999999</v>
      </c>
      <c r="FF21">
        <v>23.0777</v>
      </c>
      <c r="FG21">
        <v>32.382399999999997</v>
      </c>
      <c r="FH21">
        <v>30.0002</v>
      </c>
      <c r="FI21">
        <v>32.300699999999999</v>
      </c>
      <c r="FJ21">
        <v>32.259099999999997</v>
      </c>
      <c r="FK21">
        <v>9.4693500000000004</v>
      </c>
      <c r="FL21">
        <v>40.433300000000003</v>
      </c>
      <c r="FM21">
        <v>0</v>
      </c>
      <c r="FN21">
        <v>23.081199999999999</v>
      </c>
      <c r="FO21">
        <v>150.66</v>
      </c>
      <c r="FP21">
        <v>19.700299999999999</v>
      </c>
      <c r="FQ21">
        <v>101.05800000000001</v>
      </c>
      <c r="FR21">
        <v>100.788</v>
      </c>
    </row>
    <row r="22" spans="1:174" x14ac:dyDescent="0.25">
      <c r="A22">
        <v>6</v>
      </c>
      <c r="B22">
        <v>1608229180.5999999</v>
      </c>
      <c r="C22">
        <v>425.59999990463302</v>
      </c>
      <c r="D22" t="s">
        <v>314</v>
      </c>
      <c r="E22" t="s">
        <v>315</v>
      </c>
      <c r="F22" t="s">
        <v>289</v>
      </c>
      <c r="G22" t="s">
        <v>290</v>
      </c>
      <c r="H22">
        <v>1608229172.8499999</v>
      </c>
      <c r="I22">
        <f t="shared" si="0"/>
        <v>3.6302442566462468E-4</v>
      </c>
      <c r="J22">
        <f t="shared" si="1"/>
        <v>1.5932299311126963</v>
      </c>
      <c r="K22">
        <f t="shared" si="2"/>
        <v>199.16900000000001</v>
      </c>
      <c r="L22">
        <f t="shared" si="3"/>
        <v>67.786151101207963</v>
      </c>
      <c r="M22">
        <f t="shared" si="4"/>
        <v>6.8981790936271263</v>
      </c>
      <c r="N22">
        <f t="shared" si="5"/>
        <v>20.268202421573072</v>
      </c>
      <c r="O22">
        <f t="shared" si="6"/>
        <v>2.0057134676806972E-2</v>
      </c>
      <c r="P22">
        <f t="shared" si="7"/>
        <v>2.9592762083497832</v>
      </c>
      <c r="Q22">
        <f t="shared" si="8"/>
        <v>1.9981917402358166E-2</v>
      </c>
      <c r="R22">
        <f t="shared" si="9"/>
        <v>1.2495432737805056E-2</v>
      </c>
      <c r="S22">
        <f t="shared" si="10"/>
        <v>231.28936492862229</v>
      </c>
      <c r="T22">
        <f t="shared" si="11"/>
        <v>29.244790954767453</v>
      </c>
      <c r="U22">
        <f t="shared" si="12"/>
        <v>28.2130266666667</v>
      </c>
      <c r="V22">
        <f t="shared" si="13"/>
        <v>3.8422228253598951</v>
      </c>
      <c r="W22">
        <f t="shared" si="14"/>
        <v>53.977088951129062</v>
      </c>
      <c r="X22">
        <f t="shared" si="15"/>
        <v>2.0469091027699959</v>
      </c>
      <c r="Y22">
        <f t="shared" si="16"/>
        <v>3.7921813542469303</v>
      </c>
      <c r="Z22">
        <f t="shared" si="17"/>
        <v>1.7953137225898992</v>
      </c>
      <c r="AA22">
        <f t="shared" si="18"/>
        <v>-16.009377171809948</v>
      </c>
      <c r="AB22">
        <f t="shared" si="19"/>
        <v>-35.904057485813858</v>
      </c>
      <c r="AC22">
        <f t="shared" si="20"/>
        <v>-2.6473035436505721</v>
      </c>
      <c r="AD22">
        <f t="shared" si="21"/>
        <v>176.72862672734792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53601.03555063346</v>
      </c>
      <c r="AJ22" t="s">
        <v>291</v>
      </c>
      <c r="AK22">
        <v>15552.9</v>
      </c>
      <c r="AL22">
        <v>715.47692307692296</v>
      </c>
      <c r="AM22">
        <v>3262.08</v>
      </c>
      <c r="AN22">
        <f t="shared" si="25"/>
        <v>2546.603076923077</v>
      </c>
      <c r="AO22">
        <f t="shared" si="26"/>
        <v>0.78066849277855754</v>
      </c>
      <c r="AP22">
        <v>-0.57774747981622299</v>
      </c>
      <c r="AQ22" t="s">
        <v>316</v>
      </c>
      <c r="AR22">
        <v>15358.7</v>
      </c>
      <c r="AS22">
        <v>778.21084615384598</v>
      </c>
      <c r="AT22">
        <v>846.91</v>
      </c>
      <c r="AU22">
        <f t="shared" si="27"/>
        <v>8.111741961501695E-2</v>
      </c>
      <c r="AV22">
        <v>0.5</v>
      </c>
      <c r="AW22">
        <f t="shared" si="28"/>
        <v>1180.1730706278122</v>
      </c>
      <c r="AX22">
        <f t="shared" si="29"/>
        <v>1.5932299311126963</v>
      </c>
      <c r="AY22">
        <f t="shared" si="30"/>
        <v>47.866297094229637</v>
      </c>
      <c r="AZ22">
        <f t="shared" si="31"/>
        <v>0.33280986173265165</v>
      </c>
      <c r="BA22">
        <f t="shared" si="32"/>
        <v>1.8395415595900968E-3</v>
      </c>
      <c r="BB22">
        <f t="shared" si="33"/>
        <v>2.8517433965828722</v>
      </c>
      <c r="BC22" t="s">
        <v>317</v>
      </c>
      <c r="BD22">
        <v>565.04999999999995</v>
      </c>
      <c r="BE22">
        <f t="shared" si="34"/>
        <v>281.86</v>
      </c>
      <c r="BF22">
        <f t="shared" si="35"/>
        <v>0.24373502393441421</v>
      </c>
      <c r="BG22">
        <f t="shared" si="36"/>
        <v>0.89549244910141912</v>
      </c>
      <c r="BH22">
        <f t="shared" si="37"/>
        <v>0.52269303477054796</v>
      </c>
      <c r="BI22">
        <f t="shared" si="38"/>
        <v>0.94838886432121949</v>
      </c>
      <c r="BJ22">
        <f t="shared" si="39"/>
        <v>0.17697321484891529</v>
      </c>
      <c r="BK22">
        <f t="shared" si="40"/>
        <v>0.82302678515108474</v>
      </c>
      <c r="BL22">
        <f t="shared" si="41"/>
        <v>1399.9853333333299</v>
      </c>
      <c r="BM22">
        <f t="shared" si="42"/>
        <v>1180.1730706278122</v>
      </c>
      <c r="BN22">
        <f t="shared" si="43"/>
        <v>0.84298959605373136</v>
      </c>
      <c r="BO22">
        <f t="shared" si="44"/>
        <v>0.19597919210746281</v>
      </c>
      <c r="BP22">
        <v>6</v>
      </c>
      <c r="BQ22">
        <v>0.5</v>
      </c>
      <c r="BR22" t="s">
        <v>294</v>
      </c>
      <c r="BS22">
        <v>2</v>
      </c>
      <c r="BT22">
        <v>1608229172.8499999</v>
      </c>
      <c r="BU22">
        <v>199.16900000000001</v>
      </c>
      <c r="BV22">
        <v>201.16673333333301</v>
      </c>
      <c r="BW22">
        <v>20.1143066666667</v>
      </c>
      <c r="BX22">
        <v>19.687633333333299</v>
      </c>
      <c r="BY22">
        <v>200.12673333333299</v>
      </c>
      <c r="BZ22">
        <v>20.114803333333299</v>
      </c>
      <c r="CA22">
        <v>500.22686666666698</v>
      </c>
      <c r="CB22">
        <v>101.663833333333</v>
      </c>
      <c r="CC22">
        <v>0.100007533333333</v>
      </c>
      <c r="CD22">
        <v>27.98798</v>
      </c>
      <c r="CE22">
        <v>28.2130266666667</v>
      </c>
      <c r="CF22">
        <v>999.9</v>
      </c>
      <c r="CG22">
        <v>0</v>
      </c>
      <c r="CH22">
        <v>0</v>
      </c>
      <c r="CI22">
        <v>10003.9953333333</v>
      </c>
      <c r="CJ22">
        <v>0</v>
      </c>
      <c r="CK22">
        <v>317.60739999999998</v>
      </c>
      <c r="CL22">
        <v>1399.9853333333299</v>
      </c>
      <c r="CM22">
        <v>0.89998913333333297</v>
      </c>
      <c r="CN22">
        <v>0.100010873333333</v>
      </c>
      <c r="CO22">
        <v>0</v>
      </c>
      <c r="CP22">
        <v>778.25926666666703</v>
      </c>
      <c r="CQ22">
        <v>4.99979</v>
      </c>
      <c r="CR22">
        <v>10909.246666666701</v>
      </c>
      <c r="CS22">
        <v>11904.496666666701</v>
      </c>
      <c r="CT22">
        <v>47.557866666666598</v>
      </c>
      <c r="CU22">
        <v>49.625</v>
      </c>
      <c r="CV22">
        <v>48.625</v>
      </c>
      <c r="CW22">
        <v>48.561999999999998</v>
      </c>
      <c r="CX22">
        <v>48.707999999999998</v>
      </c>
      <c r="CY22">
        <v>1255.47233333333</v>
      </c>
      <c r="CZ22">
        <v>139.51300000000001</v>
      </c>
      <c r="DA22">
        <v>0</v>
      </c>
      <c r="DB22">
        <v>75.600000143051105</v>
      </c>
      <c r="DC22">
        <v>0</v>
      </c>
      <c r="DD22">
        <v>778.21084615384598</v>
      </c>
      <c r="DE22">
        <v>-4.3440000124597402</v>
      </c>
      <c r="DF22">
        <v>-61.456410292914697</v>
      </c>
      <c r="DG22">
        <v>10908.8615384615</v>
      </c>
      <c r="DH22">
        <v>15</v>
      </c>
      <c r="DI22">
        <v>1608228775</v>
      </c>
      <c r="DJ22" t="s">
        <v>295</v>
      </c>
      <c r="DK22">
        <v>1608228775</v>
      </c>
      <c r="DL22">
        <v>1608228771</v>
      </c>
      <c r="DM22">
        <v>7</v>
      </c>
      <c r="DN22">
        <v>-0.16900000000000001</v>
      </c>
      <c r="DO22">
        <v>-1.7999999999999999E-2</v>
      </c>
      <c r="DP22">
        <v>-0.874</v>
      </c>
      <c r="DQ22">
        <v>-2E-3</v>
      </c>
      <c r="DR22">
        <v>401</v>
      </c>
      <c r="DS22">
        <v>20</v>
      </c>
      <c r="DT22">
        <v>0.45</v>
      </c>
      <c r="DU22">
        <v>0.11</v>
      </c>
      <c r="DV22">
        <v>1.59184464420151</v>
      </c>
      <c r="DW22">
        <v>9.1124053249532197E-2</v>
      </c>
      <c r="DX22">
        <v>2.3993992348759499E-2</v>
      </c>
      <c r="DY22">
        <v>1</v>
      </c>
      <c r="DZ22">
        <v>-1.9963387096774201</v>
      </c>
      <c r="EA22">
        <v>-0.15141919354838301</v>
      </c>
      <c r="EB22">
        <v>2.9389549134599999E-2</v>
      </c>
      <c r="EC22">
        <v>1</v>
      </c>
      <c r="ED22">
        <v>0.42417935483871</v>
      </c>
      <c r="EE22">
        <v>0.19377348387096699</v>
      </c>
      <c r="EF22">
        <v>1.44806579639061E-2</v>
      </c>
      <c r="EG22">
        <v>1</v>
      </c>
      <c r="EH22">
        <v>3</v>
      </c>
      <c r="EI22">
        <v>3</v>
      </c>
      <c r="EJ22" t="s">
        <v>301</v>
      </c>
      <c r="EK22">
        <v>100</v>
      </c>
      <c r="EL22">
        <v>100</v>
      </c>
      <c r="EM22">
        <v>-0.95699999999999996</v>
      </c>
      <c r="EN22">
        <v>0</v>
      </c>
      <c r="EO22">
        <v>-1.0923842115903899</v>
      </c>
      <c r="EP22">
        <v>8.1547674161403102E-4</v>
      </c>
      <c r="EQ22">
        <v>-7.5071724955183801E-7</v>
      </c>
      <c r="ER22">
        <v>1.8443278439785599E-10</v>
      </c>
      <c r="ES22">
        <v>-0.153622906628371</v>
      </c>
      <c r="ET22">
        <v>-1.3848143210928599E-2</v>
      </c>
      <c r="EU22">
        <v>1.44553185324755E-3</v>
      </c>
      <c r="EV22">
        <v>-1.8822019075458498E-5</v>
      </c>
      <c r="EW22">
        <v>6</v>
      </c>
      <c r="EX22">
        <v>2177</v>
      </c>
      <c r="EY22">
        <v>1</v>
      </c>
      <c r="EZ22">
        <v>25</v>
      </c>
      <c r="FA22">
        <v>6.8</v>
      </c>
      <c r="FB22">
        <v>6.8</v>
      </c>
      <c r="FC22">
        <v>2</v>
      </c>
      <c r="FD22">
        <v>513.49099999999999</v>
      </c>
      <c r="FE22">
        <v>463.42599999999999</v>
      </c>
      <c r="FF22">
        <v>23.0654</v>
      </c>
      <c r="FG22">
        <v>32.3996</v>
      </c>
      <c r="FH22">
        <v>29.9999</v>
      </c>
      <c r="FI22">
        <v>32.319000000000003</v>
      </c>
      <c r="FJ22">
        <v>32.2761</v>
      </c>
      <c r="FK22">
        <v>11.6942</v>
      </c>
      <c r="FL22">
        <v>40.504300000000001</v>
      </c>
      <c r="FM22">
        <v>0</v>
      </c>
      <c r="FN22">
        <v>23.066600000000001</v>
      </c>
      <c r="FO22">
        <v>201.614</v>
      </c>
      <c r="FP22">
        <v>19.6995</v>
      </c>
      <c r="FQ22">
        <v>101.05500000000001</v>
      </c>
      <c r="FR22">
        <v>100.786</v>
      </c>
    </row>
    <row r="23" spans="1:174" x14ac:dyDescent="0.25">
      <c r="A23">
        <v>7</v>
      </c>
      <c r="B23">
        <v>1608229271.5999999</v>
      </c>
      <c r="C23">
        <v>516.59999990463302</v>
      </c>
      <c r="D23" t="s">
        <v>318</v>
      </c>
      <c r="E23" t="s">
        <v>319</v>
      </c>
      <c r="F23" t="s">
        <v>289</v>
      </c>
      <c r="G23" t="s">
        <v>290</v>
      </c>
      <c r="H23">
        <v>1608229263.8499999</v>
      </c>
      <c r="I23">
        <f t="shared" si="0"/>
        <v>6.5233110422432722E-4</v>
      </c>
      <c r="J23">
        <f t="shared" si="1"/>
        <v>2.7309180638483328</v>
      </c>
      <c r="K23">
        <f t="shared" si="2"/>
        <v>249.52653333333299</v>
      </c>
      <c r="L23">
        <f t="shared" si="3"/>
        <v>122.39518160379193</v>
      </c>
      <c r="M23">
        <f t="shared" si="4"/>
        <v>12.455725154155523</v>
      </c>
      <c r="N23">
        <f t="shared" si="5"/>
        <v>25.393433606972419</v>
      </c>
      <c r="O23">
        <f t="shared" si="6"/>
        <v>3.6104803625736127E-2</v>
      </c>
      <c r="P23">
        <f t="shared" si="7"/>
        <v>2.9573492028587669</v>
      </c>
      <c r="Q23">
        <f t="shared" si="8"/>
        <v>3.5861702851991542E-2</v>
      </c>
      <c r="R23">
        <f t="shared" si="9"/>
        <v>2.2435269322166277E-2</v>
      </c>
      <c r="S23">
        <f t="shared" si="10"/>
        <v>231.29264851098989</v>
      </c>
      <c r="T23">
        <f t="shared" si="11"/>
        <v>29.157131533626021</v>
      </c>
      <c r="U23">
        <f t="shared" si="12"/>
        <v>28.190460000000002</v>
      </c>
      <c r="V23">
        <f t="shared" si="13"/>
        <v>3.8371790414230031</v>
      </c>
      <c r="W23">
        <f t="shared" si="14"/>
        <v>53.824771982607885</v>
      </c>
      <c r="X23">
        <f t="shared" si="15"/>
        <v>2.0394766536666684</v>
      </c>
      <c r="Y23">
        <f t="shared" si="16"/>
        <v>3.7891041216592125</v>
      </c>
      <c r="Z23">
        <f t="shared" si="17"/>
        <v>1.7977023877563347</v>
      </c>
      <c r="AA23">
        <f t="shared" si="18"/>
        <v>-28.767801696292832</v>
      </c>
      <c r="AB23">
        <f t="shared" si="19"/>
        <v>-34.502613907948657</v>
      </c>
      <c r="AC23">
        <f t="shared" si="20"/>
        <v>-2.5451662051573787</v>
      </c>
      <c r="AD23">
        <f t="shared" si="21"/>
        <v>165.47706670159101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53547.407944037928</v>
      </c>
      <c r="AJ23" t="s">
        <v>291</v>
      </c>
      <c r="AK23">
        <v>15552.9</v>
      </c>
      <c r="AL23">
        <v>715.47692307692296</v>
      </c>
      <c r="AM23">
        <v>3262.08</v>
      </c>
      <c r="AN23">
        <f t="shared" si="25"/>
        <v>2546.603076923077</v>
      </c>
      <c r="AO23">
        <f t="shared" si="26"/>
        <v>0.78066849277855754</v>
      </c>
      <c r="AP23">
        <v>-0.57774747981622299</v>
      </c>
      <c r="AQ23" t="s">
        <v>320</v>
      </c>
      <c r="AR23">
        <v>15358.8</v>
      </c>
      <c r="AS23">
        <v>775.89188461538504</v>
      </c>
      <c r="AT23">
        <v>853.82</v>
      </c>
      <c r="AU23">
        <f t="shared" si="27"/>
        <v>9.1269957818527314E-2</v>
      </c>
      <c r="AV23">
        <v>0.5</v>
      </c>
      <c r="AW23">
        <f t="shared" si="28"/>
        <v>1180.1916816242663</v>
      </c>
      <c r="AX23">
        <f t="shared" si="29"/>
        <v>2.7309180638483328</v>
      </c>
      <c r="AY23">
        <f t="shared" si="30"/>
        <v>53.858022499811803</v>
      </c>
      <c r="AZ23">
        <f t="shared" si="31"/>
        <v>0.34120774870581622</v>
      </c>
      <c r="BA23">
        <f t="shared" si="32"/>
        <v>2.8034984445161719E-3</v>
      </c>
      <c r="BB23">
        <f t="shared" si="33"/>
        <v>2.8205710805556201</v>
      </c>
      <c r="BC23" t="s">
        <v>321</v>
      </c>
      <c r="BD23">
        <v>562.49</v>
      </c>
      <c r="BE23">
        <f t="shared" si="34"/>
        <v>291.33000000000004</v>
      </c>
      <c r="BF23">
        <f t="shared" si="35"/>
        <v>0.26749087078095285</v>
      </c>
      <c r="BG23">
        <f t="shared" si="36"/>
        <v>0.89208361269674274</v>
      </c>
      <c r="BH23">
        <f t="shared" si="37"/>
        <v>0.56329609777253531</v>
      </c>
      <c r="BI23">
        <f t="shared" si="38"/>
        <v>0.9456754457823755</v>
      </c>
      <c r="BJ23">
        <f t="shared" si="39"/>
        <v>0.19391998149350753</v>
      </c>
      <c r="BK23">
        <f t="shared" si="40"/>
        <v>0.80608001850649247</v>
      </c>
      <c r="BL23">
        <f t="shared" si="41"/>
        <v>1400.00766666667</v>
      </c>
      <c r="BM23">
        <f t="shared" si="42"/>
        <v>1180.1916816242663</v>
      </c>
      <c r="BN23">
        <f t="shared" si="43"/>
        <v>0.84298944193229186</v>
      </c>
      <c r="BO23">
        <f t="shared" si="44"/>
        <v>0.19597888386458376</v>
      </c>
      <c r="BP23">
        <v>6</v>
      </c>
      <c r="BQ23">
        <v>0.5</v>
      </c>
      <c r="BR23" t="s">
        <v>294</v>
      </c>
      <c r="BS23">
        <v>2</v>
      </c>
      <c r="BT23">
        <v>1608229263.8499999</v>
      </c>
      <c r="BU23">
        <v>249.52653333333299</v>
      </c>
      <c r="BV23">
        <v>252.99736666666701</v>
      </c>
      <c r="BW23">
        <v>20.040753333333299</v>
      </c>
      <c r="BX23">
        <v>19.273996666666701</v>
      </c>
      <c r="BY23">
        <v>250.45893333333299</v>
      </c>
      <c r="BZ23">
        <v>20.0427766666667</v>
      </c>
      <c r="CA23">
        <v>500.23006666666703</v>
      </c>
      <c r="CB23">
        <v>101.66646666666701</v>
      </c>
      <c r="CC23">
        <v>9.9999879999999999E-2</v>
      </c>
      <c r="CD23">
        <v>27.974056666666701</v>
      </c>
      <c r="CE23">
        <v>28.190460000000002</v>
      </c>
      <c r="CF23">
        <v>999.9</v>
      </c>
      <c r="CG23">
        <v>0</v>
      </c>
      <c r="CH23">
        <v>0</v>
      </c>
      <c r="CI23">
        <v>9992.8086666666695</v>
      </c>
      <c r="CJ23">
        <v>0</v>
      </c>
      <c r="CK23">
        <v>274.23149999999998</v>
      </c>
      <c r="CL23">
        <v>1400.00766666667</v>
      </c>
      <c r="CM23">
        <v>0.89999289999999998</v>
      </c>
      <c r="CN23">
        <v>0.10000713</v>
      </c>
      <c r="CO23">
        <v>0</v>
      </c>
      <c r="CP23">
        <v>775.88810000000001</v>
      </c>
      <c r="CQ23">
        <v>4.99979</v>
      </c>
      <c r="CR23">
        <v>10862.2633333333</v>
      </c>
      <c r="CS23">
        <v>11904.72</v>
      </c>
      <c r="CT23">
        <v>47.561999999999998</v>
      </c>
      <c r="CU23">
        <v>49.686999999999998</v>
      </c>
      <c r="CV23">
        <v>48.670466666666698</v>
      </c>
      <c r="CW23">
        <v>48.587200000000003</v>
      </c>
      <c r="CX23">
        <v>48.75</v>
      </c>
      <c r="CY23">
        <v>1255.49933333333</v>
      </c>
      <c r="CZ23">
        <v>139.50800000000001</v>
      </c>
      <c r="DA23">
        <v>0</v>
      </c>
      <c r="DB23">
        <v>90</v>
      </c>
      <c r="DC23">
        <v>0</v>
      </c>
      <c r="DD23">
        <v>775.89188461538504</v>
      </c>
      <c r="DE23">
        <v>0.57658121528329298</v>
      </c>
      <c r="DF23">
        <v>-14.488888897323699</v>
      </c>
      <c r="DG23">
        <v>10862.330769230801</v>
      </c>
      <c r="DH23">
        <v>15</v>
      </c>
      <c r="DI23">
        <v>1608228775</v>
      </c>
      <c r="DJ23" t="s">
        <v>295</v>
      </c>
      <c r="DK23">
        <v>1608228775</v>
      </c>
      <c r="DL23">
        <v>1608228771</v>
      </c>
      <c r="DM23">
        <v>7</v>
      </c>
      <c r="DN23">
        <v>-0.16900000000000001</v>
      </c>
      <c r="DO23">
        <v>-1.7999999999999999E-2</v>
      </c>
      <c r="DP23">
        <v>-0.874</v>
      </c>
      <c r="DQ23">
        <v>-2E-3</v>
      </c>
      <c r="DR23">
        <v>401</v>
      </c>
      <c r="DS23">
        <v>20</v>
      </c>
      <c r="DT23">
        <v>0.45</v>
      </c>
      <c r="DU23">
        <v>0.11</v>
      </c>
      <c r="DV23">
        <v>2.73137042235637</v>
      </c>
      <c r="DW23">
        <v>-0.135476913839709</v>
      </c>
      <c r="DX23">
        <v>1.9659296216147499E-2</v>
      </c>
      <c r="DY23">
        <v>1</v>
      </c>
      <c r="DZ23">
        <v>-3.4718393548387101</v>
      </c>
      <c r="EA23">
        <v>0.115625322580654</v>
      </c>
      <c r="EB23">
        <v>2.1636728471250099E-2</v>
      </c>
      <c r="EC23">
        <v>1</v>
      </c>
      <c r="ED23">
        <v>0.76373387096774203</v>
      </c>
      <c r="EE23">
        <v>1.88831612903217E-2</v>
      </c>
      <c r="EF23">
        <v>1.86166465497292E-2</v>
      </c>
      <c r="EG23">
        <v>1</v>
      </c>
      <c r="EH23">
        <v>3</v>
      </c>
      <c r="EI23">
        <v>3</v>
      </c>
      <c r="EJ23" t="s">
        <v>301</v>
      </c>
      <c r="EK23">
        <v>100</v>
      </c>
      <c r="EL23">
        <v>100</v>
      </c>
      <c r="EM23">
        <v>-0.93300000000000005</v>
      </c>
      <c r="EN23">
        <v>-2.7000000000000001E-3</v>
      </c>
      <c r="EO23">
        <v>-1.0923842115903899</v>
      </c>
      <c r="EP23">
        <v>8.1547674161403102E-4</v>
      </c>
      <c r="EQ23">
        <v>-7.5071724955183801E-7</v>
      </c>
      <c r="ER23">
        <v>1.8443278439785599E-10</v>
      </c>
      <c r="ES23">
        <v>-0.153622906628371</v>
      </c>
      <c r="ET23">
        <v>-1.3848143210928599E-2</v>
      </c>
      <c r="EU23">
        <v>1.44553185324755E-3</v>
      </c>
      <c r="EV23">
        <v>-1.8822019075458498E-5</v>
      </c>
      <c r="EW23">
        <v>6</v>
      </c>
      <c r="EX23">
        <v>2177</v>
      </c>
      <c r="EY23">
        <v>1</v>
      </c>
      <c r="EZ23">
        <v>25</v>
      </c>
      <c r="FA23">
        <v>8.3000000000000007</v>
      </c>
      <c r="FB23">
        <v>8.3000000000000007</v>
      </c>
      <c r="FC23">
        <v>2</v>
      </c>
      <c r="FD23">
        <v>513.72699999999998</v>
      </c>
      <c r="FE23">
        <v>462.8</v>
      </c>
      <c r="FF23">
        <v>23.1798</v>
      </c>
      <c r="FG23">
        <v>32.4024</v>
      </c>
      <c r="FH23">
        <v>29.9999</v>
      </c>
      <c r="FI23">
        <v>32.326300000000003</v>
      </c>
      <c r="FJ23">
        <v>32.279299999999999</v>
      </c>
      <c r="FK23">
        <v>13.902699999999999</v>
      </c>
      <c r="FL23">
        <v>41.585700000000003</v>
      </c>
      <c r="FM23">
        <v>0</v>
      </c>
      <c r="FN23">
        <v>23.1995</v>
      </c>
      <c r="FO23">
        <v>253.22200000000001</v>
      </c>
      <c r="FP23">
        <v>19.3123</v>
      </c>
      <c r="FQ23">
        <v>101.05500000000001</v>
      </c>
      <c r="FR23">
        <v>100.783</v>
      </c>
    </row>
    <row r="24" spans="1:174" x14ac:dyDescent="0.25">
      <c r="A24">
        <v>8</v>
      </c>
      <c r="B24">
        <v>1608229364.5999999</v>
      </c>
      <c r="C24">
        <v>609.59999990463302</v>
      </c>
      <c r="D24" t="s">
        <v>322</v>
      </c>
      <c r="E24" t="s">
        <v>323</v>
      </c>
      <c r="F24" t="s">
        <v>289</v>
      </c>
      <c r="G24" t="s">
        <v>290</v>
      </c>
      <c r="H24">
        <v>1608229356.8499999</v>
      </c>
      <c r="I24">
        <f t="shared" si="0"/>
        <v>8.5470844541419341E-4</v>
      </c>
      <c r="J24">
        <f t="shared" si="1"/>
        <v>6.438131115041088</v>
      </c>
      <c r="K24">
        <f t="shared" si="2"/>
        <v>398.73736666666701</v>
      </c>
      <c r="L24">
        <f t="shared" si="3"/>
        <v>170.84537473032699</v>
      </c>
      <c r="M24">
        <f t="shared" si="4"/>
        <v>17.387256354332042</v>
      </c>
      <c r="N24">
        <f t="shared" si="5"/>
        <v>40.580254649726577</v>
      </c>
      <c r="O24">
        <f t="shared" si="6"/>
        <v>4.7266541721577363E-2</v>
      </c>
      <c r="P24">
        <f t="shared" si="7"/>
        <v>2.9586114735485762</v>
      </c>
      <c r="Q24">
        <f t="shared" si="8"/>
        <v>4.6851008236427717E-2</v>
      </c>
      <c r="R24">
        <f t="shared" si="9"/>
        <v>2.9318909576360276E-2</v>
      </c>
      <c r="S24">
        <f t="shared" si="10"/>
        <v>231.2914723334664</v>
      </c>
      <c r="T24">
        <f t="shared" si="11"/>
        <v>29.112786611108071</v>
      </c>
      <c r="U24">
        <f t="shared" si="12"/>
        <v>28.16893</v>
      </c>
      <c r="V24">
        <f t="shared" si="13"/>
        <v>3.8323723436891988</v>
      </c>
      <c r="W24">
        <f t="shared" si="14"/>
        <v>53.527858193686129</v>
      </c>
      <c r="X24">
        <f t="shared" si="15"/>
        <v>2.0292025370575741</v>
      </c>
      <c r="Y24">
        <f t="shared" si="16"/>
        <v>3.7909279495455852</v>
      </c>
      <c r="Z24">
        <f t="shared" si="17"/>
        <v>1.8031698066316246</v>
      </c>
      <c r="AA24">
        <f t="shared" si="18"/>
        <v>-37.69264244276593</v>
      </c>
      <c r="AB24">
        <f t="shared" si="19"/>
        <v>-29.766759978015486</v>
      </c>
      <c r="AC24">
        <f t="shared" si="20"/>
        <v>-2.1947327590482746</v>
      </c>
      <c r="AD24">
        <f t="shared" si="21"/>
        <v>161.63733715363674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53582.842672375598</v>
      </c>
      <c r="AJ24" t="s">
        <v>291</v>
      </c>
      <c r="AK24">
        <v>15552.9</v>
      </c>
      <c r="AL24">
        <v>715.47692307692296</v>
      </c>
      <c r="AM24">
        <v>3262.08</v>
      </c>
      <c r="AN24">
        <f t="shared" si="25"/>
        <v>2546.603076923077</v>
      </c>
      <c r="AO24">
        <f t="shared" si="26"/>
        <v>0.78066849277855754</v>
      </c>
      <c r="AP24">
        <v>-0.57774747981622299</v>
      </c>
      <c r="AQ24" t="s">
        <v>324</v>
      </c>
      <c r="AR24">
        <v>15359.3</v>
      </c>
      <c r="AS24">
        <v>784.57492000000002</v>
      </c>
      <c r="AT24">
        <v>883.08</v>
      </c>
      <c r="AU24">
        <f t="shared" si="27"/>
        <v>0.11154717579381257</v>
      </c>
      <c r="AV24">
        <v>0.5</v>
      </c>
      <c r="AW24">
        <f t="shared" si="28"/>
        <v>1180.1872806277577</v>
      </c>
      <c r="AX24">
        <f t="shared" si="29"/>
        <v>6.438131115041088</v>
      </c>
      <c r="AY24">
        <f t="shared" si="30"/>
        <v>65.823279030903052</v>
      </c>
      <c r="AZ24">
        <f t="shared" si="31"/>
        <v>0.37429224985278803</v>
      </c>
      <c r="BA24">
        <f t="shared" si="32"/>
        <v>5.9447163259762209E-3</v>
      </c>
      <c r="BB24">
        <f t="shared" si="33"/>
        <v>2.693980160347873</v>
      </c>
      <c r="BC24" t="s">
        <v>325</v>
      </c>
      <c r="BD24">
        <v>552.54999999999995</v>
      </c>
      <c r="BE24">
        <f t="shared" si="34"/>
        <v>330.53000000000009</v>
      </c>
      <c r="BF24">
        <f t="shared" si="35"/>
        <v>0.29802160167004504</v>
      </c>
      <c r="BG24">
        <f t="shared" si="36"/>
        <v>0.87801205375101965</v>
      </c>
      <c r="BH24">
        <f t="shared" si="37"/>
        <v>0.58772835086559783</v>
      </c>
      <c r="BI24">
        <f t="shared" si="38"/>
        <v>0.93418563008822608</v>
      </c>
      <c r="BJ24">
        <f t="shared" si="39"/>
        <v>0.20988669380711708</v>
      </c>
      <c r="BK24">
        <f t="shared" si="40"/>
        <v>0.79011330619288289</v>
      </c>
      <c r="BL24">
        <f t="shared" si="41"/>
        <v>1400.0026666666699</v>
      </c>
      <c r="BM24">
        <f t="shared" si="42"/>
        <v>1180.1872806277577</v>
      </c>
      <c r="BN24">
        <f t="shared" si="43"/>
        <v>0.84298930904018865</v>
      </c>
      <c r="BO24">
        <f t="shared" si="44"/>
        <v>0.19597861808037731</v>
      </c>
      <c r="BP24">
        <v>6</v>
      </c>
      <c r="BQ24">
        <v>0.5</v>
      </c>
      <c r="BR24" t="s">
        <v>294</v>
      </c>
      <c r="BS24">
        <v>2</v>
      </c>
      <c r="BT24">
        <v>1608229356.8499999</v>
      </c>
      <c r="BU24">
        <v>398.73736666666701</v>
      </c>
      <c r="BV24">
        <v>406.86836666666699</v>
      </c>
      <c r="BW24">
        <v>19.9387333333333</v>
      </c>
      <c r="BX24">
        <v>18.933993333333301</v>
      </c>
      <c r="BY24">
        <v>399.61206666666698</v>
      </c>
      <c r="BZ24">
        <v>19.942903333333302</v>
      </c>
      <c r="CA24">
        <v>500.22890000000001</v>
      </c>
      <c r="CB24">
        <v>101.67189999999999</v>
      </c>
      <c r="CC24">
        <v>9.9988069999999998E-2</v>
      </c>
      <c r="CD24">
        <v>27.982309999999998</v>
      </c>
      <c r="CE24">
        <v>28.16893</v>
      </c>
      <c r="CF24">
        <v>999.9</v>
      </c>
      <c r="CG24">
        <v>0</v>
      </c>
      <c r="CH24">
        <v>0</v>
      </c>
      <c r="CI24">
        <v>9999.4313333333394</v>
      </c>
      <c r="CJ24">
        <v>0</v>
      </c>
      <c r="CK24">
        <v>260.77566666666701</v>
      </c>
      <c r="CL24">
        <v>1400.0026666666699</v>
      </c>
      <c r="CM24">
        <v>0.90000106666666702</v>
      </c>
      <c r="CN24">
        <v>9.9999009999999999E-2</v>
      </c>
      <c r="CO24">
        <v>0</v>
      </c>
      <c r="CP24">
        <v>784.494233333333</v>
      </c>
      <c r="CQ24">
        <v>4.99979</v>
      </c>
      <c r="CR24">
        <v>10988.096666666699</v>
      </c>
      <c r="CS24">
        <v>11904.696666666699</v>
      </c>
      <c r="CT24">
        <v>47.561999999999998</v>
      </c>
      <c r="CU24">
        <v>49.686999999999998</v>
      </c>
      <c r="CV24">
        <v>48.686999999999998</v>
      </c>
      <c r="CW24">
        <v>48.603999999999999</v>
      </c>
      <c r="CX24">
        <v>48.75</v>
      </c>
      <c r="CY24">
        <v>1255.50133333333</v>
      </c>
      <c r="CZ24">
        <v>139.50133333333301</v>
      </c>
      <c r="DA24">
        <v>0</v>
      </c>
      <c r="DB24">
        <v>92.5</v>
      </c>
      <c r="DC24">
        <v>0</v>
      </c>
      <c r="DD24">
        <v>784.57492000000002</v>
      </c>
      <c r="DE24">
        <v>5.4523846074566</v>
      </c>
      <c r="DF24">
        <v>92.407692325407893</v>
      </c>
      <c r="DG24">
        <v>10989.248</v>
      </c>
      <c r="DH24">
        <v>15</v>
      </c>
      <c r="DI24">
        <v>1608228775</v>
      </c>
      <c r="DJ24" t="s">
        <v>295</v>
      </c>
      <c r="DK24">
        <v>1608228775</v>
      </c>
      <c r="DL24">
        <v>1608228771</v>
      </c>
      <c r="DM24">
        <v>7</v>
      </c>
      <c r="DN24">
        <v>-0.16900000000000001</v>
      </c>
      <c r="DO24">
        <v>-1.7999999999999999E-2</v>
      </c>
      <c r="DP24">
        <v>-0.874</v>
      </c>
      <c r="DQ24">
        <v>-2E-3</v>
      </c>
      <c r="DR24">
        <v>401</v>
      </c>
      <c r="DS24">
        <v>20</v>
      </c>
      <c r="DT24">
        <v>0.45</v>
      </c>
      <c r="DU24">
        <v>0.11</v>
      </c>
      <c r="DV24">
        <v>6.43828770125321</v>
      </c>
      <c r="DW24">
        <v>-5.7566175011299701E-2</v>
      </c>
      <c r="DX24">
        <v>3.9524918384150898E-2</v>
      </c>
      <c r="DY24">
        <v>1</v>
      </c>
      <c r="DZ24">
        <v>-8.1315500000000007</v>
      </c>
      <c r="EA24">
        <v>5.9874193548564696E-3</v>
      </c>
      <c r="EB24">
        <v>4.7352540961218298E-2</v>
      </c>
      <c r="EC24">
        <v>1</v>
      </c>
      <c r="ED24">
        <v>1.0037776774193501</v>
      </c>
      <c r="EE24">
        <v>8.0490532258061603E-2</v>
      </c>
      <c r="EF24">
        <v>6.1946737131241001E-3</v>
      </c>
      <c r="EG24">
        <v>1</v>
      </c>
      <c r="EH24">
        <v>3</v>
      </c>
      <c r="EI24">
        <v>3</v>
      </c>
      <c r="EJ24" t="s">
        <v>301</v>
      </c>
      <c r="EK24">
        <v>100</v>
      </c>
      <c r="EL24">
        <v>100</v>
      </c>
      <c r="EM24">
        <v>-0.874</v>
      </c>
      <c r="EN24">
        <v>-3.8999999999999998E-3</v>
      </c>
      <c r="EO24">
        <v>-1.0923842115903899</v>
      </c>
      <c r="EP24">
        <v>8.1547674161403102E-4</v>
      </c>
      <c r="EQ24">
        <v>-7.5071724955183801E-7</v>
      </c>
      <c r="ER24">
        <v>1.8443278439785599E-10</v>
      </c>
      <c r="ES24">
        <v>-0.153622906628371</v>
      </c>
      <c r="ET24">
        <v>-1.3848143210928599E-2</v>
      </c>
      <c r="EU24">
        <v>1.44553185324755E-3</v>
      </c>
      <c r="EV24">
        <v>-1.8822019075458498E-5</v>
      </c>
      <c r="EW24">
        <v>6</v>
      </c>
      <c r="EX24">
        <v>2177</v>
      </c>
      <c r="EY24">
        <v>1</v>
      </c>
      <c r="EZ24">
        <v>25</v>
      </c>
      <c r="FA24">
        <v>9.8000000000000007</v>
      </c>
      <c r="FB24">
        <v>9.9</v>
      </c>
      <c r="FC24">
        <v>2</v>
      </c>
      <c r="FD24">
        <v>513.92399999999998</v>
      </c>
      <c r="FE24">
        <v>462.64299999999997</v>
      </c>
      <c r="FF24">
        <v>23.346499999999999</v>
      </c>
      <c r="FG24">
        <v>32.377600000000001</v>
      </c>
      <c r="FH24">
        <v>30</v>
      </c>
      <c r="FI24">
        <v>32.312100000000001</v>
      </c>
      <c r="FJ24">
        <v>32.267600000000002</v>
      </c>
      <c r="FK24">
        <v>20.215399999999999</v>
      </c>
      <c r="FL24">
        <v>43.287799999999997</v>
      </c>
      <c r="FM24">
        <v>0</v>
      </c>
      <c r="FN24">
        <v>23.349699999999999</v>
      </c>
      <c r="FO24">
        <v>407.53100000000001</v>
      </c>
      <c r="FP24">
        <v>18.8596</v>
      </c>
      <c r="FQ24">
        <v>101.06</v>
      </c>
      <c r="FR24">
        <v>100.783</v>
      </c>
    </row>
    <row r="25" spans="1:174" x14ac:dyDescent="0.25">
      <c r="A25">
        <v>9</v>
      </c>
      <c r="B25">
        <v>1608229429.5999999</v>
      </c>
      <c r="C25">
        <v>674.59999990463302</v>
      </c>
      <c r="D25" t="s">
        <v>326</v>
      </c>
      <c r="E25" t="s">
        <v>327</v>
      </c>
      <c r="F25" t="s">
        <v>289</v>
      </c>
      <c r="G25" t="s">
        <v>290</v>
      </c>
      <c r="H25">
        <v>1608229421.8499999</v>
      </c>
      <c r="I25">
        <f t="shared" si="0"/>
        <v>1.0231376031519552E-3</v>
      </c>
      <c r="J25">
        <f t="shared" si="1"/>
        <v>9.7244412868314516</v>
      </c>
      <c r="K25">
        <f t="shared" si="2"/>
        <v>496.90429999999998</v>
      </c>
      <c r="L25">
        <f t="shared" si="3"/>
        <v>209.03115871884179</v>
      </c>
      <c r="M25">
        <f t="shared" si="4"/>
        <v>21.273869304298458</v>
      </c>
      <c r="N25">
        <f t="shared" si="5"/>
        <v>50.571776952940219</v>
      </c>
      <c r="O25">
        <f t="shared" si="6"/>
        <v>5.6565319655061459E-2</v>
      </c>
      <c r="P25">
        <f t="shared" si="7"/>
        <v>2.957405133769778</v>
      </c>
      <c r="Q25">
        <f t="shared" si="8"/>
        <v>5.5971076276584847E-2</v>
      </c>
      <c r="R25">
        <f t="shared" si="9"/>
        <v>3.5034792751255379E-2</v>
      </c>
      <c r="S25">
        <f t="shared" si="10"/>
        <v>231.28985442793552</v>
      </c>
      <c r="T25">
        <f t="shared" si="11"/>
        <v>29.071006748412461</v>
      </c>
      <c r="U25">
        <f t="shared" si="12"/>
        <v>28.143663333333301</v>
      </c>
      <c r="V25">
        <f t="shared" si="13"/>
        <v>3.8267381133581679</v>
      </c>
      <c r="W25">
        <f t="shared" si="14"/>
        <v>53.275517544301508</v>
      </c>
      <c r="X25">
        <f t="shared" si="15"/>
        <v>2.0197766155913008</v>
      </c>
      <c r="Y25">
        <f t="shared" si="16"/>
        <v>3.7911909798187247</v>
      </c>
      <c r="Z25">
        <f t="shared" si="17"/>
        <v>1.8069614977668671</v>
      </c>
      <c r="AA25">
        <f t="shared" si="18"/>
        <v>-45.120368299001221</v>
      </c>
      <c r="AB25">
        <f t="shared" si="19"/>
        <v>-25.536381896992349</v>
      </c>
      <c r="AC25">
        <f t="shared" si="20"/>
        <v>-1.8833648151638935</v>
      </c>
      <c r="AD25">
        <f t="shared" si="21"/>
        <v>158.74973941677806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53547.511263700784</v>
      </c>
      <c r="AJ25" t="s">
        <v>291</v>
      </c>
      <c r="AK25">
        <v>15552.9</v>
      </c>
      <c r="AL25">
        <v>715.47692307692296</v>
      </c>
      <c r="AM25">
        <v>3262.08</v>
      </c>
      <c r="AN25">
        <f t="shared" si="25"/>
        <v>2546.603076923077</v>
      </c>
      <c r="AO25">
        <f t="shared" si="26"/>
        <v>0.78066849277855754</v>
      </c>
      <c r="AP25">
        <v>-0.57774747981622299</v>
      </c>
      <c r="AQ25" t="s">
        <v>328</v>
      </c>
      <c r="AR25">
        <v>15359.6</v>
      </c>
      <c r="AS25">
        <v>803.2115</v>
      </c>
      <c r="AT25">
        <v>919.6</v>
      </c>
      <c r="AU25">
        <f t="shared" si="27"/>
        <v>0.12656426707264035</v>
      </c>
      <c r="AV25">
        <v>0.5</v>
      </c>
      <c r="AW25">
        <f t="shared" si="28"/>
        <v>1180.1791206277533</v>
      </c>
      <c r="AX25">
        <f t="shared" si="29"/>
        <v>9.7244412868314516</v>
      </c>
      <c r="AY25">
        <f t="shared" si="30"/>
        <v>74.684252708342399</v>
      </c>
      <c r="AZ25">
        <f t="shared" si="31"/>
        <v>0.40093518921270122</v>
      </c>
      <c r="BA25">
        <f t="shared" si="32"/>
        <v>8.7293433569370395E-3</v>
      </c>
      <c r="BB25">
        <f t="shared" si="33"/>
        <v>2.5472814267072641</v>
      </c>
      <c r="BC25" t="s">
        <v>329</v>
      </c>
      <c r="BD25">
        <v>550.9</v>
      </c>
      <c r="BE25">
        <f t="shared" si="34"/>
        <v>368.70000000000005</v>
      </c>
      <c r="BF25">
        <f t="shared" si="35"/>
        <v>0.31567263357743425</v>
      </c>
      <c r="BG25">
        <f t="shared" si="36"/>
        <v>0.86400755390641715</v>
      </c>
      <c r="BH25">
        <f t="shared" si="37"/>
        <v>0.57018785800422034</v>
      </c>
      <c r="BI25">
        <f t="shared" si="38"/>
        <v>0.91984495786846066</v>
      </c>
      <c r="BJ25">
        <f t="shared" si="39"/>
        <v>0.21651091130767991</v>
      </c>
      <c r="BK25">
        <f t="shared" si="40"/>
        <v>0.78348908869232003</v>
      </c>
      <c r="BL25">
        <f t="shared" si="41"/>
        <v>1399.9929999999999</v>
      </c>
      <c r="BM25">
        <f t="shared" si="42"/>
        <v>1180.1791206277533</v>
      </c>
      <c r="BN25">
        <f t="shared" si="43"/>
        <v>0.84298930110918646</v>
      </c>
      <c r="BO25">
        <f t="shared" si="44"/>
        <v>0.19597860221837285</v>
      </c>
      <c r="BP25">
        <v>6</v>
      </c>
      <c r="BQ25">
        <v>0.5</v>
      </c>
      <c r="BR25" t="s">
        <v>294</v>
      </c>
      <c r="BS25">
        <v>2</v>
      </c>
      <c r="BT25">
        <v>1608229421.8499999</v>
      </c>
      <c r="BU25">
        <v>496.90429999999998</v>
      </c>
      <c r="BV25">
        <v>509.17773333333298</v>
      </c>
      <c r="BW25">
        <v>19.845766666666702</v>
      </c>
      <c r="BX25">
        <v>18.642953333333299</v>
      </c>
      <c r="BY25">
        <v>497.6413</v>
      </c>
      <c r="BZ25">
        <v>19.872766666666699</v>
      </c>
      <c r="CA25">
        <v>500.243533333333</v>
      </c>
      <c r="CB25">
        <v>101.673633333333</v>
      </c>
      <c r="CC25">
        <v>0.10004210666666701</v>
      </c>
      <c r="CD25">
        <v>27.983499999999999</v>
      </c>
      <c r="CE25">
        <v>28.143663333333301</v>
      </c>
      <c r="CF25">
        <v>999.9</v>
      </c>
      <c r="CG25">
        <v>0</v>
      </c>
      <c r="CH25">
        <v>0</v>
      </c>
      <c r="CI25">
        <v>9992.42133333333</v>
      </c>
      <c r="CJ25">
        <v>0</v>
      </c>
      <c r="CK25">
        <v>281.293566666667</v>
      </c>
      <c r="CL25">
        <v>1399.9929999999999</v>
      </c>
      <c r="CM25">
        <v>0.90000089999999999</v>
      </c>
      <c r="CN25">
        <v>9.9999190000000002E-2</v>
      </c>
      <c r="CO25">
        <v>0</v>
      </c>
      <c r="CP25">
        <v>803.17010000000005</v>
      </c>
      <c r="CQ25">
        <v>4.99979</v>
      </c>
      <c r="CR25">
        <v>11265.63</v>
      </c>
      <c r="CS25">
        <v>11904.606666666699</v>
      </c>
      <c r="CT25">
        <v>47.612400000000001</v>
      </c>
      <c r="CU25">
        <v>49.686999999999998</v>
      </c>
      <c r="CV25">
        <v>48.686999999999998</v>
      </c>
      <c r="CW25">
        <v>48.578800000000001</v>
      </c>
      <c r="CX25">
        <v>48.75</v>
      </c>
      <c r="CY25">
        <v>1255.4929999999999</v>
      </c>
      <c r="CZ25">
        <v>139.5</v>
      </c>
      <c r="DA25">
        <v>0</v>
      </c>
      <c r="DB25">
        <v>64.5</v>
      </c>
      <c r="DC25">
        <v>0</v>
      </c>
      <c r="DD25">
        <v>803.2115</v>
      </c>
      <c r="DE25">
        <v>6.3847863148665303</v>
      </c>
      <c r="DF25">
        <v>98.758974344071802</v>
      </c>
      <c r="DG25">
        <v>11266.2807692308</v>
      </c>
      <c r="DH25">
        <v>15</v>
      </c>
      <c r="DI25">
        <v>1608229455.0999999</v>
      </c>
      <c r="DJ25" t="s">
        <v>330</v>
      </c>
      <c r="DK25">
        <v>1608229455.0999999</v>
      </c>
      <c r="DL25">
        <v>1608229451.5999999</v>
      </c>
      <c r="DM25">
        <v>8</v>
      </c>
      <c r="DN25">
        <v>0.11</v>
      </c>
      <c r="DO25">
        <v>4.0000000000000001E-3</v>
      </c>
      <c r="DP25">
        <v>-0.73699999999999999</v>
      </c>
      <c r="DQ25">
        <v>-2.7E-2</v>
      </c>
      <c r="DR25">
        <v>511</v>
      </c>
      <c r="DS25">
        <v>19</v>
      </c>
      <c r="DT25">
        <v>0.15</v>
      </c>
      <c r="DU25">
        <v>0.08</v>
      </c>
      <c r="DV25">
        <v>9.8260298611464307</v>
      </c>
      <c r="DW25">
        <v>-0.15477883176615601</v>
      </c>
      <c r="DX25">
        <v>0.13283226343952001</v>
      </c>
      <c r="DY25">
        <v>1</v>
      </c>
      <c r="DZ25">
        <v>-12.407051612903199</v>
      </c>
      <c r="EA25">
        <v>4.7075806451598597E-2</v>
      </c>
      <c r="EB25">
        <v>0.15739322006746301</v>
      </c>
      <c r="EC25">
        <v>1</v>
      </c>
      <c r="ED25">
        <v>1.22255</v>
      </c>
      <c r="EE25">
        <v>0.13246112903225701</v>
      </c>
      <c r="EF25">
        <v>9.9685557241661806E-3</v>
      </c>
      <c r="EG25">
        <v>1</v>
      </c>
      <c r="EH25">
        <v>3</v>
      </c>
      <c r="EI25">
        <v>3</v>
      </c>
      <c r="EJ25" t="s">
        <v>301</v>
      </c>
      <c r="EK25">
        <v>100</v>
      </c>
      <c r="EL25">
        <v>100</v>
      </c>
      <c r="EM25">
        <v>-0.73699999999999999</v>
      </c>
      <c r="EN25">
        <v>-2.7E-2</v>
      </c>
      <c r="EO25">
        <v>-1.0923842115903899</v>
      </c>
      <c r="EP25">
        <v>8.1547674161403102E-4</v>
      </c>
      <c r="EQ25">
        <v>-7.5071724955183801E-7</v>
      </c>
      <c r="ER25">
        <v>1.8443278439785599E-10</v>
      </c>
      <c r="ES25">
        <v>-0.153622906628371</v>
      </c>
      <c r="ET25">
        <v>-1.3848143210928599E-2</v>
      </c>
      <c r="EU25">
        <v>1.44553185324755E-3</v>
      </c>
      <c r="EV25">
        <v>-1.8822019075458498E-5</v>
      </c>
      <c r="EW25">
        <v>6</v>
      </c>
      <c r="EX25">
        <v>2177</v>
      </c>
      <c r="EY25">
        <v>1</v>
      </c>
      <c r="EZ25">
        <v>25</v>
      </c>
      <c r="FA25">
        <v>10.9</v>
      </c>
      <c r="FB25">
        <v>11</v>
      </c>
      <c r="FC25">
        <v>2</v>
      </c>
      <c r="FD25">
        <v>514.08100000000002</v>
      </c>
      <c r="FE25">
        <v>462.71800000000002</v>
      </c>
      <c r="FF25">
        <v>23.245899999999999</v>
      </c>
      <c r="FG25">
        <v>32.353700000000003</v>
      </c>
      <c r="FH25">
        <v>29.9999</v>
      </c>
      <c r="FI25">
        <v>32.296599999999998</v>
      </c>
      <c r="FJ25">
        <v>32.253500000000003</v>
      </c>
      <c r="FK25">
        <v>24.217300000000002</v>
      </c>
      <c r="FL25">
        <v>44.15</v>
      </c>
      <c r="FM25">
        <v>0</v>
      </c>
      <c r="FN25">
        <v>23.250399999999999</v>
      </c>
      <c r="FO25">
        <v>510.68200000000002</v>
      </c>
      <c r="FP25">
        <v>18.607900000000001</v>
      </c>
      <c r="FQ25">
        <v>101.069</v>
      </c>
      <c r="FR25">
        <v>100.786</v>
      </c>
    </row>
    <row r="26" spans="1:174" x14ac:dyDescent="0.25">
      <c r="A26">
        <v>10</v>
      </c>
      <c r="B26">
        <v>1608229522.5999999</v>
      </c>
      <c r="C26">
        <v>767.59999990463302</v>
      </c>
      <c r="D26" t="s">
        <v>331</v>
      </c>
      <c r="E26" t="s">
        <v>332</v>
      </c>
      <c r="F26" t="s">
        <v>289</v>
      </c>
      <c r="G26" t="s">
        <v>290</v>
      </c>
      <c r="H26">
        <v>1608229514.8499999</v>
      </c>
      <c r="I26">
        <f t="shared" si="0"/>
        <v>1.351359615252555E-3</v>
      </c>
      <c r="J26">
        <f t="shared" si="1"/>
        <v>13.097965911703838</v>
      </c>
      <c r="K26">
        <f t="shared" si="2"/>
        <v>596.88613333333296</v>
      </c>
      <c r="L26">
        <f t="shared" si="3"/>
        <v>302.88171106201082</v>
      </c>
      <c r="M26">
        <f t="shared" si="4"/>
        <v>30.825805531804082</v>
      </c>
      <c r="N26">
        <f t="shared" si="5"/>
        <v>60.748124428670977</v>
      </c>
      <c r="O26">
        <f t="shared" si="6"/>
        <v>7.5492925530477095E-2</v>
      </c>
      <c r="P26">
        <f t="shared" si="7"/>
        <v>2.9602043663401849</v>
      </c>
      <c r="Q26">
        <f t="shared" si="8"/>
        <v>7.4439441025647479E-2</v>
      </c>
      <c r="R26">
        <f t="shared" si="9"/>
        <v>4.6618077271860479E-2</v>
      </c>
      <c r="S26">
        <f t="shared" si="10"/>
        <v>231.29208760606969</v>
      </c>
      <c r="T26">
        <f t="shared" si="11"/>
        <v>28.993950860553589</v>
      </c>
      <c r="U26">
        <f t="shared" si="12"/>
        <v>28.12914</v>
      </c>
      <c r="V26">
        <f t="shared" si="13"/>
        <v>3.8235028175462134</v>
      </c>
      <c r="W26">
        <f t="shared" si="14"/>
        <v>53.493215378447147</v>
      </c>
      <c r="X26">
        <f t="shared" si="15"/>
        <v>2.0290202441902974</v>
      </c>
      <c r="Y26">
        <f t="shared" si="16"/>
        <v>3.7930422200939637</v>
      </c>
      <c r="Z26">
        <f t="shared" si="17"/>
        <v>1.794482573355916</v>
      </c>
      <c r="AA26">
        <f t="shared" si="18"/>
        <v>-59.594959032637675</v>
      </c>
      <c r="AB26">
        <f t="shared" si="19"/>
        <v>-21.906461155095716</v>
      </c>
      <c r="AC26">
        <f t="shared" si="20"/>
        <v>-1.6140728257544401</v>
      </c>
      <c r="AD26">
        <f t="shared" si="21"/>
        <v>148.17659459258186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53627.645415553205</v>
      </c>
      <c r="AJ26" t="s">
        <v>291</v>
      </c>
      <c r="AK26">
        <v>15552.9</v>
      </c>
      <c r="AL26">
        <v>715.47692307692296</v>
      </c>
      <c r="AM26">
        <v>3262.08</v>
      </c>
      <c r="AN26">
        <f t="shared" si="25"/>
        <v>2546.603076923077</v>
      </c>
      <c r="AO26">
        <f t="shared" si="26"/>
        <v>0.78066849277855754</v>
      </c>
      <c r="AP26">
        <v>-0.57774747981622299</v>
      </c>
      <c r="AQ26" t="s">
        <v>333</v>
      </c>
      <c r="AR26">
        <v>15360.6</v>
      </c>
      <c r="AS26">
        <v>836.92446153846197</v>
      </c>
      <c r="AT26">
        <v>982.26</v>
      </c>
      <c r="AU26">
        <f t="shared" si="27"/>
        <v>0.14796035516211392</v>
      </c>
      <c r="AV26">
        <v>0.5</v>
      </c>
      <c r="AW26">
        <f t="shared" si="28"/>
        <v>1180.1903766420028</v>
      </c>
      <c r="AX26">
        <f t="shared" si="29"/>
        <v>13.097965911703838</v>
      </c>
      <c r="AY26">
        <f t="shared" si="30"/>
        <v>87.310693643429858</v>
      </c>
      <c r="AZ26">
        <f t="shared" si="31"/>
        <v>0.4368904363406837</v>
      </c>
      <c r="BA26">
        <f t="shared" si="32"/>
        <v>1.1587718102253626E-2</v>
      </c>
      <c r="BB26">
        <f t="shared" si="33"/>
        <v>2.3209944413902628</v>
      </c>
      <c r="BC26" t="s">
        <v>334</v>
      </c>
      <c r="BD26">
        <v>553.12</v>
      </c>
      <c r="BE26">
        <f t="shared" si="34"/>
        <v>429.14</v>
      </c>
      <c r="BF26">
        <f t="shared" si="35"/>
        <v>0.33866695824564952</v>
      </c>
      <c r="BG26">
        <f t="shared" si="36"/>
        <v>0.84158496249483183</v>
      </c>
      <c r="BH26">
        <f t="shared" si="37"/>
        <v>0.54477045597402485</v>
      </c>
      <c r="BI26">
        <f t="shared" si="38"/>
        <v>0.89523963143662855</v>
      </c>
      <c r="BJ26">
        <f t="shared" si="39"/>
        <v>0.22382362632882005</v>
      </c>
      <c r="BK26">
        <f t="shared" si="40"/>
        <v>0.77617637367117998</v>
      </c>
      <c r="BL26">
        <f t="shared" si="41"/>
        <v>1400.0063333333301</v>
      </c>
      <c r="BM26">
        <f t="shared" si="42"/>
        <v>1180.1903766420028</v>
      </c>
      <c r="BN26">
        <f t="shared" si="43"/>
        <v>0.84298931264978005</v>
      </c>
      <c r="BO26">
        <f t="shared" si="44"/>
        <v>0.19597862529956003</v>
      </c>
      <c r="BP26">
        <v>6</v>
      </c>
      <c r="BQ26">
        <v>0.5</v>
      </c>
      <c r="BR26" t="s">
        <v>294</v>
      </c>
      <c r="BS26">
        <v>2</v>
      </c>
      <c r="BT26">
        <v>1608229514.8499999</v>
      </c>
      <c r="BU26">
        <v>596.88613333333296</v>
      </c>
      <c r="BV26">
        <v>613.56389999999999</v>
      </c>
      <c r="BW26">
        <v>19.936319999999998</v>
      </c>
      <c r="BX26">
        <v>18.347753333333301</v>
      </c>
      <c r="BY26">
        <v>597.61030000000005</v>
      </c>
      <c r="BZ26">
        <v>19.936769999999999</v>
      </c>
      <c r="CA26">
        <v>500.23149999999998</v>
      </c>
      <c r="CB26">
        <v>101.6751</v>
      </c>
      <c r="CC26">
        <v>9.9964013333333296E-2</v>
      </c>
      <c r="CD26">
        <v>27.991873333333299</v>
      </c>
      <c r="CE26">
        <v>28.12914</v>
      </c>
      <c r="CF26">
        <v>999.9</v>
      </c>
      <c r="CG26">
        <v>0</v>
      </c>
      <c r="CH26">
        <v>0</v>
      </c>
      <c r="CI26">
        <v>10008.1526666667</v>
      </c>
      <c r="CJ26">
        <v>0</v>
      </c>
      <c r="CK26">
        <v>288.13240000000002</v>
      </c>
      <c r="CL26">
        <v>1400.0063333333301</v>
      </c>
      <c r="CM26">
        <v>0.89999786666666703</v>
      </c>
      <c r="CN26">
        <v>0.10000220999999999</v>
      </c>
      <c r="CO26">
        <v>0</v>
      </c>
      <c r="CP26">
        <v>836.80930000000001</v>
      </c>
      <c r="CQ26">
        <v>4.99979</v>
      </c>
      <c r="CR26">
        <v>11744.063333333301</v>
      </c>
      <c r="CS26">
        <v>11904.7166666667</v>
      </c>
      <c r="CT26">
        <v>47.5914</v>
      </c>
      <c r="CU26">
        <v>49.686999999999998</v>
      </c>
      <c r="CV26">
        <v>48.686999999999998</v>
      </c>
      <c r="CW26">
        <v>48.620800000000003</v>
      </c>
      <c r="CX26">
        <v>48.75</v>
      </c>
      <c r="CY26">
        <v>1255.5056666666701</v>
      </c>
      <c r="CZ26">
        <v>139.50200000000001</v>
      </c>
      <c r="DA26">
        <v>0</v>
      </c>
      <c r="DB26">
        <v>92.5</v>
      </c>
      <c r="DC26">
        <v>0</v>
      </c>
      <c r="DD26">
        <v>836.92446153846197</v>
      </c>
      <c r="DE26">
        <v>23.293401703421299</v>
      </c>
      <c r="DF26">
        <v>315.45299134157199</v>
      </c>
      <c r="DG26">
        <v>11745.6</v>
      </c>
      <c r="DH26">
        <v>15</v>
      </c>
      <c r="DI26">
        <v>1608229455.0999999</v>
      </c>
      <c r="DJ26" t="s">
        <v>330</v>
      </c>
      <c r="DK26">
        <v>1608229455.0999999</v>
      </c>
      <c r="DL26">
        <v>1608229451.5999999</v>
      </c>
      <c r="DM26">
        <v>8</v>
      </c>
      <c r="DN26">
        <v>0.11</v>
      </c>
      <c r="DO26">
        <v>4.0000000000000001E-3</v>
      </c>
      <c r="DP26">
        <v>-0.73699999999999999</v>
      </c>
      <c r="DQ26">
        <v>-2.7E-2</v>
      </c>
      <c r="DR26">
        <v>511</v>
      </c>
      <c r="DS26">
        <v>19</v>
      </c>
      <c r="DT26">
        <v>0.15</v>
      </c>
      <c r="DU26">
        <v>0.08</v>
      </c>
      <c r="DV26">
        <v>13.1146601452746</v>
      </c>
      <c r="DW26">
        <v>-0.27990836645453299</v>
      </c>
      <c r="DX26">
        <v>7.6039819745840398E-2</v>
      </c>
      <c r="DY26">
        <v>1</v>
      </c>
      <c r="DZ26">
        <v>-16.689129032258101</v>
      </c>
      <c r="EA26">
        <v>9.9391935483911301E-2</v>
      </c>
      <c r="EB26">
        <v>7.7764936096934398E-2</v>
      </c>
      <c r="EC26">
        <v>1</v>
      </c>
      <c r="ED26">
        <v>1.58835451612903</v>
      </c>
      <c r="EE26">
        <v>2.4435967741932099E-2</v>
      </c>
      <c r="EF26">
        <v>2.7299625883170499E-3</v>
      </c>
      <c r="EG26">
        <v>1</v>
      </c>
      <c r="EH26">
        <v>3</v>
      </c>
      <c r="EI26">
        <v>3</v>
      </c>
      <c r="EJ26" t="s">
        <v>301</v>
      </c>
      <c r="EK26">
        <v>100</v>
      </c>
      <c r="EL26">
        <v>100</v>
      </c>
      <c r="EM26">
        <v>-0.72399999999999998</v>
      </c>
      <c r="EN26">
        <v>-2.9999999999999997E-4</v>
      </c>
      <c r="EO26">
        <v>-0.98272246858175205</v>
      </c>
      <c r="EP26">
        <v>8.1547674161403102E-4</v>
      </c>
      <c r="EQ26">
        <v>-7.5071724955183801E-7</v>
      </c>
      <c r="ER26">
        <v>1.8443278439785599E-10</v>
      </c>
      <c r="ES26">
        <v>-0.14977693486121499</v>
      </c>
      <c r="ET26">
        <v>-1.3848143210928599E-2</v>
      </c>
      <c r="EU26">
        <v>1.44553185324755E-3</v>
      </c>
      <c r="EV26">
        <v>-1.8822019075458498E-5</v>
      </c>
      <c r="EW26">
        <v>6</v>
      </c>
      <c r="EX26">
        <v>2177</v>
      </c>
      <c r="EY26">
        <v>1</v>
      </c>
      <c r="EZ26">
        <v>25</v>
      </c>
      <c r="FA26">
        <v>1.1000000000000001</v>
      </c>
      <c r="FB26">
        <v>1.2</v>
      </c>
      <c r="FC26">
        <v>2</v>
      </c>
      <c r="FD26">
        <v>514.31299999999999</v>
      </c>
      <c r="FE26">
        <v>462.05900000000003</v>
      </c>
      <c r="FF26">
        <v>23.307500000000001</v>
      </c>
      <c r="FG26">
        <v>32.330800000000004</v>
      </c>
      <c r="FH26">
        <v>30.0001</v>
      </c>
      <c r="FI26">
        <v>32.280799999999999</v>
      </c>
      <c r="FJ26">
        <v>32.239400000000003</v>
      </c>
      <c r="FK26">
        <v>28.135899999999999</v>
      </c>
      <c r="FL26">
        <v>44.9285</v>
      </c>
      <c r="FM26">
        <v>0</v>
      </c>
      <c r="FN26">
        <v>23.309200000000001</v>
      </c>
      <c r="FO26">
        <v>614.83399999999995</v>
      </c>
      <c r="FP26">
        <v>18.345800000000001</v>
      </c>
      <c r="FQ26">
        <v>101.07</v>
      </c>
      <c r="FR26">
        <v>100.788</v>
      </c>
    </row>
    <row r="27" spans="1:174" x14ac:dyDescent="0.25">
      <c r="A27">
        <v>11</v>
      </c>
      <c r="B27">
        <v>1608229609.5999999</v>
      </c>
      <c r="C27">
        <v>854.59999990463302</v>
      </c>
      <c r="D27" t="s">
        <v>335</v>
      </c>
      <c r="E27" t="s">
        <v>336</v>
      </c>
      <c r="F27" t="s">
        <v>289</v>
      </c>
      <c r="G27" t="s">
        <v>290</v>
      </c>
      <c r="H27">
        <v>1608229601.8499999</v>
      </c>
      <c r="I27">
        <f t="shared" si="0"/>
        <v>1.6105588671620722E-3</v>
      </c>
      <c r="J27">
        <f t="shared" si="1"/>
        <v>15.343854705737479</v>
      </c>
      <c r="K27">
        <f t="shared" si="2"/>
        <v>698.74093333333303</v>
      </c>
      <c r="L27">
        <f t="shared" si="3"/>
        <v>405.08328628135092</v>
      </c>
      <c r="M27">
        <f t="shared" si="4"/>
        <v>41.227026218563658</v>
      </c>
      <c r="N27">
        <f t="shared" si="5"/>
        <v>71.113797468575456</v>
      </c>
      <c r="O27">
        <f t="shared" si="6"/>
        <v>8.9718586123054611E-2</v>
      </c>
      <c r="P27">
        <f t="shared" si="7"/>
        <v>2.9591482194068939</v>
      </c>
      <c r="Q27">
        <f t="shared" si="8"/>
        <v>8.8234349766301207E-2</v>
      </c>
      <c r="R27">
        <f t="shared" si="9"/>
        <v>5.5277776046500728E-2</v>
      </c>
      <c r="S27">
        <f t="shared" si="10"/>
        <v>231.29088143817958</v>
      </c>
      <c r="T27">
        <f t="shared" si="11"/>
        <v>28.915106360222211</v>
      </c>
      <c r="U27">
        <f t="shared" si="12"/>
        <v>28.105553333333301</v>
      </c>
      <c r="V27">
        <f t="shared" si="13"/>
        <v>3.8182536093083046</v>
      </c>
      <c r="W27">
        <f t="shared" si="14"/>
        <v>53.129841804942131</v>
      </c>
      <c r="X27">
        <f t="shared" si="15"/>
        <v>2.0137758449399348</v>
      </c>
      <c r="Y27">
        <f t="shared" si="16"/>
        <v>3.7902914379703905</v>
      </c>
      <c r="Z27">
        <f t="shared" si="17"/>
        <v>1.8044777643683698</v>
      </c>
      <c r="AA27">
        <f t="shared" si="18"/>
        <v>-71.025646041847381</v>
      </c>
      <c r="AB27">
        <f t="shared" si="19"/>
        <v>-20.120909259901694</v>
      </c>
      <c r="AC27">
        <f t="shared" si="20"/>
        <v>-1.4827758708985266</v>
      </c>
      <c r="AD27">
        <f t="shared" si="21"/>
        <v>138.66155026553196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53599.050927396442</v>
      </c>
      <c r="AJ27" t="s">
        <v>291</v>
      </c>
      <c r="AK27">
        <v>15552.9</v>
      </c>
      <c r="AL27">
        <v>715.47692307692296</v>
      </c>
      <c r="AM27">
        <v>3262.08</v>
      </c>
      <c r="AN27">
        <f t="shared" si="25"/>
        <v>2546.603076923077</v>
      </c>
      <c r="AO27">
        <f t="shared" si="26"/>
        <v>0.78066849277855754</v>
      </c>
      <c r="AP27">
        <v>-0.57774747981622299</v>
      </c>
      <c r="AQ27" t="s">
        <v>337</v>
      </c>
      <c r="AR27">
        <v>15361.4</v>
      </c>
      <c r="AS27">
        <v>878.29507692307698</v>
      </c>
      <c r="AT27">
        <v>1042.49</v>
      </c>
      <c r="AU27">
        <f t="shared" si="27"/>
        <v>0.15750263607029613</v>
      </c>
      <c r="AV27">
        <v>0.5</v>
      </c>
      <c r="AW27">
        <f t="shared" si="28"/>
        <v>1180.1831906277764</v>
      </c>
      <c r="AX27">
        <f t="shared" si="29"/>
        <v>15.343854705737479</v>
      </c>
      <c r="AY27">
        <f t="shared" si="30"/>
        <v>92.940981784863794</v>
      </c>
      <c r="AZ27">
        <f t="shared" si="31"/>
        <v>0.46473347466162745</v>
      </c>
      <c r="BA27">
        <f t="shared" si="32"/>
        <v>1.3490788813120193E-2</v>
      </c>
      <c r="BB27">
        <f t="shared" si="33"/>
        <v>2.1291235407533886</v>
      </c>
      <c r="BC27" t="s">
        <v>338</v>
      </c>
      <c r="BD27">
        <v>558.01</v>
      </c>
      <c r="BE27">
        <f t="shared" si="34"/>
        <v>484.48</v>
      </c>
      <c r="BF27">
        <f t="shared" si="35"/>
        <v>0.33890960014226185</v>
      </c>
      <c r="BG27">
        <f t="shared" si="36"/>
        <v>0.82083304056477846</v>
      </c>
      <c r="BH27">
        <f t="shared" si="37"/>
        <v>0.50210506754611051</v>
      </c>
      <c r="BI27">
        <f t="shared" si="38"/>
        <v>0.8715885173129575</v>
      </c>
      <c r="BJ27">
        <f t="shared" si="39"/>
        <v>0.21532051237029379</v>
      </c>
      <c r="BK27">
        <f t="shared" si="40"/>
        <v>0.78467948762970618</v>
      </c>
      <c r="BL27">
        <f t="shared" si="41"/>
        <v>1399.9976666666701</v>
      </c>
      <c r="BM27">
        <f t="shared" si="42"/>
        <v>1180.1831906277764</v>
      </c>
      <c r="BN27">
        <f t="shared" si="43"/>
        <v>0.842989398287883</v>
      </c>
      <c r="BO27">
        <f t="shared" si="44"/>
        <v>0.19597879657576611</v>
      </c>
      <c r="BP27">
        <v>6</v>
      </c>
      <c r="BQ27">
        <v>0.5</v>
      </c>
      <c r="BR27" t="s">
        <v>294</v>
      </c>
      <c r="BS27">
        <v>2</v>
      </c>
      <c r="BT27">
        <v>1608229601.8499999</v>
      </c>
      <c r="BU27">
        <v>698.74093333333303</v>
      </c>
      <c r="BV27">
        <v>718.495133333333</v>
      </c>
      <c r="BW27">
        <v>19.7867033333333</v>
      </c>
      <c r="BX27">
        <v>17.8931233333333</v>
      </c>
      <c r="BY27">
        <v>699.45730000000003</v>
      </c>
      <c r="BZ27">
        <v>19.790299999999998</v>
      </c>
      <c r="CA27">
        <v>500.22430000000003</v>
      </c>
      <c r="CB27">
        <v>101.6742</v>
      </c>
      <c r="CC27">
        <v>9.9997096666666702E-2</v>
      </c>
      <c r="CD27">
        <v>27.979430000000001</v>
      </c>
      <c r="CE27">
        <v>28.105553333333301</v>
      </c>
      <c r="CF27">
        <v>999.9</v>
      </c>
      <c r="CG27">
        <v>0</v>
      </c>
      <c r="CH27">
        <v>0</v>
      </c>
      <c r="CI27">
        <v>10002.2493333333</v>
      </c>
      <c r="CJ27">
        <v>0</v>
      </c>
      <c r="CK27">
        <v>286.27409999999998</v>
      </c>
      <c r="CL27">
        <v>1399.9976666666701</v>
      </c>
      <c r="CM27">
        <v>0.89999676666666695</v>
      </c>
      <c r="CN27">
        <v>0.100003296666667</v>
      </c>
      <c r="CO27">
        <v>0</v>
      </c>
      <c r="CP27">
        <v>878.24189999999999</v>
      </c>
      <c r="CQ27">
        <v>4.99979</v>
      </c>
      <c r="CR27">
        <v>12322.32</v>
      </c>
      <c r="CS27">
        <v>11904.65</v>
      </c>
      <c r="CT27">
        <v>47.625</v>
      </c>
      <c r="CU27">
        <v>49.686999999999998</v>
      </c>
      <c r="CV27">
        <v>48.686999999999998</v>
      </c>
      <c r="CW27">
        <v>48.625</v>
      </c>
      <c r="CX27">
        <v>48.774799999999999</v>
      </c>
      <c r="CY27">
        <v>1255.4926666666699</v>
      </c>
      <c r="CZ27">
        <v>139.505</v>
      </c>
      <c r="DA27">
        <v>0</v>
      </c>
      <c r="DB27">
        <v>86.5</v>
      </c>
      <c r="DC27">
        <v>0</v>
      </c>
      <c r="DD27">
        <v>878.29507692307698</v>
      </c>
      <c r="DE27">
        <v>12.1396239366881</v>
      </c>
      <c r="DF27">
        <v>166.417094034369</v>
      </c>
      <c r="DG27">
        <v>12323.342307692301</v>
      </c>
      <c r="DH27">
        <v>15</v>
      </c>
      <c r="DI27">
        <v>1608229455.0999999</v>
      </c>
      <c r="DJ27" t="s">
        <v>330</v>
      </c>
      <c r="DK27">
        <v>1608229455.0999999</v>
      </c>
      <c r="DL27">
        <v>1608229451.5999999</v>
      </c>
      <c r="DM27">
        <v>8</v>
      </c>
      <c r="DN27">
        <v>0.11</v>
      </c>
      <c r="DO27">
        <v>4.0000000000000001E-3</v>
      </c>
      <c r="DP27">
        <v>-0.73699999999999999</v>
      </c>
      <c r="DQ27">
        <v>-2.7E-2</v>
      </c>
      <c r="DR27">
        <v>511</v>
      </c>
      <c r="DS27">
        <v>19</v>
      </c>
      <c r="DT27">
        <v>0.15</v>
      </c>
      <c r="DU27">
        <v>0.08</v>
      </c>
      <c r="DV27">
        <v>15.351916317774901</v>
      </c>
      <c r="DW27">
        <v>-0.25805865187722998</v>
      </c>
      <c r="DX27">
        <v>4.2860981765384797E-2</v>
      </c>
      <c r="DY27">
        <v>1</v>
      </c>
      <c r="DZ27">
        <v>-19.7616451612903</v>
      </c>
      <c r="EA27">
        <v>0.17558709677422901</v>
      </c>
      <c r="EB27">
        <v>4.75896630054677E-2</v>
      </c>
      <c r="EC27">
        <v>1</v>
      </c>
      <c r="ED27">
        <v>1.89167</v>
      </c>
      <c r="EE27">
        <v>0.15808596774193601</v>
      </c>
      <c r="EF27">
        <v>1.1802771954352601E-2</v>
      </c>
      <c r="EG27">
        <v>1</v>
      </c>
      <c r="EH27">
        <v>3</v>
      </c>
      <c r="EI27">
        <v>3</v>
      </c>
      <c r="EJ27" t="s">
        <v>301</v>
      </c>
      <c r="EK27">
        <v>100</v>
      </c>
      <c r="EL27">
        <v>100</v>
      </c>
      <c r="EM27">
        <v>-0.71599999999999997</v>
      </c>
      <c r="EN27">
        <v>-3.0999999999999999E-3</v>
      </c>
      <c r="EO27">
        <v>-0.98272246858175205</v>
      </c>
      <c r="EP27">
        <v>8.1547674161403102E-4</v>
      </c>
      <c r="EQ27">
        <v>-7.5071724955183801E-7</v>
      </c>
      <c r="ER27">
        <v>1.8443278439785599E-10</v>
      </c>
      <c r="ES27">
        <v>-0.14977693486121499</v>
      </c>
      <c r="ET27">
        <v>-1.3848143210928599E-2</v>
      </c>
      <c r="EU27">
        <v>1.44553185324755E-3</v>
      </c>
      <c r="EV27">
        <v>-1.8822019075458498E-5</v>
      </c>
      <c r="EW27">
        <v>6</v>
      </c>
      <c r="EX27">
        <v>2177</v>
      </c>
      <c r="EY27">
        <v>1</v>
      </c>
      <c r="EZ27">
        <v>25</v>
      </c>
      <c r="FA27">
        <v>2.6</v>
      </c>
      <c r="FB27">
        <v>2.6</v>
      </c>
      <c r="FC27">
        <v>2</v>
      </c>
      <c r="FD27">
        <v>514.47</v>
      </c>
      <c r="FE27">
        <v>461.68700000000001</v>
      </c>
      <c r="FF27">
        <v>23.2773</v>
      </c>
      <c r="FG27">
        <v>32.330800000000004</v>
      </c>
      <c r="FH27">
        <v>30</v>
      </c>
      <c r="FI27">
        <v>32.277900000000002</v>
      </c>
      <c r="FJ27">
        <v>32.236499999999999</v>
      </c>
      <c r="FK27">
        <v>31.9496</v>
      </c>
      <c r="FL27">
        <v>46.141500000000001</v>
      </c>
      <c r="FM27">
        <v>0</v>
      </c>
      <c r="FN27">
        <v>23.2836</v>
      </c>
      <c r="FO27">
        <v>719.02300000000002</v>
      </c>
      <c r="FP27">
        <v>17.814800000000002</v>
      </c>
      <c r="FQ27">
        <v>101.069</v>
      </c>
      <c r="FR27">
        <v>100.785</v>
      </c>
    </row>
    <row r="28" spans="1:174" x14ac:dyDescent="0.25">
      <c r="A28">
        <v>12</v>
      </c>
      <c r="B28">
        <v>1608229730.0999999</v>
      </c>
      <c r="C28">
        <v>975.09999990463302</v>
      </c>
      <c r="D28" t="s">
        <v>339</v>
      </c>
      <c r="E28" t="s">
        <v>340</v>
      </c>
      <c r="F28" t="s">
        <v>289</v>
      </c>
      <c r="G28" t="s">
        <v>290</v>
      </c>
      <c r="H28">
        <v>1608229722.0999999</v>
      </c>
      <c r="I28">
        <f t="shared" si="0"/>
        <v>1.8852913140006543E-3</v>
      </c>
      <c r="J28">
        <f t="shared" si="1"/>
        <v>16.858653317908495</v>
      </c>
      <c r="K28">
        <f t="shared" si="2"/>
        <v>799.71906451612904</v>
      </c>
      <c r="L28">
        <f t="shared" si="3"/>
        <v>522.47673215735369</v>
      </c>
      <c r="M28">
        <f t="shared" si="4"/>
        <v>53.175598382556153</v>
      </c>
      <c r="N28">
        <f t="shared" si="5"/>
        <v>81.392217444768107</v>
      </c>
      <c r="O28">
        <f t="shared" si="6"/>
        <v>0.10626811600890272</v>
      </c>
      <c r="P28">
        <f t="shared" si="7"/>
        <v>2.9603369911279063</v>
      </c>
      <c r="Q28">
        <f t="shared" si="8"/>
        <v>0.1041934546512106</v>
      </c>
      <c r="R28">
        <f t="shared" si="9"/>
        <v>6.5303935691600604E-2</v>
      </c>
      <c r="S28">
        <f t="shared" si="10"/>
        <v>231.29214669864899</v>
      </c>
      <c r="T28">
        <f t="shared" si="11"/>
        <v>28.87113171463562</v>
      </c>
      <c r="U28">
        <f t="shared" si="12"/>
        <v>28.1095516129032</v>
      </c>
      <c r="V28">
        <f t="shared" si="13"/>
        <v>3.8191429828863903</v>
      </c>
      <c r="W28">
        <f t="shared" si="14"/>
        <v>53.48693859496484</v>
      </c>
      <c r="X28">
        <f t="shared" si="15"/>
        <v>2.0305154951181601</v>
      </c>
      <c r="Y28">
        <f t="shared" si="16"/>
        <v>3.7962828841157661</v>
      </c>
      <c r="Z28">
        <f t="shared" si="17"/>
        <v>1.7886274877682302</v>
      </c>
      <c r="AA28">
        <f t="shared" si="18"/>
        <v>-83.141346947428858</v>
      </c>
      <c r="AB28">
        <f t="shared" si="19"/>
        <v>-16.443195331416167</v>
      </c>
      <c r="AC28">
        <f t="shared" si="20"/>
        <v>-1.2114540929069264</v>
      </c>
      <c r="AD28">
        <f t="shared" si="21"/>
        <v>130.49615032689701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53628.923280690724</v>
      </c>
      <c r="AJ28" t="s">
        <v>291</v>
      </c>
      <c r="AK28">
        <v>15552.9</v>
      </c>
      <c r="AL28">
        <v>715.47692307692296</v>
      </c>
      <c r="AM28">
        <v>3262.08</v>
      </c>
      <c r="AN28">
        <f t="shared" si="25"/>
        <v>2546.603076923077</v>
      </c>
      <c r="AO28">
        <f t="shared" si="26"/>
        <v>0.78066849277855754</v>
      </c>
      <c r="AP28">
        <v>-0.57774747981622299</v>
      </c>
      <c r="AQ28" t="s">
        <v>341</v>
      </c>
      <c r="AR28">
        <v>15362.2</v>
      </c>
      <c r="AS28">
        <v>908.77269230769195</v>
      </c>
      <c r="AT28">
        <v>1083.79</v>
      </c>
      <c r="AU28">
        <f t="shared" si="27"/>
        <v>0.16148636515589554</v>
      </c>
      <c r="AV28">
        <v>0.5</v>
      </c>
      <c r="AW28">
        <f t="shared" si="28"/>
        <v>1180.1895229097543</v>
      </c>
      <c r="AX28">
        <f t="shared" si="29"/>
        <v>16.858653317908495</v>
      </c>
      <c r="AY28">
        <f t="shared" si="30"/>
        <v>95.292258124883361</v>
      </c>
      <c r="AZ28">
        <f t="shared" si="31"/>
        <v>0.47727880862528721</v>
      </c>
      <c r="BA28">
        <f t="shared" si="32"/>
        <v>1.477423791624189E-2</v>
      </c>
      <c r="BB28">
        <f t="shared" si="33"/>
        <v>2.0098819882080479</v>
      </c>
      <c r="BC28" t="s">
        <v>342</v>
      </c>
      <c r="BD28">
        <v>566.52</v>
      </c>
      <c r="BE28">
        <f t="shared" si="34"/>
        <v>517.27</v>
      </c>
      <c r="BF28">
        <f t="shared" si="35"/>
        <v>0.33834807294509256</v>
      </c>
      <c r="BG28">
        <f t="shared" si="36"/>
        <v>0.80810295448812119</v>
      </c>
      <c r="BH28">
        <f t="shared" si="37"/>
        <v>0.47518624414430105</v>
      </c>
      <c r="BI28">
        <f t="shared" si="38"/>
        <v>0.85537083487384702</v>
      </c>
      <c r="BJ28">
        <f t="shared" si="39"/>
        <v>0.21092287643250898</v>
      </c>
      <c r="BK28">
        <f t="shared" si="40"/>
        <v>0.78907712356749105</v>
      </c>
      <c r="BL28">
        <f t="shared" si="41"/>
        <v>1400.0051612903201</v>
      </c>
      <c r="BM28">
        <f t="shared" si="42"/>
        <v>1180.1895229097543</v>
      </c>
      <c r="BN28">
        <f t="shared" si="43"/>
        <v>0.84298940856905713</v>
      </c>
      <c r="BO28">
        <f t="shared" si="44"/>
        <v>0.19597881713811421</v>
      </c>
      <c r="BP28">
        <v>6</v>
      </c>
      <c r="BQ28">
        <v>0.5</v>
      </c>
      <c r="BR28" t="s">
        <v>294</v>
      </c>
      <c r="BS28">
        <v>2</v>
      </c>
      <c r="BT28">
        <v>1608229722.0999999</v>
      </c>
      <c r="BU28">
        <v>799.71906451612904</v>
      </c>
      <c r="BV28">
        <v>821.74893548387104</v>
      </c>
      <c r="BW28">
        <v>19.950825806451601</v>
      </c>
      <c r="BX28">
        <v>17.7345935483871</v>
      </c>
      <c r="BY28">
        <v>800.43558064516105</v>
      </c>
      <c r="BZ28">
        <v>19.950964516129002</v>
      </c>
      <c r="CA28">
        <v>500.22145161290302</v>
      </c>
      <c r="CB28">
        <v>101.676064516129</v>
      </c>
      <c r="CC28">
        <v>9.9947906451612903E-2</v>
      </c>
      <c r="CD28">
        <v>28.0065225806452</v>
      </c>
      <c r="CE28">
        <v>28.1095516129032</v>
      </c>
      <c r="CF28">
        <v>999.9</v>
      </c>
      <c r="CG28">
        <v>0</v>
      </c>
      <c r="CH28">
        <v>0</v>
      </c>
      <c r="CI28">
        <v>10008.810322580601</v>
      </c>
      <c r="CJ28">
        <v>0</v>
      </c>
      <c r="CK28">
        <v>303.382838709677</v>
      </c>
      <c r="CL28">
        <v>1400.0051612903201</v>
      </c>
      <c r="CM28">
        <v>0.89999499999999999</v>
      </c>
      <c r="CN28">
        <v>0.10000509032258099</v>
      </c>
      <c r="CO28">
        <v>0</v>
      </c>
      <c r="CP28">
        <v>908.80464516128995</v>
      </c>
      <c r="CQ28">
        <v>4.99979</v>
      </c>
      <c r="CR28">
        <v>12745.441935483899</v>
      </c>
      <c r="CS28">
        <v>11904.6967741935</v>
      </c>
      <c r="CT28">
        <v>47.592483870967698</v>
      </c>
      <c r="CU28">
        <v>49.75</v>
      </c>
      <c r="CV28">
        <v>48.691064516129003</v>
      </c>
      <c r="CW28">
        <v>48.679000000000002</v>
      </c>
      <c r="CX28">
        <v>48.777999999999999</v>
      </c>
      <c r="CY28">
        <v>1255.50096774194</v>
      </c>
      <c r="CZ28">
        <v>139.50645161290299</v>
      </c>
      <c r="DA28">
        <v>0</v>
      </c>
      <c r="DB28">
        <v>120.10000014305101</v>
      </c>
      <c r="DC28">
        <v>0</v>
      </c>
      <c r="DD28">
        <v>908.77269230769195</v>
      </c>
      <c r="DE28">
        <v>-0.49319656256023903</v>
      </c>
      <c r="DF28">
        <v>-14.868376167167201</v>
      </c>
      <c r="DG28">
        <v>12745.265384615401</v>
      </c>
      <c r="DH28">
        <v>15</v>
      </c>
      <c r="DI28">
        <v>1608229455.0999999</v>
      </c>
      <c r="DJ28" t="s">
        <v>330</v>
      </c>
      <c r="DK28">
        <v>1608229455.0999999</v>
      </c>
      <c r="DL28">
        <v>1608229451.5999999</v>
      </c>
      <c r="DM28">
        <v>8</v>
      </c>
      <c r="DN28">
        <v>0.11</v>
      </c>
      <c r="DO28">
        <v>4.0000000000000001E-3</v>
      </c>
      <c r="DP28">
        <v>-0.73699999999999999</v>
      </c>
      <c r="DQ28">
        <v>-2.7E-2</v>
      </c>
      <c r="DR28">
        <v>511</v>
      </c>
      <c r="DS28">
        <v>19</v>
      </c>
      <c r="DT28">
        <v>0.15</v>
      </c>
      <c r="DU28">
        <v>0.08</v>
      </c>
      <c r="DV28">
        <v>16.859177161059801</v>
      </c>
      <c r="DW28">
        <v>0.129393364675878</v>
      </c>
      <c r="DX28">
        <v>7.2079518647386195E-2</v>
      </c>
      <c r="DY28">
        <v>1</v>
      </c>
      <c r="DZ28">
        <v>-22.029841935483901</v>
      </c>
      <c r="EA28">
        <v>-0.25684354838705198</v>
      </c>
      <c r="EB28">
        <v>8.7201497376139997E-2</v>
      </c>
      <c r="EC28">
        <v>0</v>
      </c>
      <c r="ED28">
        <v>2.21622064516129</v>
      </c>
      <c r="EE28">
        <v>0.149515161290322</v>
      </c>
      <c r="EF28">
        <v>1.12238886756383E-2</v>
      </c>
      <c r="EG28">
        <v>1</v>
      </c>
      <c r="EH28">
        <v>2</v>
      </c>
      <c r="EI28">
        <v>3</v>
      </c>
      <c r="EJ28" t="s">
        <v>343</v>
      </c>
      <c r="EK28">
        <v>100</v>
      </c>
      <c r="EL28">
        <v>100</v>
      </c>
      <c r="EM28">
        <v>-0.71599999999999997</v>
      </c>
      <c r="EN28">
        <v>2.0000000000000001E-4</v>
      </c>
      <c r="EO28">
        <v>-0.98272246858175205</v>
      </c>
      <c r="EP28">
        <v>8.1547674161403102E-4</v>
      </c>
      <c r="EQ28">
        <v>-7.5071724955183801E-7</v>
      </c>
      <c r="ER28">
        <v>1.8443278439785599E-10</v>
      </c>
      <c r="ES28">
        <v>-0.14977693486121499</v>
      </c>
      <c r="ET28">
        <v>-1.3848143210928599E-2</v>
      </c>
      <c r="EU28">
        <v>1.44553185324755E-3</v>
      </c>
      <c r="EV28">
        <v>-1.8822019075458498E-5</v>
      </c>
      <c r="EW28">
        <v>6</v>
      </c>
      <c r="EX28">
        <v>2177</v>
      </c>
      <c r="EY28">
        <v>1</v>
      </c>
      <c r="EZ28">
        <v>25</v>
      </c>
      <c r="FA28">
        <v>4.5999999999999996</v>
      </c>
      <c r="FB28">
        <v>4.5999999999999996</v>
      </c>
      <c r="FC28">
        <v>2</v>
      </c>
      <c r="FD28">
        <v>514.34199999999998</v>
      </c>
      <c r="FE28">
        <v>461.16199999999998</v>
      </c>
      <c r="FF28">
        <v>23.2545</v>
      </c>
      <c r="FG28">
        <v>32.3566</v>
      </c>
      <c r="FH28">
        <v>30.000599999999999</v>
      </c>
      <c r="FI28">
        <v>32.292900000000003</v>
      </c>
      <c r="FJ28">
        <v>32.252699999999997</v>
      </c>
      <c r="FK28">
        <v>35.638599999999997</v>
      </c>
      <c r="FL28">
        <v>46.798299999999998</v>
      </c>
      <c r="FM28">
        <v>0</v>
      </c>
      <c r="FN28">
        <v>23.247</v>
      </c>
      <c r="FO28">
        <v>821.93100000000004</v>
      </c>
      <c r="FP28">
        <v>17.583200000000001</v>
      </c>
      <c r="FQ28">
        <v>101.066</v>
      </c>
      <c r="FR28">
        <v>100.777</v>
      </c>
    </row>
    <row r="29" spans="1:174" x14ac:dyDescent="0.25">
      <c r="A29">
        <v>13</v>
      </c>
      <c r="B29">
        <v>1608229833.5999999</v>
      </c>
      <c r="C29">
        <v>1078.5999999046301</v>
      </c>
      <c r="D29" t="s">
        <v>344</v>
      </c>
      <c r="E29" t="s">
        <v>345</v>
      </c>
      <c r="F29" t="s">
        <v>289</v>
      </c>
      <c r="G29" t="s">
        <v>290</v>
      </c>
      <c r="H29">
        <v>1608229825.5999999</v>
      </c>
      <c r="I29">
        <f t="shared" si="0"/>
        <v>2.1771810940105565E-3</v>
      </c>
      <c r="J29">
        <f t="shared" si="1"/>
        <v>18.000507142752031</v>
      </c>
      <c r="K29">
        <f t="shared" si="2"/>
        <v>899.54177419354801</v>
      </c>
      <c r="L29">
        <f t="shared" si="3"/>
        <v>637.9964394629427</v>
      </c>
      <c r="M29">
        <f t="shared" si="4"/>
        <v>64.934112305983533</v>
      </c>
      <c r="N29">
        <f t="shared" si="5"/>
        <v>91.553718761466953</v>
      </c>
      <c r="O29">
        <f t="shared" si="6"/>
        <v>0.12272879871249395</v>
      </c>
      <c r="P29">
        <f t="shared" si="7"/>
        <v>2.9579558404093964</v>
      </c>
      <c r="Q29">
        <f t="shared" si="8"/>
        <v>0.11996846044776339</v>
      </c>
      <c r="R29">
        <f t="shared" si="9"/>
        <v>7.5223122324328873E-2</v>
      </c>
      <c r="S29">
        <f t="shared" si="10"/>
        <v>231.28546394644766</v>
      </c>
      <c r="T29">
        <f t="shared" si="11"/>
        <v>28.784264956611789</v>
      </c>
      <c r="U29">
        <f t="shared" si="12"/>
        <v>28.079235483870999</v>
      </c>
      <c r="V29">
        <f t="shared" si="13"/>
        <v>3.8124039989673282</v>
      </c>
      <c r="W29">
        <f t="shared" si="14"/>
        <v>53.201896215123476</v>
      </c>
      <c r="X29">
        <f t="shared" si="15"/>
        <v>2.018246406190042</v>
      </c>
      <c r="Y29">
        <f t="shared" si="16"/>
        <v>3.7935610378043703</v>
      </c>
      <c r="Z29">
        <f t="shared" si="17"/>
        <v>1.7941575927772861</v>
      </c>
      <c r="AA29">
        <f t="shared" si="18"/>
        <v>-96.013686245865543</v>
      </c>
      <c r="AB29">
        <f t="shared" si="19"/>
        <v>-13.55746388352925</v>
      </c>
      <c r="AC29">
        <f t="shared" si="20"/>
        <v>-0.99943933700636778</v>
      </c>
      <c r="AD29">
        <f t="shared" si="21"/>
        <v>120.71487448004648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53561.748490738064</v>
      </c>
      <c r="AJ29" t="s">
        <v>291</v>
      </c>
      <c r="AK29">
        <v>15552.9</v>
      </c>
      <c r="AL29">
        <v>715.47692307692296</v>
      </c>
      <c r="AM29">
        <v>3262.08</v>
      </c>
      <c r="AN29">
        <f t="shared" si="25"/>
        <v>2546.603076923077</v>
      </c>
      <c r="AO29">
        <f t="shared" si="26"/>
        <v>0.78066849277855754</v>
      </c>
      <c r="AP29">
        <v>-0.57774747981622299</v>
      </c>
      <c r="AQ29" t="s">
        <v>346</v>
      </c>
      <c r="AR29">
        <v>15362.3</v>
      </c>
      <c r="AS29">
        <v>922.58504000000005</v>
      </c>
      <c r="AT29">
        <v>1099.92</v>
      </c>
      <c r="AU29">
        <f t="shared" si="27"/>
        <v>0.16122532547821666</v>
      </c>
      <c r="AV29">
        <v>0.5</v>
      </c>
      <c r="AW29">
        <f t="shared" si="28"/>
        <v>1180.1572254699158</v>
      </c>
      <c r="AX29">
        <f t="shared" si="29"/>
        <v>18.000507142752031</v>
      </c>
      <c r="AY29">
        <f t="shared" si="30"/>
        <v>95.135616395928153</v>
      </c>
      <c r="AZ29">
        <f t="shared" si="31"/>
        <v>0.48413520983344249</v>
      </c>
      <c r="BA29">
        <f t="shared" si="32"/>
        <v>1.5742186059294561E-2</v>
      </c>
      <c r="BB29">
        <f t="shared" si="33"/>
        <v>1.9657429631245906</v>
      </c>
      <c r="BC29" t="s">
        <v>347</v>
      </c>
      <c r="BD29">
        <v>567.41</v>
      </c>
      <c r="BE29">
        <f t="shared" si="34"/>
        <v>532.5100000000001</v>
      </c>
      <c r="BF29">
        <f t="shared" si="35"/>
        <v>0.33301714521793013</v>
      </c>
      <c r="BG29">
        <f t="shared" si="36"/>
        <v>0.80238396538351631</v>
      </c>
      <c r="BH29">
        <f t="shared" si="37"/>
        <v>0.46127754834165691</v>
      </c>
      <c r="BI29">
        <f t="shared" si="38"/>
        <v>0.84903690708346313</v>
      </c>
      <c r="BJ29">
        <f t="shared" si="39"/>
        <v>0.20481283586400417</v>
      </c>
      <c r="BK29">
        <f t="shared" si="40"/>
        <v>0.79518716413599577</v>
      </c>
      <c r="BL29">
        <f t="shared" si="41"/>
        <v>1399.9670967741899</v>
      </c>
      <c r="BM29">
        <f t="shared" si="42"/>
        <v>1180.1572254699158</v>
      </c>
      <c r="BN29">
        <f t="shared" si="43"/>
        <v>0.84298925895418475</v>
      </c>
      <c r="BO29">
        <f t="shared" si="44"/>
        <v>0.19597851790836959</v>
      </c>
      <c r="BP29">
        <v>6</v>
      </c>
      <c r="BQ29">
        <v>0.5</v>
      </c>
      <c r="BR29" t="s">
        <v>294</v>
      </c>
      <c r="BS29">
        <v>2</v>
      </c>
      <c r="BT29">
        <v>1608229825.5999999</v>
      </c>
      <c r="BU29">
        <v>899.54177419354801</v>
      </c>
      <c r="BV29">
        <v>923.48174193548402</v>
      </c>
      <c r="BW29">
        <v>19.8298548387097</v>
      </c>
      <c r="BX29">
        <v>17.270199999999999</v>
      </c>
      <c r="BY29">
        <v>900.26403225806405</v>
      </c>
      <c r="BZ29">
        <v>19.832525806451599</v>
      </c>
      <c r="CA29">
        <v>500.22554838709698</v>
      </c>
      <c r="CB29">
        <v>101.678129032258</v>
      </c>
      <c r="CC29">
        <v>0.100044464516129</v>
      </c>
      <c r="CD29">
        <v>27.994219354838702</v>
      </c>
      <c r="CE29">
        <v>28.079235483870999</v>
      </c>
      <c r="CF29">
        <v>999.9</v>
      </c>
      <c r="CG29">
        <v>0</v>
      </c>
      <c r="CH29">
        <v>0</v>
      </c>
      <c r="CI29">
        <v>9995.1012903225801</v>
      </c>
      <c r="CJ29">
        <v>0</v>
      </c>
      <c r="CK29">
        <v>329.80141935483903</v>
      </c>
      <c r="CL29">
        <v>1399.9670967741899</v>
      </c>
      <c r="CM29">
        <v>0.89999906451612899</v>
      </c>
      <c r="CN29">
        <v>0.100001019354839</v>
      </c>
      <c r="CO29">
        <v>0</v>
      </c>
      <c r="CP29">
        <v>922.70312903225795</v>
      </c>
      <c r="CQ29">
        <v>4.99979</v>
      </c>
      <c r="CR29">
        <v>12959.0419354839</v>
      </c>
      <c r="CS29">
        <v>11904.3870967742</v>
      </c>
      <c r="CT29">
        <v>47.633000000000003</v>
      </c>
      <c r="CU29">
        <v>49.811999999999998</v>
      </c>
      <c r="CV29">
        <v>48.75</v>
      </c>
      <c r="CW29">
        <v>48.737806451612897</v>
      </c>
      <c r="CX29">
        <v>48.811999999999998</v>
      </c>
      <c r="CY29">
        <v>1255.4719354838701</v>
      </c>
      <c r="CZ29">
        <v>139.495483870968</v>
      </c>
      <c r="DA29">
        <v>0</v>
      </c>
      <c r="DB29">
        <v>102.700000047684</v>
      </c>
      <c r="DC29">
        <v>0</v>
      </c>
      <c r="DD29">
        <v>922.58504000000005</v>
      </c>
      <c r="DE29">
        <v>-9.5082307877390804</v>
      </c>
      <c r="DF29">
        <v>-109.89230801166499</v>
      </c>
      <c r="DG29">
        <v>12957.98</v>
      </c>
      <c r="DH29">
        <v>15</v>
      </c>
      <c r="DI29">
        <v>1608229455.0999999</v>
      </c>
      <c r="DJ29" t="s">
        <v>330</v>
      </c>
      <c r="DK29">
        <v>1608229455.0999999</v>
      </c>
      <c r="DL29">
        <v>1608229451.5999999</v>
      </c>
      <c r="DM29">
        <v>8</v>
      </c>
      <c r="DN29">
        <v>0.11</v>
      </c>
      <c r="DO29">
        <v>4.0000000000000001E-3</v>
      </c>
      <c r="DP29">
        <v>-0.73699999999999999</v>
      </c>
      <c r="DQ29">
        <v>-2.7E-2</v>
      </c>
      <c r="DR29">
        <v>511</v>
      </c>
      <c r="DS29">
        <v>19</v>
      </c>
      <c r="DT29">
        <v>0.15</v>
      </c>
      <c r="DU29">
        <v>0.08</v>
      </c>
      <c r="DV29">
        <v>18.0035191017035</v>
      </c>
      <c r="DW29">
        <v>-0.25694856132938498</v>
      </c>
      <c r="DX29">
        <v>9.6684627647697502E-2</v>
      </c>
      <c r="DY29">
        <v>1</v>
      </c>
      <c r="DZ29">
        <v>-23.938570967741899</v>
      </c>
      <c r="EA29">
        <v>-0.17865967741935601</v>
      </c>
      <c r="EB29">
        <v>0.10228257882612</v>
      </c>
      <c r="EC29">
        <v>1</v>
      </c>
      <c r="ED29">
        <v>2.5570645161290302</v>
      </c>
      <c r="EE29">
        <v>0.17168661290322099</v>
      </c>
      <c r="EF29">
        <v>2.7700520763558199E-2</v>
      </c>
      <c r="EG29">
        <v>1</v>
      </c>
      <c r="EH29">
        <v>3</v>
      </c>
      <c r="EI29">
        <v>3</v>
      </c>
      <c r="EJ29" t="s">
        <v>301</v>
      </c>
      <c r="EK29">
        <v>100</v>
      </c>
      <c r="EL29">
        <v>100</v>
      </c>
      <c r="EM29">
        <v>-0.72299999999999998</v>
      </c>
      <c r="EN29">
        <v>-3.2000000000000002E-3</v>
      </c>
      <c r="EO29">
        <v>-0.98272246858175205</v>
      </c>
      <c r="EP29">
        <v>8.1547674161403102E-4</v>
      </c>
      <c r="EQ29">
        <v>-7.5071724955183801E-7</v>
      </c>
      <c r="ER29">
        <v>1.8443278439785599E-10</v>
      </c>
      <c r="ES29">
        <v>-0.14977693486121499</v>
      </c>
      <c r="ET29">
        <v>-1.3848143210928599E-2</v>
      </c>
      <c r="EU29">
        <v>1.44553185324755E-3</v>
      </c>
      <c r="EV29">
        <v>-1.8822019075458498E-5</v>
      </c>
      <c r="EW29">
        <v>6</v>
      </c>
      <c r="EX29">
        <v>2177</v>
      </c>
      <c r="EY29">
        <v>1</v>
      </c>
      <c r="EZ29">
        <v>25</v>
      </c>
      <c r="FA29">
        <v>6.3</v>
      </c>
      <c r="FB29">
        <v>6.4</v>
      </c>
      <c r="FC29">
        <v>2</v>
      </c>
      <c r="FD29">
        <v>514.74099999999999</v>
      </c>
      <c r="FE29">
        <v>460.28199999999998</v>
      </c>
      <c r="FF29">
        <v>23.220400000000001</v>
      </c>
      <c r="FG29">
        <v>32.404899999999998</v>
      </c>
      <c r="FH29">
        <v>30.000399999999999</v>
      </c>
      <c r="FI29">
        <v>32.3292</v>
      </c>
      <c r="FJ29">
        <v>32.287399999999998</v>
      </c>
      <c r="FK29">
        <v>39.213999999999999</v>
      </c>
      <c r="FL29">
        <v>47.814</v>
      </c>
      <c r="FM29">
        <v>0</v>
      </c>
      <c r="FN29">
        <v>23.222799999999999</v>
      </c>
      <c r="FO29">
        <v>923.59500000000003</v>
      </c>
      <c r="FP29">
        <v>17.269500000000001</v>
      </c>
      <c r="FQ29">
        <v>101.05800000000001</v>
      </c>
      <c r="FR29">
        <v>100.765</v>
      </c>
    </row>
    <row r="30" spans="1:174" x14ac:dyDescent="0.25">
      <c r="A30">
        <v>14</v>
      </c>
      <c r="B30">
        <v>1608229939.5999999</v>
      </c>
      <c r="C30">
        <v>1184.5999999046301</v>
      </c>
      <c r="D30" t="s">
        <v>348</v>
      </c>
      <c r="E30" t="s">
        <v>349</v>
      </c>
      <c r="F30" t="s">
        <v>289</v>
      </c>
      <c r="G30" t="s">
        <v>290</v>
      </c>
      <c r="H30">
        <v>1608229931.8499999</v>
      </c>
      <c r="I30">
        <f t="shared" si="0"/>
        <v>2.3218234867550857E-3</v>
      </c>
      <c r="J30">
        <f t="shared" si="1"/>
        <v>18.205355993453676</v>
      </c>
      <c r="K30">
        <f t="shared" si="2"/>
        <v>1198.98833333333</v>
      </c>
      <c r="L30">
        <f t="shared" si="3"/>
        <v>940.73278617446158</v>
      </c>
      <c r="M30">
        <f t="shared" si="4"/>
        <v>95.748385462877749</v>
      </c>
      <c r="N30">
        <f t="shared" si="5"/>
        <v>122.03380045075077</v>
      </c>
      <c r="O30">
        <f t="shared" si="6"/>
        <v>0.13087161682308701</v>
      </c>
      <c r="P30">
        <f t="shared" si="7"/>
        <v>2.9589976184347608</v>
      </c>
      <c r="Q30">
        <f t="shared" si="8"/>
        <v>0.1277389539695587</v>
      </c>
      <c r="R30">
        <f t="shared" si="9"/>
        <v>8.0112057983854013E-2</v>
      </c>
      <c r="S30">
        <f t="shared" si="10"/>
        <v>231.28761187355363</v>
      </c>
      <c r="T30">
        <f t="shared" si="11"/>
        <v>28.746720116905696</v>
      </c>
      <c r="U30">
        <f t="shared" si="12"/>
        <v>28.074809999999999</v>
      </c>
      <c r="V30">
        <f t="shared" si="13"/>
        <v>3.8114211246972194</v>
      </c>
      <c r="W30">
        <f t="shared" si="14"/>
        <v>53.099881378060907</v>
      </c>
      <c r="X30">
        <f t="shared" si="15"/>
        <v>2.0143698321309342</v>
      </c>
      <c r="Y30">
        <f t="shared" si="16"/>
        <v>3.7935486480450109</v>
      </c>
      <c r="Z30">
        <f t="shared" si="17"/>
        <v>1.7970512925662852</v>
      </c>
      <c r="AA30">
        <f t="shared" si="18"/>
        <v>-102.39241576589927</v>
      </c>
      <c r="AB30">
        <f t="shared" si="19"/>
        <v>-12.865198178554069</v>
      </c>
      <c r="AC30">
        <f t="shared" si="20"/>
        <v>-0.94805129304016567</v>
      </c>
      <c r="AD30">
        <f t="shared" si="21"/>
        <v>115.08194663606014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53592.176032418422</v>
      </c>
      <c r="AJ30" t="s">
        <v>291</v>
      </c>
      <c r="AK30">
        <v>15552.9</v>
      </c>
      <c r="AL30">
        <v>715.47692307692296</v>
      </c>
      <c r="AM30">
        <v>3262.08</v>
      </c>
      <c r="AN30">
        <f t="shared" si="25"/>
        <v>2546.603076923077</v>
      </c>
      <c r="AO30">
        <f t="shared" si="26"/>
        <v>0.78066849277855754</v>
      </c>
      <c r="AP30">
        <v>-0.57774747981622299</v>
      </c>
      <c r="AQ30" t="s">
        <v>350</v>
      </c>
      <c r="AR30">
        <v>15362.1</v>
      </c>
      <c r="AS30">
        <v>924.00111538461499</v>
      </c>
      <c r="AT30">
        <v>1086.9100000000001</v>
      </c>
      <c r="AU30">
        <f t="shared" si="27"/>
        <v>0.14988258882095584</v>
      </c>
      <c r="AV30">
        <v>0.5</v>
      </c>
      <c r="AW30">
        <f t="shared" si="28"/>
        <v>1180.1678596313243</v>
      </c>
      <c r="AX30">
        <f t="shared" si="29"/>
        <v>18.205355993453676</v>
      </c>
      <c r="AY30">
        <f t="shared" si="30"/>
        <v>88.443307022414658</v>
      </c>
      <c r="AZ30">
        <f t="shared" si="31"/>
        <v>0.47763844292535723</v>
      </c>
      <c r="BA30">
        <f t="shared" si="32"/>
        <v>1.5915620239935702E-2</v>
      </c>
      <c r="BB30">
        <f t="shared" si="33"/>
        <v>2.0012420531598751</v>
      </c>
      <c r="BC30" t="s">
        <v>351</v>
      </c>
      <c r="BD30">
        <v>567.76</v>
      </c>
      <c r="BE30">
        <f t="shared" si="34"/>
        <v>519.15000000000009</v>
      </c>
      <c r="BF30">
        <f t="shared" si="35"/>
        <v>0.31379925766230388</v>
      </c>
      <c r="BG30">
        <f t="shared" si="36"/>
        <v>0.80731687401644958</v>
      </c>
      <c r="BH30">
        <f t="shared" si="37"/>
        <v>0.43859552295371668</v>
      </c>
      <c r="BI30">
        <f t="shared" si="38"/>
        <v>0.85414567339176417</v>
      </c>
      <c r="BJ30">
        <f t="shared" si="39"/>
        <v>0.19281650591535218</v>
      </c>
      <c r="BK30">
        <f t="shared" si="40"/>
        <v>0.80718349408464785</v>
      </c>
      <c r="BL30">
        <f t="shared" si="41"/>
        <v>1399.97966666667</v>
      </c>
      <c r="BM30">
        <f t="shared" si="42"/>
        <v>1180.1678596313243</v>
      </c>
      <c r="BN30">
        <f t="shared" si="43"/>
        <v>0.84298928600962164</v>
      </c>
      <c r="BO30">
        <f t="shared" si="44"/>
        <v>0.19597857201924324</v>
      </c>
      <c r="BP30">
        <v>6</v>
      </c>
      <c r="BQ30">
        <v>0.5</v>
      </c>
      <c r="BR30" t="s">
        <v>294</v>
      </c>
      <c r="BS30">
        <v>2</v>
      </c>
      <c r="BT30">
        <v>1608229931.8499999</v>
      </c>
      <c r="BU30">
        <v>1198.98833333333</v>
      </c>
      <c r="BV30">
        <v>1224.164</v>
      </c>
      <c r="BW30">
        <v>19.7912866666667</v>
      </c>
      <c r="BX30">
        <v>17.0614733333333</v>
      </c>
      <c r="BY30">
        <v>1199.7553333333301</v>
      </c>
      <c r="BZ30">
        <v>19.79477</v>
      </c>
      <c r="CA30">
        <v>500.22576666666703</v>
      </c>
      <c r="CB30">
        <v>101.68063333333301</v>
      </c>
      <c r="CC30">
        <v>0.10000711</v>
      </c>
      <c r="CD30">
        <v>27.994163333333301</v>
      </c>
      <c r="CE30">
        <v>28.074809999999999</v>
      </c>
      <c r="CF30">
        <v>999.9</v>
      </c>
      <c r="CG30">
        <v>0</v>
      </c>
      <c r="CH30">
        <v>0</v>
      </c>
      <c r="CI30">
        <v>10000.762333333299</v>
      </c>
      <c r="CJ30">
        <v>0</v>
      </c>
      <c r="CK30">
        <v>352.457066666667</v>
      </c>
      <c r="CL30">
        <v>1399.97966666667</v>
      </c>
      <c r="CM30">
        <v>0.89999846666666705</v>
      </c>
      <c r="CN30">
        <v>0.100001666666667</v>
      </c>
      <c r="CO30">
        <v>0</v>
      </c>
      <c r="CP30">
        <v>924.08249999999998</v>
      </c>
      <c r="CQ30">
        <v>4.99979</v>
      </c>
      <c r="CR30">
        <v>13020.7133333333</v>
      </c>
      <c r="CS30">
        <v>11904.483333333301</v>
      </c>
      <c r="CT30">
        <v>47.686999999999998</v>
      </c>
      <c r="CU30">
        <v>49.875</v>
      </c>
      <c r="CV30">
        <v>48.811999999999998</v>
      </c>
      <c r="CW30">
        <v>48.811999999999998</v>
      </c>
      <c r="CX30">
        <v>48.875</v>
      </c>
      <c r="CY30">
        <v>1255.482</v>
      </c>
      <c r="CZ30">
        <v>139.49799999999999</v>
      </c>
      <c r="DA30">
        <v>0</v>
      </c>
      <c r="DB30">
        <v>105.30000019073501</v>
      </c>
      <c r="DC30">
        <v>0</v>
      </c>
      <c r="DD30">
        <v>924.00111538461499</v>
      </c>
      <c r="DE30">
        <v>-32.416923080589001</v>
      </c>
      <c r="DF30">
        <v>-435.907692429961</v>
      </c>
      <c r="DG30">
        <v>13019.4038461538</v>
      </c>
      <c r="DH30">
        <v>15</v>
      </c>
      <c r="DI30">
        <v>1608229455.0999999</v>
      </c>
      <c r="DJ30" t="s">
        <v>330</v>
      </c>
      <c r="DK30">
        <v>1608229455.0999999</v>
      </c>
      <c r="DL30">
        <v>1608229451.5999999</v>
      </c>
      <c r="DM30">
        <v>8</v>
      </c>
      <c r="DN30">
        <v>0.11</v>
      </c>
      <c r="DO30">
        <v>4.0000000000000001E-3</v>
      </c>
      <c r="DP30">
        <v>-0.73699999999999999</v>
      </c>
      <c r="DQ30">
        <v>-2.7E-2</v>
      </c>
      <c r="DR30">
        <v>511</v>
      </c>
      <c r="DS30">
        <v>19</v>
      </c>
      <c r="DT30">
        <v>0.15</v>
      </c>
      <c r="DU30">
        <v>0.08</v>
      </c>
      <c r="DV30">
        <v>18.1933296456594</v>
      </c>
      <c r="DW30">
        <v>-3.6686098351844201E-3</v>
      </c>
      <c r="DX30">
        <v>6.69180360968928E-2</v>
      </c>
      <c r="DY30">
        <v>1</v>
      </c>
      <c r="DZ30">
        <v>-25.165716129032301</v>
      </c>
      <c r="EA30">
        <v>-0.15638225806440201</v>
      </c>
      <c r="EB30">
        <v>8.5415814418393701E-2</v>
      </c>
      <c r="EC30">
        <v>1</v>
      </c>
      <c r="ED30">
        <v>2.72878193548387</v>
      </c>
      <c r="EE30">
        <v>-2.6569354838769299E-3</v>
      </c>
      <c r="EF30">
        <v>4.1847876728462099E-3</v>
      </c>
      <c r="EG30">
        <v>1</v>
      </c>
      <c r="EH30">
        <v>3</v>
      </c>
      <c r="EI30">
        <v>3</v>
      </c>
      <c r="EJ30" t="s">
        <v>301</v>
      </c>
      <c r="EK30">
        <v>100</v>
      </c>
      <c r="EL30">
        <v>100</v>
      </c>
      <c r="EM30">
        <v>-0.77</v>
      </c>
      <c r="EN30">
        <v>-3.5000000000000001E-3</v>
      </c>
      <c r="EO30">
        <v>-0.98272246858175205</v>
      </c>
      <c r="EP30">
        <v>8.1547674161403102E-4</v>
      </c>
      <c r="EQ30">
        <v>-7.5071724955183801E-7</v>
      </c>
      <c r="ER30">
        <v>1.8443278439785599E-10</v>
      </c>
      <c r="ES30">
        <v>-0.14977693486121499</v>
      </c>
      <c r="ET30">
        <v>-1.3848143210928599E-2</v>
      </c>
      <c r="EU30">
        <v>1.44553185324755E-3</v>
      </c>
      <c r="EV30">
        <v>-1.8822019075458498E-5</v>
      </c>
      <c r="EW30">
        <v>6</v>
      </c>
      <c r="EX30">
        <v>2177</v>
      </c>
      <c r="EY30">
        <v>1</v>
      </c>
      <c r="EZ30">
        <v>25</v>
      </c>
      <c r="FA30">
        <v>8.1</v>
      </c>
      <c r="FB30">
        <v>8.1</v>
      </c>
      <c r="FC30">
        <v>2</v>
      </c>
      <c r="FD30">
        <v>514.80499999999995</v>
      </c>
      <c r="FE30">
        <v>459.96499999999997</v>
      </c>
      <c r="FF30">
        <v>23.1572</v>
      </c>
      <c r="FG30">
        <v>32.476100000000002</v>
      </c>
      <c r="FH30">
        <v>30.000299999999999</v>
      </c>
      <c r="FI30">
        <v>32.385199999999998</v>
      </c>
      <c r="FJ30">
        <v>32.341500000000003</v>
      </c>
      <c r="FK30">
        <v>49.460999999999999</v>
      </c>
      <c r="FL30">
        <v>48.8446</v>
      </c>
      <c r="FM30">
        <v>0</v>
      </c>
      <c r="FN30">
        <v>23.157299999999999</v>
      </c>
      <c r="FO30">
        <v>1224.33</v>
      </c>
      <c r="FP30">
        <v>16.9663</v>
      </c>
      <c r="FQ30">
        <v>101.039</v>
      </c>
      <c r="FR30">
        <v>100.75700000000001</v>
      </c>
    </row>
    <row r="31" spans="1:174" x14ac:dyDescent="0.25">
      <c r="A31">
        <v>15</v>
      </c>
      <c r="B31">
        <v>1608230037.5999999</v>
      </c>
      <c r="C31">
        <v>1282.5999999046301</v>
      </c>
      <c r="D31" t="s">
        <v>352</v>
      </c>
      <c r="E31" t="s">
        <v>353</v>
      </c>
      <c r="F31" t="s">
        <v>289</v>
      </c>
      <c r="G31" t="s">
        <v>290</v>
      </c>
      <c r="H31">
        <v>1608230029.8499999</v>
      </c>
      <c r="I31">
        <f t="shared" si="0"/>
        <v>2.4566411047513533E-3</v>
      </c>
      <c r="J31">
        <f t="shared" si="1"/>
        <v>17.832417590686877</v>
      </c>
      <c r="K31">
        <f t="shared" si="2"/>
        <v>1398.88433333333</v>
      </c>
      <c r="L31">
        <f t="shared" si="3"/>
        <v>1150.2250271663311</v>
      </c>
      <c r="M31">
        <f t="shared" si="4"/>
        <v>117.0775959853072</v>
      </c>
      <c r="N31">
        <f t="shared" si="5"/>
        <v>142.38780320373945</v>
      </c>
      <c r="O31">
        <f t="shared" si="6"/>
        <v>0.1378747510636267</v>
      </c>
      <c r="P31">
        <f t="shared" si="7"/>
        <v>2.9589264354169917</v>
      </c>
      <c r="Q31">
        <f t="shared" si="8"/>
        <v>0.13440256040281265</v>
      </c>
      <c r="R31">
        <f t="shared" si="9"/>
        <v>8.4306279670718548E-2</v>
      </c>
      <c r="S31">
        <f t="shared" si="10"/>
        <v>231.29161636070103</v>
      </c>
      <c r="T31">
        <f t="shared" si="11"/>
        <v>28.699746305625506</v>
      </c>
      <c r="U31">
        <f t="shared" si="12"/>
        <v>28.049576666666699</v>
      </c>
      <c r="V31">
        <f t="shared" si="13"/>
        <v>3.8058211705039038</v>
      </c>
      <c r="W31">
        <f t="shared" si="14"/>
        <v>52.716345354985094</v>
      </c>
      <c r="X31">
        <f t="shared" si="15"/>
        <v>1.9983858494118576</v>
      </c>
      <c r="Y31">
        <f t="shared" si="16"/>
        <v>3.790827751724791</v>
      </c>
      <c r="Z31">
        <f t="shared" si="17"/>
        <v>1.8074353210920462</v>
      </c>
      <c r="AA31">
        <f t="shared" si="18"/>
        <v>-108.33787271953469</v>
      </c>
      <c r="AB31">
        <f t="shared" si="19"/>
        <v>-10.80280559530517</v>
      </c>
      <c r="AC31">
        <f t="shared" si="20"/>
        <v>-0.79594144825716895</v>
      </c>
      <c r="AD31">
        <f t="shared" si="21"/>
        <v>111.354996597604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53592.422994679597</v>
      </c>
      <c r="AJ31" t="s">
        <v>291</v>
      </c>
      <c r="AK31">
        <v>15552.9</v>
      </c>
      <c r="AL31">
        <v>715.47692307692296</v>
      </c>
      <c r="AM31">
        <v>3262.08</v>
      </c>
      <c r="AN31">
        <f t="shared" si="25"/>
        <v>2546.603076923077</v>
      </c>
      <c r="AO31">
        <f t="shared" si="26"/>
        <v>0.78066849277855754</v>
      </c>
      <c r="AP31">
        <v>-0.57774747981622299</v>
      </c>
      <c r="AQ31" t="s">
        <v>354</v>
      </c>
      <c r="AR31">
        <v>15361.5</v>
      </c>
      <c r="AS31">
        <v>905.12231999999995</v>
      </c>
      <c r="AT31">
        <v>1057.6099999999999</v>
      </c>
      <c r="AU31">
        <f t="shared" si="27"/>
        <v>0.14418139011544895</v>
      </c>
      <c r="AV31">
        <v>0.5</v>
      </c>
      <c r="AW31">
        <f t="shared" si="28"/>
        <v>1180.1878606277548</v>
      </c>
      <c r="AX31">
        <f t="shared" si="29"/>
        <v>17.832417590686877</v>
      </c>
      <c r="AY31">
        <f t="shared" si="30"/>
        <v>85.080563171343712</v>
      </c>
      <c r="AZ31">
        <f t="shared" si="31"/>
        <v>0.46293056986980075</v>
      </c>
      <c r="BA31">
        <f t="shared" si="32"/>
        <v>1.5599351327601804E-2</v>
      </c>
      <c r="BB31">
        <f t="shared" si="33"/>
        <v>2.0843883851325162</v>
      </c>
      <c r="BC31" t="s">
        <v>355</v>
      </c>
      <c r="BD31">
        <v>568.01</v>
      </c>
      <c r="BE31">
        <f t="shared" si="34"/>
        <v>489.59999999999991</v>
      </c>
      <c r="BF31">
        <f t="shared" si="35"/>
        <v>0.31145359477124179</v>
      </c>
      <c r="BG31">
        <f t="shared" si="36"/>
        <v>0.81826752831218208</v>
      </c>
      <c r="BH31">
        <f t="shared" si="37"/>
        <v>0.44569698250568252</v>
      </c>
      <c r="BI31">
        <f t="shared" si="38"/>
        <v>0.8656511962844019</v>
      </c>
      <c r="BJ31">
        <f t="shared" si="39"/>
        <v>0.19545287134893885</v>
      </c>
      <c r="BK31">
        <f t="shared" si="40"/>
        <v>0.80454712865106115</v>
      </c>
      <c r="BL31">
        <f t="shared" si="41"/>
        <v>1400.0033333333299</v>
      </c>
      <c r="BM31">
        <f t="shared" si="42"/>
        <v>1180.1878606277548</v>
      </c>
      <c r="BN31">
        <f t="shared" si="43"/>
        <v>0.84298932190239384</v>
      </c>
      <c r="BO31">
        <f t="shared" si="44"/>
        <v>0.19597864380478755</v>
      </c>
      <c r="BP31">
        <v>6</v>
      </c>
      <c r="BQ31">
        <v>0.5</v>
      </c>
      <c r="BR31" t="s">
        <v>294</v>
      </c>
      <c r="BS31">
        <v>2</v>
      </c>
      <c r="BT31">
        <v>1608230029.8499999</v>
      </c>
      <c r="BU31">
        <v>1398.88433333333</v>
      </c>
      <c r="BV31">
        <v>1424.39566666667</v>
      </c>
      <c r="BW31">
        <v>19.6330766666667</v>
      </c>
      <c r="BX31">
        <v>16.74428</v>
      </c>
      <c r="BY31">
        <v>1399.69033333333</v>
      </c>
      <c r="BZ31">
        <v>19.639856666666699</v>
      </c>
      <c r="CA31">
        <v>500.22413333333299</v>
      </c>
      <c r="CB31">
        <v>101.6867</v>
      </c>
      <c r="CC31">
        <v>9.9988013333333306E-2</v>
      </c>
      <c r="CD31">
        <v>27.981856666666701</v>
      </c>
      <c r="CE31">
        <v>28.049576666666699</v>
      </c>
      <c r="CF31">
        <v>999.9</v>
      </c>
      <c r="CG31">
        <v>0</v>
      </c>
      <c r="CH31">
        <v>0</v>
      </c>
      <c r="CI31">
        <v>9999.7620000000006</v>
      </c>
      <c r="CJ31">
        <v>0</v>
      </c>
      <c r="CK31">
        <v>321.63086666666698</v>
      </c>
      <c r="CL31">
        <v>1400.0033333333299</v>
      </c>
      <c r="CM31">
        <v>0.90000106666666702</v>
      </c>
      <c r="CN31">
        <v>9.9999080000000004E-2</v>
      </c>
      <c r="CO31">
        <v>0</v>
      </c>
      <c r="CP31">
        <v>905.41826666666702</v>
      </c>
      <c r="CQ31">
        <v>4.99979</v>
      </c>
      <c r="CR31">
        <v>12740.38</v>
      </c>
      <c r="CS31">
        <v>11904.7</v>
      </c>
      <c r="CT31">
        <v>47.75</v>
      </c>
      <c r="CU31">
        <v>49.932866666666598</v>
      </c>
      <c r="CV31">
        <v>48.872900000000001</v>
      </c>
      <c r="CW31">
        <v>48.849800000000002</v>
      </c>
      <c r="CX31">
        <v>48.936999999999998</v>
      </c>
      <c r="CY31">
        <v>1255.50133333333</v>
      </c>
      <c r="CZ31">
        <v>139.50200000000001</v>
      </c>
      <c r="DA31">
        <v>0</v>
      </c>
      <c r="DB31">
        <v>97.5</v>
      </c>
      <c r="DC31">
        <v>0</v>
      </c>
      <c r="DD31">
        <v>905.12231999999995</v>
      </c>
      <c r="DE31">
        <v>-24.8796153825365</v>
      </c>
      <c r="DF31">
        <v>-340.65384609270899</v>
      </c>
      <c r="DG31">
        <v>12736.523999999999</v>
      </c>
      <c r="DH31">
        <v>15</v>
      </c>
      <c r="DI31">
        <v>1608229455.0999999</v>
      </c>
      <c r="DJ31" t="s">
        <v>330</v>
      </c>
      <c r="DK31">
        <v>1608229455.0999999</v>
      </c>
      <c r="DL31">
        <v>1608229451.5999999</v>
      </c>
      <c r="DM31">
        <v>8</v>
      </c>
      <c r="DN31">
        <v>0.11</v>
      </c>
      <c r="DO31">
        <v>4.0000000000000001E-3</v>
      </c>
      <c r="DP31">
        <v>-0.73699999999999999</v>
      </c>
      <c r="DQ31">
        <v>-2.7E-2</v>
      </c>
      <c r="DR31">
        <v>511</v>
      </c>
      <c r="DS31">
        <v>19</v>
      </c>
      <c r="DT31">
        <v>0.15</v>
      </c>
      <c r="DU31">
        <v>0.08</v>
      </c>
      <c r="DV31">
        <v>17.866295741877298</v>
      </c>
      <c r="DW31">
        <v>0.40369225090862498</v>
      </c>
      <c r="DX31">
        <v>0.187606456185621</v>
      </c>
      <c r="DY31">
        <v>1</v>
      </c>
      <c r="DZ31">
        <v>-25.537119354838701</v>
      </c>
      <c r="EA31">
        <v>7.4051612903304698E-2</v>
      </c>
      <c r="EB31">
        <v>0.237574207652092</v>
      </c>
      <c r="EC31">
        <v>1</v>
      </c>
      <c r="ED31">
        <v>2.8902735483870998</v>
      </c>
      <c r="EE31">
        <v>-0.108086129032259</v>
      </c>
      <c r="EF31">
        <v>8.2691473010443294E-3</v>
      </c>
      <c r="EG31">
        <v>1</v>
      </c>
      <c r="EH31">
        <v>3</v>
      </c>
      <c r="EI31">
        <v>3</v>
      </c>
      <c r="EJ31" t="s">
        <v>301</v>
      </c>
      <c r="EK31">
        <v>100</v>
      </c>
      <c r="EL31">
        <v>100</v>
      </c>
      <c r="EM31">
        <v>-0.8</v>
      </c>
      <c r="EN31">
        <v>-7.0000000000000001E-3</v>
      </c>
      <c r="EO31">
        <v>-0.98272246858175205</v>
      </c>
      <c r="EP31">
        <v>8.1547674161403102E-4</v>
      </c>
      <c r="EQ31">
        <v>-7.5071724955183801E-7</v>
      </c>
      <c r="ER31">
        <v>1.8443278439785599E-10</v>
      </c>
      <c r="ES31">
        <v>-0.14977693486121499</v>
      </c>
      <c r="ET31">
        <v>-1.3848143210928599E-2</v>
      </c>
      <c r="EU31">
        <v>1.44553185324755E-3</v>
      </c>
      <c r="EV31">
        <v>-1.8822019075458498E-5</v>
      </c>
      <c r="EW31">
        <v>6</v>
      </c>
      <c r="EX31">
        <v>2177</v>
      </c>
      <c r="EY31">
        <v>1</v>
      </c>
      <c r="EZ31">
        <v>25</v>
      </c>
      <c r="FA31">
        <v>9.6999999999999993</v>
      </c>
      <c r="FB31">
        <v>9.8000000000000007</v>
      </c>
      <c r="FC31">
        <v>2</v>
      </c>
      <c r="FD31">
        <v>514.85500000000002</v>
      </c>
      <c r="FE31">
        <v>459.67399999999998</v>
      </c>
      <c r="FF31">
        <v>23.121400000000001</v>
      </c>
      <c r="FG31">
        <v>32.537599999999998</v>
      </c>
      <c r="FH31">
        <v>30.0001</v>
      </c>
      <c r="FI31">
        <v>32.437399999999997</v>
      </c>
      <c r="FJ31">
        <v>32.392400000000002</v>
      </c>
      <c r="FK31">
        <v>56.0672</v>
      </c>
      <c r="FL31">
        <v>49.430100000000003</v>
      </c>
      <c r="FM31">
        <v>0</v>
      </c>
      <c r="FN31">
        <v>23.133600000000001</v>
      </c>
      <c r="FO31">
        <v>1424.75</v>
      </c>
      <c r="FP31">
        <v>16.781600000000001</v>
      </c>
      <c r="FQ31">
        <v>101.032</v>
      </c>
      <c r="FR31">
        <v>100.745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2020-12-17T10:35:28Z</dcterms:created>
  <dcterms:modified xsi:type="dcterms:W3CDTF">2021-05-04T23:46:45Z</dcterms:modified>
</cp:coreProperties>
</file>