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94CDD14-192C-42DB-A809-404B91F85D09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/>
  <c r="S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BK30" i="1"/>
  <c r="BJ30" i="1"/>
  <c r="BI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J29" i="1"/>
  <c r="AV29" i="1" s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W28" i="1" s="1"/>
  <c r="X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H26" i="1"/>
  <c r="AG26" i="1"/>
  <c r="J26" i="1" s="1"/>
  <c r="AV26" i="1" s="1"/>
  <c r="Y26" i="1"/>
  <c r="X26" i="1"/>
  <c r="W26" i="1" s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W17" i="1" s="1"/>
  <c r="P17" i="1"/>
  <c r="K28" i="1" l="1"/>
  <c r="J28" i="1"/>
  <c r="AV28" i="1" s="1"/>
  <c r="I28" i="1"/>
  <c r="AH28" i="1"/>
  <c r="N28" i="1"/>
  <c r="AY21" i="1"/>
  <c r="AU21" i="1"/>
  <c r="AW21" i="1" s="1"/>
  <c r="S21" i="1"/>
  <c r="K23" i="1"/>
  <c r="J23" i="1"/>
  <c r="AV23" i="1" s="1"/>
  <c r="I23" i="1"/>
  <c r="T23" i="1" s="1"/>
  <c r="U23" i="1" s="1"/>
  <c r="AH23" i="1"/>
  <c r="N23" i="1"/>
  <c r="S26" i="1"/>
  <c r="AU26" i="1"/>
  <c r="AW26" i="1" s="1"/>
  <c r="AA29" i="1"/>
  <c r="K20" i="1"/>
  <c r="J20" i="1"/>
  <c r="AV20" i="1" s="1"/>
  <c r="AY20" i="1" s="1"/>
  <c r="I20" i="1"/>
  <c r="AH20" i="1"/>
  <c r="N20" i="1"/>
  <c r="J17" i="1"/>
  <c r="AV17" i="1" s="1"/>
  <c r="K17" i="1"/>
  <c r="I17" i="1"/>
  <c r="AH17" i="1"/>
  <c r="N17" i="1"/>
  <c r="AU17" i="1"/>
  <c r="AW17" i="1" s="1"/>
  <c r="S17" i="1"/>
  <c r="N19" i="1"/>
  <c r="K19" i="1"/>
  <c r="J19" i="1"/>
  <c r="AV19" i="1" s="1"/>
  <c r="I19" i="1"/>
  <c r="AH19" i="1"/>
  <c r="AH24" i="1"/>
  <c r="N24" i="1"/>
  <c r="K24" i="1"/>
  <c r="J24" i="1"/>
  <c r="AV24" i="1" s="1"/>
  <c r="AY24" i="1" s="1"/>
  <c r="I24" i="1"/>
  <c r="AW27" i="1"/>
  <c r="AU27" i="1"/>
  <c r="S27" i="1"/>
  <c r="S28" i="1"/>
  <c r="AU28" i="1"/>
  <c r="AW28" i="1" s="1"/>
  <c r="AU29" i="1"/>
  <c r="AW29" i="1" s="1"/>
  <c r="S29" i="1"/>
  <c r="AU18" i="1"/>
  <c r="AW18" i="1" s="1"/>
  <c r="S18" i="1"/>
  <c r="AU22" i="1"/>
  <c r="AW22" i="1" s="1"/>
  <c r="S22" i="1"/>
  <c r="AU19" i="1"/>
  <c r="AW19" i="1" s="1"/>
  <c r="S19" i="1"/>
  <c r="AY26" i="1"/>
  <c r="K25" i="1"/>
  <c r="J25" i="1"/>
  <c r="AV25" i="1" s="1"/>
  <c r="I25" i="1"/>
  <c r="AH25" i="1"/>
  <c r="N25" i="1"/>
  <c r="K31" i="1"/>
  <c r="J31" i="1"/>
  <c r="AV31" i="1" s="1"/>
  <c r="I31" i="1"/>
  <c r="AH31" i="1"/>
  <c r="N31" i="1"/>
  <c r="T20" i="1"/>
  <c r="U20" i="1" s="1"/>
  <c r="AB20" i="1" s="1"/>
  <c r="AU25" i="1"/>
  <c r="AW25" i="1" s="1"/>
  <c r="S25" i="1"/>
  <c r="AU30" i="1"/>
  <c r="AW30" i="1" s="1"/>
  <c r="S30" i="1"/>
  <c r="AA21" i="1"/>
  <c r="N27" i="1"/>
  <c r="K27" i="1"/>
  <c r="J27" i="1"/>
  <c r="AV27" i="1" s="1"/>
  <c r="AY27" i="1" s="1"/>
  <c r="I27" i="1"/>
  <c r="AH27" i="1"/>
  <c r="K21" i="1"/>
  <c r="AH22" i="1"/>
  <c r="AU23" i="1"/>
  <c r="AW23" i="1" s="1"/>
  <c r="K29" i="1"/>
  <c r="AH30" i="1"/>
  <c r="AU31" i="1"/>
  <c r="AW31" i="1" s="1"/>
  <c r="I22" i="1"/>
  <c r="S24" i="1"/>
  <c r="I30" i="1"/>
  <c r="N18" i="1"/>
  <c r="J22" i="1"/>
  <c r="AV22" i="1" s="1"/>
  <c r="J30" i="1"/>
  <c r="AV30" i="1" s="1"/>
  <c r="AY30" i="1" s="1"/>
  <c r="K22" i="1"/>
  <c r="N29" i="1"/>
  <c r="K30" i="1"/>
  <c r="AH18" i="1"/>
  <c r="I18" i="1"/>
  <c r="AH21" i="1"/>
  <c r="I26" i="1"/>
  <c r="AH29" i="1"/>
  <c r="V23" i="1" l="1"/>
  <c r="Z23" i="1" s="1"/>
  <c r="AB23" i="1"/>
  <c r="AC23" i="1"/>
  <c r="AA22" i="1"/>
  <c r="Q22" i="1"/>
  <c r="O22" i="1" s="1"/>
  <c r="R22" i="1" s="1"/>
  <c r="L22" i="1" s="1"/>
  <c r="M22" i="1" s="1"/>
  <c r="AA27" i="1"/>
  <c r="AY25" i="1"/>
  <c r="T18" i="1"/>
  <c r="U18" i="1" s="1"/>
  <c r="T27" i="1"/>
  <c r="U27" i="1" s="1"/>
  <c r="Q27" i="1" s="1"/>
  <c r="O27" i="1" s="1"/>
  <c r="R27" i="1" s="1"/>
  <c r="L27" i="1" s="1"/>
  <c r="M27" i="1" s="1"/>
  <c r="AY18" i="1"/>
  <c r="T24" i="1"/>
  <c r="U24" i="1" s="1"/>
  <c r="T30" i="1"/>
  <c r="U30" i="1" s="1"/>
  <c r="AA25" i="1"/>
  <c r="T19" i="1"/>
  <c r="U19" i="1" s="1"/>
  <c r="T28" i="1"/>
  <c r="U28" i="1" s="1"/>
  <c r="T26" i="1"/>
  <c r="U26" i="1" s="1"/>
  <c r="T25" i="1"/>
  <c r="U25" i="1" s="1"/>
  <c r="Q25" i="1" s="1"/>
  <c r="O25" i="1" s="1"/>
  <c r="R25" i="1" s="1"/>
  <c r="L25" i="1" s="1"/>
  <c r="M25" i="1" s="1"/>
  <c r="Q20" i="1"/>
  <c r="O20" i="1" s="1"/>
  <c r="R20" i="1" s="1"/>
  <c r="L20" i="1" s="1"/>
  <c r="M20" i="1" s="1"/>
  <c r="AA20" i="1"/>
  <c r="AA31" i="1"/>
  <c r="AY31" i="1"/>
  <c r="AY19" i="1"/>
  <c r="AY23" i="1"/>
  <c r="AA28" i="1"/>
  <c r="Q28" i="1"/>
  <c r="O28" i="1" s="1"/>
  <c r="R28" i="1" s="1"/>
  <c r="L28" i="1" s="1"/>
  <c r="M28" i="1" s="1"/>
  <c r="T31" i="1"/>
  <c r="U31" i="1" s="1"/>
  <c r="Q31" i="1" s="1"/>
  <c r="O31" i="1" s="1"/>
  <c r="R31" i="1" s="1"/>
  <c r="L31" i="1" s="1"/>
  <c r="M31" i="1" s="1"/>
  <c r="T29" i="1"/>
  <c r="U29" i="1" s="1"/>
  <c r="Q26" i="1"/>
  <c r="O26" i="1" s="1"/>
  <c r="R26" i="1" s="1"/>
  <c r="L26" i="1" s="1"/>
  <c r="M26" i="1" s="1"/>
  <c r="AA26" i="1"/>
  <c r="AY22" i="1"/>
  <c r="AY29" i="1"/>
  <c r="AA24" i="1"/>
  <c r="Q24" i="1"/>
  <c r="O24" i="1" s="1"/>
  <c r="R24" i="1" s="1"/>
  <c r="L24" i="1" s="1"/>
  <c r="M24" i="1" s="1"/>
  <c r="AA17" i="1"/>
  <c r="AY28" i="1"/>
  <c r="AA19" i="1"/>
  <c r="AC20" i="1"/>
  <c r="V20" i="1"/>
  <c r="Z20" i="1" s="1"/>
  <c r="T21" i="1"/>
  <c r="U21" i="1" s="1"/>
  <c r="AA23" i="1"/>
  <c r="Q23" i="1"/>
  <c r="O23" i="1" s="1"/>
  <c r="R23" i="1" s="1"/>
  <c r="L23" i="1" s="1"/>
  <c r="M23" i="1" s="1"/>
  <c r="Q18" i="1"/>
  <c r="O18" i="1" s="1"/>
  <c r="R18" i="1" s="1"/>
  <c r="L18" i="1" s="1"/>
  <c r="M18" i="1" s="1"/>
  <c r="AA18" i="1"/>
  <c r="AA30" i="1"/>
  <c r="Q30" i="1"/>
  <c r="O30" i="1" s="1"/>
  <c r="R30" i="1" s="1"/>
  <c r="L30" i="1" s="1"/>
  <c r="M30" i="1" s="1"/>
  <c r="T22" i="1"/>
  <c r="U22" i="1" s="1"/>
  <c r="T17" i="1"/>
  <c r="U17" i="1" s="1"/>
  <c r="AY17" i="1"/>
  <c r="AC17" i="1" l="1"/>
  <c r="AD17" i="1" s="1"/>
  <c r="V17" i="1"/>
  <c r="Z17" i="1" s="1"/>
  <c r="AB17" i="1"/>
  <c r="Q17" i="1"/>
  <c r="O17" i="1" s="1"/>
  <c r="R17" i="1" s="1"/>
  <c r="L17" i="1" s="1"/>
  <c r="M17" i="1" s="1"/>
  <c r="V29" i="1"/>
  <c r="Z29" i="1" s="1"/>
  <c r="AC29" i="1"/>
  <c r="AD29" i="1" s="1"/>
  <c r="AB29" i="1"/>
  <c r="Q29" i="1"/>
  <c r="O29" i="1" s="1"/>
  <c r="R29" i="1" s="1"/>
  <c r="L29" i="1" s="1"/>
  <c r="M29" i="1" s="1"/>
  <c r="V24" i="1"/>
  <c r="Z24" i="1" s="1"/>
  <c r="AC24" i="1"/>
  <c r="AD24" i="1" s="1"/>
  <c r="AB24" i="1"/>
  <c r="V22" i="1"/>
  <c r="Z22" i="1" s="1"/>
  <c r="AC22" i="1"/>
  <c r="AB22" i="1"/>
  <c r="V21" i="1"/>
  <c r="Z21" i="1" s="1"/>
  <c r="AC21" i="1"/>
  <c r="AD21" i="1" s="1"/>
  <c r="Q21" i="1"/>
  <c r="O21" i="1" s="1"/>
  <c r="R21" i="1" s="1"/>
  <c r="L21" i="1" s="1"/>
  <c r="M21" i="1" s="1"/>
  <c r="AB21" i="1"/>
  <c r="AC28" i="1"/>
  <c r="V28" i="1"/>
  <c r="Z28" i="1" s="1"/>
  <c r="AB28" i="1"/>
  <c r="V27" i="1"/>
  <c r="Z27" i="1" s="1"/>
  <c r="AC27" i="1"/>
  <c r="AB27" i="1"/>
  <c r="AB31" i="1"/>
  <c r="V31" i="1"/>
  <c r="Z31" i="1" s="1"/>
  <c r="AC31" i="1"/>
  <c r="AD20" i="1"/>
  <c r="AD23" i="1"/>
  <c r="V19" i="1"/>
  <c r="Z19" i="1" s="1"/>
  <c r="AC19" i="1"/>
  <c r="AB19" i="1"/>
  <c r="Q19" i="1"/>
  <c r="O19" i="1" s="1"/>
  <c r="R19" i="1" s="1"/>
  <c r="L19" i="1" s="1"/>
  <c r="M19" i="1" s="1"/>
  <c r="AC25" i="1"/>
  <c r="V25" i="1"/>
  <c r="Z25" i="1" s="1"/>
  <c r="AB25" i="1"/>
  <c r="V18" i="1"/>
  <c r="Z18" i="1" s="1"/>
  <c r="AC18" i="1"/>
  <c r="AD18" i="1" s="1"/>
  <c r="AB18" i="1"/>
  <c r="V26" i="1"/>
  <c r="Z26" i="1" s="1"/>
  <c r="AC26" i="1"/>
  <c r="AD26" i="1" s="1"/>
  <c r="AB26" i="1"/>
  <c r="V30" i="1"/>
  <c r="Z30" i="1" s="1"/>
  <c r="AC30" i="1"/>
  <c r="AB30" i="1"/>
  <c r="AD19" i="1" l="1"/>
  <c r="AD27" i="1"/>
  <c r="AD22" i="1"/>
  <c r="AD31" i="1"/>
  <c r="AD28" i="1"/>
  <c r="AD30" i="1"/>
  <c r="AD25" i="1"/>
</calcChain>
</file>

<file path=xl/sharedStrings.xml><?xml version="1.0" encoding="utf-8"?>
<sst xmlns="http://schemas.openxmlformats.org/spreadsheetml/2006/main" count="693" uniqueCount="354">
  <si>
    <t>File opened</t>
  </si>
  <si>
    <t>2020-12-17 11:36:36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</si>
  <si>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</si>
  <si>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</si>
  <si>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</si>
  <si>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</si>
  <si>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</si>
  <si>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</si>
  <si>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</si>
  <si>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</si>
  <si>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</si>
  <si>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</si>
  <si>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</si>
  <si>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</si>
  <si>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</si>
  <si>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</si>
  <si>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</si>
  <si>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</si>
  <si>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</si>
  <si>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</si>
  <si>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</si>
  <si>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</si>
  <si>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</si>
  <si>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11:36:36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</si>
  <si>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</si>
  <si>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</si>
  <si>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</si>
  <si>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</si>
  <si>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</si>
  <si>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</si>
  <si>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</si>
  <si>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</si>
  <si>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</si>
  <si>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</si>
  <si>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</si>
  <si>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</si>
  <si>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</si>
  <si>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</si>
  <si>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</si>
  <si>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</si>
  <si>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</si>
  <si>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</si>
  <si>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</si>
  <si>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</si>
  <si>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</si>
  <si>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</si>
  <si>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</si>
  <si>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</si>
  <si>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</si>
  <si>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</si>
  <si>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</si>
  <si>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</si>
  <si>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</si>
  <si>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</si>
  <si>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</si>
  <si>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</si>
  <si>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</si>
  <si>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</si>
  <si>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</si>
  <si>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</si>
  <si>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</si>
  <si>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</si>
  <si>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</si>
  <si>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</si>
  <si>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</si>
  <si>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</si>
  <si>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</si>
  <si>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</si>
  <si>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</si>
  <si>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</si>
  <si>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</si>
  <si>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</si>
  <si>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</si>
  <si>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</si>
  <si>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</si>
  <si>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</si>
  <si>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</si>
  <si>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</si>
  <si>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</si>
  <si>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</si>
  <si>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</si>
  <si>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</si>
  <si>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</si>
  <si>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</si>
  <si>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</si>
  <si>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</si>
  <si>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</si>
  <si>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</si>
  <si>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</si>
  <si>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</si>
  <si>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</si>
  <si>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</si>
  <si>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</si>
  <si>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</si>
  <si>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</si>
  <si>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</si>
  <si>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</si>
  <si>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</si>
  <si>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</si>
  <si>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</si>
  <si>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</si>
  <si>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</si>
  <si>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</si>
  <si>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</si>
  <si>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</si>
  <si>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</si>
  <si>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</si>
  <si>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</si>
  <si>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</si>
  <si>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</si>
  <si>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</si>
  <si>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</si>
  <si>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</si>
  <si>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</si>
  <si>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</si>
  <si>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</si>
  <si>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</si>
  <si>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</si>
  <si>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</si>
  <si>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</si>
  <si>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</si>
  <si>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</si>
  <si>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</si>
  <si>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</si>
  <si>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</si>
  <si>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</si>
  <si>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</si>
  <si>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</si>
  <si>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</si>
  <si>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</si>
  <si>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</si>
  <si>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</si>
  <si>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</si>
  <si>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</si>
  <si>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</si>
  <si>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</si>
  <si>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</si>
  <si>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</si>
  <si>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</si>
  <si>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</si>
  <si>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</si>
  <si>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</si>
  <si>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</si>
  <si>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</si>
  <si>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</si>
  <si>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</si>
  <si>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</si>
  <si>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</si>
  <si>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</si>
  <si>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</si>
  <si>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</si>
  <si>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</si>
  <si>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</si>
  <si>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</si>
  <si>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</si>
  <si>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</si>
  <si>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</si>
  <si>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</si>
  <si>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</si>
  <si>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</si>
  <si>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</si>
  <si>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</si>
  <si>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</si>
  <si>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</si>
  <si>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</si>
  <si>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</si>
  <si>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</si>
  <si>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</si>
  <si>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</si>
  <si>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</si>
  <si>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</si>
  <si>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</si>
  <si>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</si>
  <si>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</si>
  <si>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</si>
  <si>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</si>
  <si>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</si>
  <si>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</si>
  <si>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</si>
  <si>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</si>
  <si>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</si>
  <si>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</si>
  <si>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</si>
  <si>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</si>
  <si>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</si>
  <si>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</si>
  <si>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</si>
  <si>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</si>
  <si>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</si>
  <si>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</si>
  <si>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</si>
  <si>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</si>
  <si>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</si>
  <si>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</si>
  <si>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</si>
  <si>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</si>
  <si>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</si>
  <si>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</si>
  <si>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</si>
  <si>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</si>
  <si>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</si>
  <si>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</si>
  <si>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</si>
  <si>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</si>
  <si>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</si>
  <si>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</si>
  <si>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</si>
  <si>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</si>
  <si>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</si>
  <si>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</si>
  <si>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</si>
  <si>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</si>
  <si>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</si>
  <si>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</si>
  <si>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</si>
  <si>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</si>
  <si>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</si>
  <si>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</si>
  <si>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</si>
  <si>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</si>
  <si>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</si>
  <si>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</si>
  <si>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</si>
  <si>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</si>
  <si>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</si>
  <si>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</si>
  <si>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</si>
  <si>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</si>
  <si>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</si>
  <si>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</si>
  <si>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</si>
  <si>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</si>
  <si>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</si>
  <si>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</si>
  <si>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</si>
  <si>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</si>
  <si>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</si>
  <si>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</si>
  <si>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</si>
  <si>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</si>
  <si>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</si>
  <si>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</si>
  <si>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</si>
  <si>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</si>
  <si>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</si>
  <si>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</si>
  <si>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</si>
  <si>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</si>
  <si>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</si>
  <si>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</si>
  <si>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</si>
  <si>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</si>
  <si>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</si>
  <si>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</si>
  <si>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</si>
  <si>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</si>
  <si>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</si>
  <si>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</si>
  <si>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</si>
  <si>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</si>
  <si>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</si>
  <si>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</si>
  <si>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</si>
  <si>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</si>
  <si>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</si>
  <si>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</si>
  <si>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</si>
  <si>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</si>
  <si>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</si>
  <si>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</si>
  <si>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</si>
  <si>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</si>
  <si>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</si>
  <si>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</si>
  <si>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</si>
  <si>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</si>
  <si>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</si>
  <si>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</si>
  <si>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</si>
  <si>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</si>
  <si>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</si>
  <si>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</si>
  <si>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</si>
  <si>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11:41:35</t>
  </si>
  <si>
    <t>11:41:35</t>
  </si>
  <si>
    <t>1149</t>
  </si>
  <si>
    <t>_1</t>
  </si>
  <si>
    <t>RECT-4143-20200907-06_33_50</t>
  </si>
  <si>
    <t>RECT-8319-20201217-11_41_39</t>
  </si>
  <si>
    <t>DARK-8320-20201217-11_41_41</t>
  </si>
  <si>
    <t>0: Broadleaf</t>
  </si>
  <si>
    <t>11:32:15</t>
  </si>
  <si>
    <t>0/3</t>
  </si>
  <si>
    <t>20201217 11:43:33</t>
  </si>
  <si>
    <t>11:43:33</t>
  </si>
  <si>
    <t>RECT-8321-20201217-11_43_37</t>
  </si>
  <si>
    <t>DARK-8322-20201217-11_43_39</t>
  </si>
  <si>
    <t>11:44:02</t>
  </si>
  <si>
    <t>3/3</t>
  </si>
  <si>
    <t>20201217 11:45:39</t>
  </si>
  <si>
    <t>11:45:39</t>
  </si>
  <si>
    <t>RECT-8323-20201217-11_45_43</t>
  </si>
  <si>
    <t>DARK-8324-20201217-11_45_45</t>
  </si>
  <si>
    <t>20201217 11:47:00</t>
  </si>
  <si>
    <t>11:47:00</t>
  </si>
  <si>
    <t>RECT-8325-20201217-11_47_03</t>
  </si>
  <si>
    <t>DARK-8326-20201217-11_47_05</t>
  </si>
  <si>
    <t>20201217 11:48:14</t>
  </si>
  <si>
    <t>11:48:14</t>
  </si>
  <si>
    <t>RECT-8327-20201217-11_48_17</t>
  </si>
  <si>
    <t>DARK-8328-20201217-11_48_19</t>
  </si>
  <si>
    <t>20201217 11:50:02</t>
  </si>
  <si>
    <t>11:50:02</t>
  </si>
  <si>
    <t>RECT-8329-20201217-11_50_05</t>
  </si>
  <si>
    <t>DARK-8330-20201217-11_50_07</t>
  </si>
  <si>
    <t>20201217 11:51:14</t>
  </si>
  <si>
    <t>11:51:14</t>
  </si>
  <si>
    <t>RECT-8331-20201217-11_51_17</t>
  </si>
  <si>
    <t>DARK-8332-20201217-11_51_19</t>
  </si>
  <si>
    <t>20201217 11:53:14</t>
  </si>
  <si>
    <t>11:53:14</t>
  </si>
  <si>
    <t>RECT-8333-20201217-11_53_18</t>
  </si>
  <si>
    <t>DARK-8334-20201217-11_53_20</t>
  </si>
  <si>
    <t>1/3</t>
  </si>
  <si>
    <t>20201217 11:55:15</t>
  </si>
  <si>
    <t>11:55:15</t>
  </si>
  <si>
    <t>RECT-8335-20201217-11_55_18</t>
  </si>
  <si>
    <t>DARK-8336-20201217-11_55_20</t>
  </si>
  <si>
    <t>11:54:28</t>
  </si>
  <si>
    <t>20201217 11:57:01</t>
  </si>
  <si>
    <t>11:57:01</t>
  </si>
  <si>
    <t>RECT-8337-20201217-11_57_04</t>
  </si>
  <si>
    <t>DARK-8338-20201217-11_57_06</t>
  </si>
  <si>
    <t>20201217 11:59:00</t>
  </si>
  <si>
    <t>11:59:00</t>
  </si>
  <si>
    <t>RECT-8339-20201217-11_59_03</t>
  </si>
  <si>
    <t>DARK-8340-20201217-11_59_05</t>
  </si>
  <si>
    <t>20201217 12:00:05</t>
  </si>
  <si>
    <t>12:00:05</t>
  </si>
  <si>
    <t>RECT-8341-20201217-12_00_08</t>
  </si>
  <si>
    <t>DARK-8342-20201217-12_00_10</t>
  </si>
  <si>
    <t>20201217 12:02:03</t>
  </si>
  <si>
    <t>12:02:03</t>
  </si>
  <si>
    <t>RECT-8343-20201217-12_02_06</t>
  </si>
  <si>
    <t>DARK-8344-20201217-12_02_08</t>
  </si>
  <si>
    <t>20201217 12:04:03</t>
  </si>
  <si>
    <t>12:04:03</t>
  </si>
  <si>
    <t>RECT-8345-20201217-12_04_07</t>
  </si>
  <si>
    <t>DARK-8346-20201217-12_04_09</t>
  </si>
  <si>
    <t>20201217 12:05:53</t>
  </si>
  <si>
    <t>12:05:53</t>
  </si>
  <si>
    <t>RECT-8347-20201217-12_05_56</t>
  </si>
  <si>
    <t>DARK-8348-20201217-12_05_58</t>
  </si>
  <si>
    <t>12:06:23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</si>
</sst>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1608234095.5999999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1608234087.5999999</v>
      </c>
      <c r="I17">
        <f t="shared" ref="I17:I31" si="0">BW17*AG17*(BS17-BT17)/(100*BL17*(1000-AG17*BS17))</f>
        <v>-1.1578411145671589E-4</v>
      </c>
      <c r="J17">
        <f t="shared" ref="J17:J31" si="1">BW17*AG17*(BR17-BQ17*(1000-AG17*BT17)/(1000-AG17*BS17))/(100*BL17)</f>
        <v>-2.3715130761579144</v>
      </c>
      <c r="K17">
        <f t="shared" ref="K17:K31" si="2">BQ17 - IF(AG17&gt;1, J17*BL17*100/(AI17*CE17), 0)</f>
        <v>401.66358064516101</v>
      </c>
      <c r="L17">
        <f t="shared" ref="L17:L31" si="3">((R17-I17/2)*K17-J17)/(R17+I17/2)</f>
        <v>-202.67382783989629</v>
      </c>
      <c r="M17">
        <f t="shared" ref="M17:M31" si="4">L17*(BX17+BY17)/1000</f>
        <v>-20.634530807414087</v>
      </c>
      <c r="N17">
        <f t="shared" ref="N17:N31" si="5">(BQ17 - IF(AG17&gt;1, J17*BL17*100/(AI17*CE17), 0))*(BX17+BY17)/1000</f>
        <v>40.893980329744927</v>
      </c>
      <c r="O17">
        <f t="shared" ref="O17:O31" si="6">2/((1/Q17-1/P17)+SIGN(Q17)*SQRT((1/Q17-1/P17)*(1/Q17-1/P17) + 4*BM17/((BM17+1)*(BM17+1))*(2*1/Q17*1/P17-1/P17*1/P17)))</f>
        <v>-6.3027526062439908E-3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2.959023640596155</v>
      </c>
      <c r="Q17">
        <f t="shared" ref="Q17:Q31" si="8">I17*(1000-(1000*0.61365*EXP(17.502*U17/(240.97+U17))/(BX17+BY17)+BS17)/2)/(1000*0.61365*EXP(17.502*U17/(240.97+U17))/(BX17+BY17)-BS17)</f>
        <v>-6.3102204462106692E-3</v>
      </c>
      <c r="R17">
        <f t="shared" ref="R17:R31" si="9">1/((BM17+1)/(O17/1.6)+1/(P17/1.37)) + BM17/((BM17+1)/(O17/1.6) + BM17/(P17/1.37))</f>
        <v>-3.9432161050404532E-3</v>
      </c>
      <c r="S17">
        <f t="shared" ref="S17:S31" si="10">(BI17*BK17)</f>
        <v>231.29188402440386</v>
      </c>
      <c r="T17">
        <f t="shared" ref="T17:T31" si="11">(BZ17+(S17+2*0.95*0.0000000567*(((BZ17+$B$7)+273)^4-(BZ17+273)^4)-44100*I17)/(1.84*29.3*P17+8*0.95*0.0000000567*(BZ17+273)^3))</f>
        <v>29.395382348756169</v>
      </c>
      <c r="U17">
        <f t="shared" ref="U17:U31" si="12">($C$7*CA17+$D$7*CB17+$E$7*T17)</f>
        <v>29.334525806451602</v>
      </c>
      <c r="V17">
        <f t="shared" ref="V17:V31" si="13">0.61365*EXP(17.502*U17/(240.97+U17))</f>
        <v>4.1002843985745621</v>
      </c>
      <c r="W17">
        <f t="shared" ref="W17:W31" si="14">(X17/Y17*100)</f>
        <v>60.313067163158088</v>
      </c>
      <c r="X17">
        <f t="shared" ref="X17:X31" si="15">BS17*(BX17+BY17)/1000</f>
        <v>2.2908130983049895</v>
      </c>
      <c r="Y17">
        <f t="shared" ref="Y17:Y31" si="16">0.61365*EXP(17.502*BZ17/(240.97+BZ17))</f>
        <v>3.7982036166522803</v>
      </c>
      <c r="Z17">
        <f t="shared" ref="Z17:Z31" si="17">(V17-BS17*(BX17+BY17)/1000)</f>
        <v>1.8094713002695726</v>
      </c>
      <c r="AA17">
        <f t="shared" ref="AA17:AA31" si="18">(-I17*44100)</f>
        <v>5.1060793152411703</v>
      </c>
      <c r="AB17">
        <f t="shared" ref="AB17:AB31" si="19">2*29.3*P17*0.92*(BZ17-U17)</f>
        <v>-210.4679329206167</v>
      </c>
      <c r="AC17">
        <f t="shared" ref="AC17:AC31" si="20">2*0.95*0.0000000567*(((BZ17+$B$7)+273)^4-(U17+273)^4)</f>
        <v>-15.608751172128882</v>
      </c>
      <c r="AD17">
        <f t="shared" ref="AD17:AD31" si="21">S17+AC17+AA17+AB17</f>
        <v>10.321279246899451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53590.993386320064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682.51840000000004</v>
      </c>
      <c r="AR17">
        <v>725.39</v>
      </c>
      <c r="AS17">
        <f t="shared" ref="AS17:AS31" si="27">1-AQ17/AR17</f>
        <v>5.9101448875777063E-2</v>
      </c>
      <c r="AT17">
        <v>0.5</v>
      </c>
      <c r="AU17">
        <f t="shared" ref="AU17:AU31" si="28">BI17</f>
        <v>1180.1881652634841</v>
      </c>
      <c r="AV17">
        <f t="shared" ref="AV17:AV31" si="29">J17</f>
        <v>-2.3715130761579144</v>
      </c>
      <c r="AW17">
        <f t="shared" ref="AW17:AW31" si="30">AS17*AT17*AU17</f>
        <v>34.875415256558469</v>
      </c>
      <c r="AX17">
        <f t="shared" ref="AX17:AX31" si="31">BC17/AR17</f>
        <v>0.21981279036104706</v>
      </c>
      <c r="AY17">
        <f t="shared" ref="AY17:AY31" si="32">(AV17-AO17)/AU17</f>
        <v>-1.5198979697794398E-3</v>
      </c>
      <c r="AZ17">
        <f t="shared" ref="AZ17:AZ31" si="33">(AL17-AR17)/AR17</f>
        <v>3.4970016129254611</v>
      </c>
      <c r="BA17" t="s">
        <v>289</v>
      </c>
      <c r="BB17">
        <v>565.94000000000005</v>
      </c>
      <c r="BC17">
        <f t="shared" ref="BC17:BC31" si="34">AR17-BB17</f>
        <v>159.44999999999993</v>
      </c>
      <c r="BD17">
        <f t="shared" ref="BD17:BD31" si="35">(AR17-AQ17)/(AR17-BB17)</f>
        <v>0.26887174662903707</v>
      </c>
      <c r="BE17">
        <f t="shared" ref="BE17:BE31" si="36">(AL17-AR17)/(AL17-BB17)</f>
        <v>0.94085989599946596</v>
      </c>
      <c r="BF17">
        <f t="shared" ref="BF17:BF31" si="37">(AR17-AQ17)/(AR17-AK17)</f>
        <v>4.3247520757351854</v>
      </c>
      <c r="BG17">
        <f t="shared" ref="BG17:BG31" si="38">(AL17-AR17)/(AL17-AK17)</f>
        <v>0.99610733332850032</v>
      </c>
      <c r="BH17">
        <f t="shared" ref="BH17:BH31" si="39">$B$11*CF17+$C$11*CG17+$F$11*CH17*(1-CK17)</f>
        <v>1400.0035483871</v>
      </c>
      <c r="BI17">
        <f t="shared" ref="BI17:BI31" si="40">BH17*BJ17</f>
        <v>1180.1881652634841</v>
      </c>
      <c r="BJ17">
        <f t="shared" ref="BJ17:BJ31" si="41">($B$11*$D$9+$C$11*$D$9+$F$11*((CU17+CM17)/MAX(CU17+CM17+CV17, 0.1)*$I$9+CV17/MAX(CU17+CM17+CV17, 0.1)*$J$9))/($B$11+$C$11+$F$11)</f>
        <v>0.84298941000766869</v>
      </c>
      <c r="BK17">
        <f t="shared" ref="BK17:BK31" si="42">($B$11*$K$9+$C$11*$K$9+$F$11*((CU17+CM17)/MAX(CU17+CM17+CV17, 0.1)*$P$9+CV17/MAX(CU17+CM17+CV17, 0.1)*$Q$9))/($B$11+$C$11+$F$11)</f>
        <v>0.19597882001533762</v>
      </c>
      <c r="BL17">
        <v>6</v>
      </c>
      <c r="BM17">
        <v>0.5</v>
      </c>
      <c r="BN17" t="s">
        <v>290</v>
      </c>
      <c r="BO17">
        <v>2</v>
      </c>
      <c r="BP17">
        <v>1608234087.5999999</v>
      </c>
      <c r="BQ17">
        <v>401.66358064516101</v>
      </c>
      <c r="BR17">
        <v>398.76206451612899</v>
      </c>
      <c r="BS17">
        <v>22.5005290322581</v>
      </c>
      <c r="BT17">
        <v>22.6363387096774</v>
      </c>
      <c r="BU17">
        <v>396.218161290323</v>
      </c>
      <c r="BV17">
        <v>22.310151612903201</v>
      </c>
      <c r="BW17">
        <v>500.01845161290299</v>
      </c>
      <c r="BX17">
        <v>101.764580645161</v>
      </c>
      <c r="BY17">
        <v>4.6940987096774203E-2</v>
      </c>
      <c r="BZ17">
        <v>28.0152</v>
      </c>
      <c r="CA17">
        <v>29.334525806451602</v>
      </c>
      <c r="CB17">
        <v>999.9</v>
      </c>
      <c r="CC17">
        <v>0</v>
      </c>
      <c r="CD17">
        <v>0</v>
      </c>
      <c r="CE17">
        <v>9992.66</v>
      </c>
      <c r="CF17">
        <v>0</v>
      </c>
      <c r="CG17">
        <v>791.78367741935494</v>
      </c>
      <c r="CH17">
        <v>1400.0035483871</v>
      </c>
      <c r="CI17">
        <v>0.89999506451612898</v>
      </c>
      <c r="CJ17">
        <v>0.100004741935484</v>
      </c>
      <c r="CK17">
        <v>0</v>
      </c>
      <c r="CL17">
        <v>682.52012903225796</v>
      </c>
      <c r="CM17">
        <v>4.9997499999999997</v>
      </c>
      <c r="CN17">
        <v>9504.4258064516107</v>
      </c>
      <c r="CO17">
        <v>12178.0677419355</v>
      </c>
      <c r="CP17">
        <v>49.001838709677401</v>
      </c>
      <c r="CQ17">
        <v>51.552</v>
      </c>
      <c r="CR17">
        <v>50.2195161290323</v>
      </c>
      <c r="CS17">
        <v>50.602645161290297</v>
      </c>
      <c r="CT17">
        <v>50.0945161290323</v>
      </c>
      <c r="CU17">
        <v>1255.4974193548401</v>
      </c>
      <c r="CV17">
        <v>139.506129032258</v>
      </c>
      <c r="CW17">
        <v>0</v>
      </c>
      <c r="CX17">
        <v>582.20000004768394</v>
      </c>
      <c r="CY17">
        <v>0</v>
      </c>
      <c r="CZ17">
        <v>682.51840000000004</v>
      </c>
      <c r="DA17">
        <v>-1.36692306244272</v>
      </c>
      <c r="DB17">
        <v>-13.984615399073601</v>
      </c>
      <c r="DC17">
        <v>9504.3155999999999</v>
      </c>
      <c r="DD17">
        <v>15</v>
      </c>
      <c r="DE17">
        <v>1608233535.5999999</v>
      </c>
      <c r="DF17" t="s">
        <v>291</v>
      </c>
      <c r="DG17">
        <v>1608233535.5999999</v>
      </c>
      <c r="DH17">
        <v>1608233532.5999999</v>
      </c>
      <c r="DI17">
        <v>13</v>
      </c>
      <c r="DJ17">
        <v>2.343</v>
      </c>
      <c r="DK17">
        <v>3.1E-2</v>
      </c>
      <c r="DL17">
        <v>5.4459999999999997</v>
      </c>
      <c r="DM17">
        <v>0.19</v>
      </c>
      <c r="DN17">
        <v>1432</v>
      </c>
      <c r="DO17">
        <v>20</v>
      </c>
      <c r="DP17">
        <v>7.0000000000000007E-2</v>
      </c>
      <c r="DQ17">
        <v>0.05</v>
      </c>
      <c r="DR17">
        <v>-2.4035533825169502</v>
      </c>
      <c r="DS17">
        <v>2.10307706503021</v>
      </c>
      <c r="DT17">
        <v>0.158624550811093</v>
      </c>
      <c r="DU17">
        <v>0</v>
      </c>
      <c r="DV17">
        <v>2.9217067741935501</v>
      </c>
      <c r="DW17">
        <v>-2.5877641935483902</v>
      </c>
      <c r="DX17">
        <v>0.19526801446592601</v>
      </c>
      <c r="DY17">
        <v>0</v>
      </c>
      <c r="DZ17">
        <v>-0.137607129032258</v>
      </c>
      <c r="EA17">
        <v>0.21383927419354901</v>
      </c>
      <c r="EB17">
        <v>1.6012405766622401E-2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5.4450000000000003</v>
      </c>
      <c r="EJ17">
        <v>0.19040000000000001</v>
      </c>
      <c r="EK17">
        <v>5.44550000000004</v>
      </c>
      <c r="EL17">
        <v>0</v>
      </c>
      <c r="EM17">
        <v>0</v>
      </c>
      <c r="EN17">
        <v>0</v>
      </c>
      <c r="EO17">
        <v>0.190384999999999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9.3000000000000007</v>
      </c>
      <c r="EX17">
        <v>9.4</v>
      </c>
      <c r="EY17">
        <v>2</v>
      </c>
      <c r="EZ17">
        <v>514.88199999999995</v>
      </c>
      <c r="FA17">
        <v>478.44099999999997</v>
      </c>
      <c r="FB17">
        <v>23.698</v>
      </c>
      <c r="FC17">
        <v>33.476700000000001</v>
      </c>
      <c r="FD17">
        <v>29.9999</v>
      </c>
      <c r="FE17">
        <v>33.514400000000002</v>
      </c>
      <c r="FF17">
        <v>33.508800000000001</v>
      </c>
      <c r="FG17">
        <v>22.007999999999999</v>
      </c>
      <c r="FH17">
        <v>18.687000000000001</v>
      </c>
      <c r="FI17">
        <v>34.4163</v>
      </c>
      <c r="FJ17">
        <v>23.674499999999998</v>
      </c>
      <c r="FK17">
        <v>398.31799999999998</v>
      </c>
      <c r="FL17">
        <v>22.679400000000001</v>
      </c>
      <c r="FM17">
        <v>101.408</v>
      </c>
      <c r="FN17">
        <v>100.779</v>
      </c>
    </row>
    <row r="18" spans="1:170" x14ac:dyDescent="0.25">
      <c r="A18">
        <v>2</v>
      </c>
      <c r="B18">
        <v>1608234213.5999999</v>
      </c>
      <c r="C18">
        <v>118</v>
      </c>
      <c r="D18" t="s">
        <v>293</v>
      </c>
      <c r="E18" t="s">
        <v>294</v>
      </c>
      <c r="F18" t="s">
        <v>285</v>
      </c>
      <c r="G18" t="s">
        <v>286</v>
      </c>
      <c r="H18">
        <v>1608234205.8499999</v>
      </c>
      <c r="I18">
        <f t="shared" si="0"/>
        <v>1.3545017679445658E-4</v>
      </c>
      <c r="J18">
        <f t="shared" si="1"/>
        <v>-0.71615148892753122</v>
      </c>
      <c r="K18">
        <f t="shared" si="2"/>
        <v>46.211123333333298</v>
      </c>
      <c r="L18">
        <f t="shared" si="3"/>
        <v>197.51518348170669</v>
      </c>
      <c r="M18">
        <f t="shared" si="4"/>
        <v>20.108054097474078</v>
      </c>
      <c r="N18">
        <f t="shared" si="5"/>
        <v>4.7045282874558039</v>
      </c>
      <c r="O18">
        <f t="shared" si="6"/>
        <v>7.4073627790352901E-3</v>
      </c>
      <c r="P18">
        <f t="shared" si="7"/>
        <v>2.9612639655819413</v>
      </c>
      <c r="Q18">
        <f t="shared" si="8"/>
        <v>7.3970843597884394E-3</v>
      </c>
      <c r="R18">
        <f t="shared" si="9"/>
        <v>4.624099991551181E-3</v>
      </c>
      <c r="S18">
        <f t="shared" si="10"/>
        <v>231.28624398747522</v>
      </c>
      <c r="T18">
        <f t="shared" si="11"/>
        <v>29.319608906329496</v>
      </c>
      <c r="U18">
        <f t="shared" si="12"/>
        <v>29.39096</v>
      </c>
      <c r="V18">
        <f t="shared" si="13"/>
        <v>4.1136601154843238</v>
      </c>
      <c r="W18">
        <f t="shared" si="14"/>
        <v>60.808702120535919</v>
      </c>
      <c r="X18">
        <f t="shared" si="15"/>
        <v>2.3082739879546552</v>
      </c>
      <c r="Y18">
        <f t="shared" si="16"/>
        <v>3.7959599653667335</v>
      </c>
      <c r="Z18">
        <f t="shared" si="17"/>
        <v>1.8053861275296685</v>
      </c>
      <c r="AA18">
        <f t="shared" si="18"/>
        <v>-5.9733527966355355</v>
      </c>
      <c r="AB18">
        <f t="shared" si="19"/>
        <v>-221.25516387149833</v>
      </c>
      <c r="AC18">
        <f t="shared" si="20"/>
        <v>-16.400124176358041</v>
      </c>
      <c r="AD18">
        <f t="shared" si="21"/>
        <v>-12.342396857016695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53658.004252285937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676.76603846153898</v>
      </c>
      <c r="AR18">
        <v>717.33</v>
      </c>
      <c r="AS18">
        <f t="shared" si="27"/>
        <v>5.6548536292168272E-2</v>
      </c>
      <c r="AT18">
        <v>0.5</v>
      </c>
      <c r="AU18">
        <f t="shared" si="28"/>
        <v>1180.1595807473514</v>
      </c>
      <c r="AV18">
        <f t="shared" si="29"/>
        <v>-0.71615148892753122</v>
      </c>
      <c r="AW18">
        <f t="shared" si="30"/>
        <v>33.368148441220846</v>
      </c>
      <c r="AX18">
        <f t="shared" si="31"/>
        <v>0.22214322557260957</v>
      </c>
      <c r="AY18">
        <f t="shared" si="32"/>
        <v>-1.1727567302691564E-4</v>
      </c>
      <c r="AZ18">
        <f t="shared" si="33"/>
        <v>3.5475304253272548</v>
      </c>
      <c r="BA18" t="s">
        <v>296</v>
      </c>
      <c r="BB18">
        <v>557.98</v>
      </c>
      <c r="BC18">
        <f t="shared" si="34"/>
        <v>159.35000000000002</v>
      </c>
      <c r="BD18">
        <f t="shared" si="35"/>
        <v>0.25455890516762503</v>
      </c>
      <c r="BE18">
        <f t="shared" si="36"/>
        <v>0.94107096631041753</v>
      </c>
      <c r="BF18">
        <f t="shared" si="37"/>
        <v>21.890058115398432</v>
      </c>
      <c r="BG18">
        <f t="shared" si="38"/>
        <v>0.99927233382388125</v>
      </c>
      <c r="BH18">
        <f t="shared" si="39"/>
        <v>1399.96966666667</v>
      </c>
      <c r="BI18">
        <f t="shared" si="40"/>
        <v>1180.1595807473514</v>
      </c>
      <c r="BJ18">
        <f t="shared" si="41"/>
        <v>0.84298939387544958</v>
      </c>
      <c r="BK18">
        <f t="shared" si="42"/>
        <v>0.19597878775089908</v>
      </c>
      <c r="BL18">
        <v>6</v>
      </c>
      <c r="BM18">
        <v>0.5</v>
      </c>
      <c r="BN18" t="s">
        <v>290</v>
      </c>
      <c r="BO18">
        <v>2</v>
      </c>
      <c r="BP18">
        <v>1608234205.8499999</v>
      </c>
      <c r="BQ18">
        <v>46.211123333333298</v>
      </c>
      <c r="BR18">
        <v>45.359296666666701</v>
      </c>
      <c r="BS18">
        <v>22.673459999999999</v>
      </c>
      <c r="BT18">
        <v>22.514613333333301</v>
      </c>
      <c r="BU18">
        <v>44.449123333333297</v>
      </c>
      <c r="BV18">
        <v>22.39546</v>
      </c>
      <c r="BW18">
        <v>500.0258</v>
      </c>
      <c r="BX18">
        <v>101.7586</v>
      </c>
      <c r="BY18">
        <v>4.6505526666666699E-2</v>
      </c>
      <c r="BZ18">
        <v>28.0050633333333</v>
      </c>
      <c r="CA18">
        <v>29.39096</v>
      </c>
      <c r="CB18">
        <v>999.9</v>
      </c>
      <c r="CC18">
        <v>0</v>
      </c>
      <c r="CD18">
        <v>0</v>
      </c>
      <c r="CE18">
        <v>10005.949333333299</v>
      </c>
      <c r="CF18">
        <v>0</v>
      </c>
      <c r="CG18">
        <v>952.43866666666702</v>
      </c>
      <c r="CH18">
        <v>1399.96966666667</v>
      </c>
      <c r="CI18">
        <v>0.89999623333333301</v>
      </c>
      <c r="CJ18">
        <v>0.100003563333333</v>
      </c>
      <c r="CK18">
        <v>0</v>
      </c>
      <c r="CL18">
        <v>676.77073333333306</v>
      </c>
      <c r="CM18">
        <v>4.9997499999999997</v>
      </c>
      <c r="CN18">
        <v>9434.3743333333296</v>
      </c>
      <c r="CO18">
        <v>12177.7633333333</v>
      </c>
      <c r="CP18">
        <v>49.439166666666601</v>
      </c>
      <c r="CQ18">
        <v>51.847700000000003</v>
      </c>
      <c r="CR18">
        <v>50.608199999999997</v>
      </c>
      <c r="CS18">
        <v>50.933</v>
      </c>
      <c r="CT18">
        <v>50.4622666666667</v>
      </c>
      <c r="CU18">
        <v>1255.4676666666701</v>
      </c>
      <c r="CV18">
        <v>139.50200000000001</v>
      </c>
      <c r="CW18">
        <v>0</v>
      </c>
      <c r="CX18">
        <v>117.299999952316</v>
      </c>
      <c r="CY18">
        <v>0</v>
      </c>
      <c r="CZ18">
        <v>676.76603846153898</v>
      </c>
      <c r="DA18">
        <v>-1.4241025472451301</v>
      </c>
      <c r="DB18">
        <v>-18.8871795113654</v>
      </c>
      <c r="DC18">
        <v>9434.3873076923101</v>
      </c>
      <c r="DD18">
        <v>15</v>
      </c>
      <c r="DE18">
        <v>1608234242.0999999</v>
      </c>
      <c r="DF18" t="s">
        <v>297</v>
      </c>
      <c r="DG18">
        <v>1608234242.0999999</v>
      </c>
      <c r="DH18">
        <v>1608234232.5999999</v>
      </c>
      <c r="DI18">
        <v>14</v>
      </c>
      <c r="DJ18">
        <v>-3.6840000000000002</v>
      </c>
      <c r="DK18">
        <v>8.7999999999999995E-2</v>
      </c>
      <c r="DL18">
        <v>1.762</v>
      </c>
      <c r="DM18">
        <v>0.27800000000000002</v>
      </c>
      <c r="DN18">
        <v>46</v>
      </c>
      <c r="DO18">
        <v>23</v>
      </c>
      <c r="DP18">
        <v>0.25</v>
      </c>
      <c r="DQ18">
        <v>0.21</v>
      </c>
      <c r="DR18">
        <v>-3.7701222302775101</v>
      </c>
      <c r="DS18">
        <v>-0.27662332001219098</v>
      </c>
      <c r="DT18">
        <v>7.5472829351837495E-2</v>
      </c>
      <c r="DU18">
        <v>1</v>
      </c>
      <c r="DV18">
        <v>4.5260122580645197</v>
      </c>
      <c r="DW18">
        <v>8.8549838709681195E-2</v>
      </c>
      <c r="DX18">
        <v>7.9484776173102706E-2</v>
      </c>
      <c r="DY18">
        <v>1</v>
      </c>
      <c r="DZ18">
        <v>7.2025732258064495E-2</v>
      </c>
      <c r="EA18">
        <v>-3.5162216129032399E-2</v>
      </c>
      <c r="EB18">
        <v>5.5719303878190504E-3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1.762</v>
      </c>
      <c r="EJ18">
        <v>0.27800000000000002</v>
      </c>
      <c r="EK18">
        <v>5.44550000000004</v>
      </c>
      <c r="EL18">
        <v>0</v>
      </c>
      <c r="EM18">
        <v>0</v>
      </c>
      <c r="EN18">
        <v>0</v>
      </c>
      <c r="EO18">
        <v>0.190384999999999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11.3</v>
      </c>
      <c r="EX18">
        <v>11.3</v>
      </c>
      <c r="EY18">
        <v>2</v>
      </c>
      <c r="EZ18">
        <v>515.33500000000004</v>
      </c>
      <c r="FA18">
        <v>476.82600000000002</v>
      </c>
      <c r="FB18">
        <v>23.610299999999999</v>
      </c>
      <c r="FC18">
        <v>33.470599999999997</v>
      </c>
      <c r="FD18">
        <v>30.000399999999999</v>
      </c>
      <c r="FE18">
        <v>33.484999999999999</v>
      </c>
      <c r="FF18">
        <v>33.4818</v>
      </c>
      <c r="FG18">
        <v>6.2083300000000001</v>
      </c>
      <c r="FH18">
        <v>18.116700000000002</v>
      </c>
      <c r="FI18">
        <v>34.795099999999998</v>
      </c>
      <c r="FJ18">
        <v>23.609100000000002</v>
      </c>
      <c r="FK18">
        <v>45.265300000000003</v>
      </c>
      <c r="FL18">
        <v>22.697399999999998</v>
      </c>
      <c r="FM18">
        <v>101.404</v>
      </c>
      <c r="FN18">
        <v>100.779</v>
      </c>
    </row>
    <row r="19" spans="1:170" x14ac:dyDescent="0.25">
      <c r="A19">
        <v>3</v>
      </c>
      <c r="B19">
        <v>1608234339.5999999</v>
      </c>
      <c r="C19">
        <v>244</v>
      </c>
      <c r="D19" t="s">
        <v>299</v>
      </c>
      <c r="E19" t="s">
        <v>300</v>
      </c>
      <c r="F19" t="s">
        <v>285</v>
      </c>
      <c r="G19" t="s">
        <v>286</v>
      </c>
      <c r="H19">
        <v>1608234331.8499999</v>
      </c>
      <c r="I19">
        <f t="shared" si="0"/>
        <v>2.2396299062769394E-4</v>
      </c>
      <c r="J19">
        <f t="shared" si="1"/>
        <v>-0.30036281251016039</v>
      </c>
      <c r="K19">
        <f t="shared" si="2"/>
        <v>79.776923333333301</v>
      </c>
      <c r="L19">
        <f t="shared" si="3"/>
        <v>115.92757974337383</v>
      </c>
      <c r="M19">
        <f t="shared" si="4"/>
        <v>11.80109666241089</v>
      </c>
      <c r="N19">
        <f t="shared" si="5"/>
        <v>8.1210630444497021</v>
      </c>
      <c r="O19">
        <f t="shared" si="6"/>
        <v>1.234832274774993E-2</v>
      </c>
      <c r="P19">
        <f t="shared" si="7"/>
        <v>2.9601580261959755</v>
      </c>
      <c r="Q19">
        <f t="shared" si="8"/>
        <v>1.2319776893961987E-2</v>
      </c>
      <c r="R19">
        <f t="shared" si="9"/>
        <v>7.70241974191763E-3</v>
      </c>
      <c r="S19">
        <f t="shared" si="10"/>
        <v>231.29739807470798</v>
      </c>
      <c r="T19">
        <f t="shared" si="11"/>
        <v>29.287012253732062</v>
      </c>
      <c r="U19">
        <f t="shared" si="12"/>
        <v>29.389313333333298</v>
      </c>
      <c r="V19">
        <f t="shared" si="13"/>
        <v>4.1132692936564048</v>
      </c>
      <c r="W19">
        <f t="shared" si="14"/>
        <v>61.185344852195996</v>
      </c>
      <c r="X19">
        <f t="shared" si="15"/>
        <v>2.3211706993385159</v>
      </c>
      <c r="Y19">
        <f t="shared" si="16"/>
        <v>3.7936710252197052</v>
      </c>
      <c r="Z19">
        <f t="shared" si="17"/>
        <v>1.7920985943178889</v>
      </c>
      <c r="AA19">
        <f t="shared" si="18"/>
        <v>-9.8767678866813018</v>
      </c>
      <c r="AB19">
        <f t="shared" si="19"/>
        <v>-222.56094793810095</v>
      </c>
      <c r="AC19">
        <f t="shared" si="20"/>
        <v>-16.502093409208467</v>
      </c>
      <c r="AD19">
        <f t="shared" si="21"/>
        <v>-17.642411159282744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53627.40502256262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673.93399999999997</v>
      </c>
      <c r="AR19">
        <v>713.26</v>
      </c>
      <c r="AS19">
        <f t="shared" si="27"/>
        <v>5.5135574685248101E-2</v>
      </c>
      <c r="AT19">
        <v>0.5</v>
      </c>
      <c r="AU19">
        <f t="shared" si="28"/>
        <v>1180.2166097508818</v>
      </c>
      <c r="AV19">
        <f t="shared" si="29"/>
        <v>-0.30036281251016039</v>
      </c>
      <c r="AW19">
        <f t="shared" si="30"/>
        <v>32.535960515845026</v>
      </c>
      <c r="AX19">
        <f t="shared" si="31"/>
        <v>0.22175644225107249</v>
      </c>
      <c r="AY19">
        <f t="shared" si="32"/>
        <v>2.3502860832013922E-4</v>
      </c>
      <c r="AZ19">
        <f t="shared" si="33"/>
        <v>3.5734795165858171</v>
      </c>
      <c r="BA19" t="s">
        <v>302</v>
      </c>
      <c r="BB19">
        <v>555.09</v>
      </c>
      <c r="BC19">
        <f t="shared" si="34"/>
        <v>158.16999999999996</v>
      </c>
      <c r="BD19">
        <f t="shared" si="35"/>
        <v>0.24863121957387641</v>
      </c>
      <c r="BE19">
        <f t="shared" si="36"/>
        <v>0.94156978784554057</v>
      </c>
      <c r="BF19">
        <f t="shared" si="37"/>
        <v>-17.739000693963416</v>
      </c>
      <c r="BG19">
        <f t="shared" si="38"/>
        <v>1.0008705412700598</v>
      </c>
      <c r="BH19">
        <f t="shared" si="39"/>
        <v>1400.03733333333</v>
      </c>
      <c r="BI19">
        <f t="shared" si="40"/>
        <v>1180.2166097508818</v>
      </c>
      <c r="BJ19">
        <f t="shared" si="41"/>
        <v>0.84298938439085758</v>
      </c>
      <c r="BK19">
        <f t="shared" si="42"/>
        <v>0.1959787687817153</v>
      </c>
      <c r="BL19">
        <v>6</v>
      </c>
      <c r="BM19">
        <v>0.5</v>
      </c>
      <c r="BN19" t="s">
        <v>290</v>
      </c>
      <c r="BO19">
        <v>2</v>
      </c>
      <c r="BP19">
        <v>1608234331.8499999</v>
      </c>
      <c r="BQ19">
        <v>79.776923333333301</v>
      </c>
      <c r="BR19">
        <v>79.437946666666704</v>
      </c>
      <c r="BS19">
        <v>22.801923333333299</v>
      </c>
      <c r="BT19">
        <v>22.53931</v>
      </c>
      <c r="BU19">
        <v>78.015230000000003</v>
      </c>
      <c r="BV19">
        <v>22.524000000000001</v>
      </c>
      <c r="BW19">
        <v>500.02686666666699</v>
      </c>
      <c r="BX19">
        <v>101.74996666666701</v>
      </c>
      <c r="BY19">
        <v>4.71784866666667E-2</v>
      </c>
      <c r="BZ19">
        <v>27.994716666666701</v>
      </c>
      <c r="CA19">
        <v>29.389313333333298</v>
      </c>
      <c r="CB19">
        <v>999.9</v>
      </c>
      <c r="CC19">
        <v>0</v>
      </c>
      <c r="CD19">
        <v>0</v>
      </c>
      <c r="CE19">
        <v>10000.526</v>
      </c>
      <c r="CF19">
        <v>0</v>
      </c>
      <c r="CG19">
        <v>947.30650000000003</v>
      </c>
      <c r="CH19">
        <v>1400.03733333333</v>
      </c>
      <c r="CI19">
        <v>0.89999770000000001</v>
      </c>
      <c r="CJ19">
        <v>0.10000207</v>
      </c>
      <c r="CK19">
        <v>0</v>
      </c>
      <c r="CL19">
        <v>673.94296666666696</v>
      </c>
      <c r="CM19">
        <v>4.9997499999999997</v>
      </c>
      <c r="CN19">
        <v>9377.5513333333292</v>
      </c>
      <c r="CO19">
        <v>12178.3733333333</v>
      </c>
      <c r="CP19">
        <v>49.291400000000003</v>
      </c>
      <c r="CQ19">
        <v>51.483199999999997</v>
      </c>
      <c r="CR19">
        <v>50.316333333333297</v>
      </c>
      <c r="CS19">
        <v>50.408066666666699</v>
      </c>
      <c r="CT19">
        <v>50.233199999999997</v>
      </c>
      <c r="CU19">
        <v>1255.52933333333</v>
      </c>
      <c r="CV19">
        <v>139.50833333333301</v>
      </c>
      <c r="CW19">
        <v>0</v>
      </c>
      <c r="CX19">
        <v>125.700000047684</v>
      </c>
      <c r="CY19">
        <v>0</v>
      </c>
      <c r="CZ19">
        <v>673.93399999999997</v>
      </c>
      <c r="DA19">
        <v>-0.16451280344854299</v>
      </c>
      <c r="DB19">
        <v>-21.704273553446701</v>
      </c>
      <c r="DC19">
        <v>9377.2288461538501</v>
      </c>
      <c r="DD19">
        <v>15</v>
      </c>
      <c r="DE19">
        <v>1608234242.0999999</v>
      </c>
      <c r="DF19" t="s">
        <v>297</v>
      </c>
      <c r="DG19">
        <v>1608234242.0999999</v>
      </c>
      <c r="DH19">
        <v>1608234232.5999999</v>
      </c>
      <c r="DI19">
        <v>14</v>
      </c>
      <c r="DJ19">
        <v>-3.6840000000000002</v>
      </c>
      <c r="DK19">
        <v>8.7999999999999995E-2</v>
      </c>
      <c r="DL19">
        <v>1.762</v>
      </c>
      <c r="DM19">
        <v>0.27800000000000002</v>
      </c>
      <c r="DN19">
        <v>46</v>
      </c>
      <c r="DO19">
        <v>23</v>
      </c>
      <c r="DP19">
        <v>0.25</v>
      </c>
      <c r="DQ19">
        <v>0.21</v>
      </c>
      <c r="DR19">
        <v>-0.29682884668693599</v>
      </c>
      <c r="DS19">
        <v>-0.20171273337543899</v>
      </c>
      <c r="DT19">
        <v>1.88510346793445E-2</v>
      </c>
      <c r="DU19">
        <v>1</v>
      </c>
      <c r="DV19">
        <v>0.33669277419354798</v>
      </c>
      <c r="DW19">
        <v>0.19967516129032201</v>
      </c>
      <c r="DX19">
        <v>2.02338819688575E-2</v>
      </c>
      <c r="DY19">
        <v>1</v>
      </c>
      <c r="DZ19">
        <v>0.260991322580645</v>
      </c>
      <c r="EA19">
        <v>0.119635064516128</v>
      </c>
      <c r="EB19">
        <v>8.9785642877987602E-3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1.762</v>
      </c>
      <c r="EJ19">
        <v>0.27800000000000002</v>
      </c>
      <c r="EK19">
        <v>1.7616904761904699</v>
      </c>
      <c r="EL19">
        <v>0</v>
      </c>
      <c r="EM19">
        <v>0</v>
      </c>
      <c r="EN19">
        <v>0</v>
      </c>
      <c r="EO19">
        <v>0.27792499999999998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1.6</v>
      </c>
      <c r="EX19">
        <v>1.8</v>
      </c>
      <c r="EY19">
        <v>2</v>
      </c>
      <c r="EZ19">
        <v>514.70699999999999</v>
      </c>
      <c r="FA19">
        <v>476.00299999999999</v>
      </c>
      <c r="FB19">
        <v>23.5945</v>
      </c>
      <c r="FC19">
        <v>33.620199999999997</v>
      </c>
      <c r="FD19">
        <v>30.000900000000001</v>
      </c>
      <c r="FE19">
        <v>33.581600000000002</v>
      </c>
      <c r="FF19">
        <v>33.569800000000001</v>
      </c>
      <c r="FG19">
        <v>7.7025899999999998</v>
      </c>
      <c r="FH19">
        <v>17.460899999999999</v>
      </c>
      <c r="FI19">
        <v>35.574399999999997</v>
      </c>
      <c r="FJ19">
        <v>23.591899999999999</v>
      </c>
      <c r="FK19">
        <v>79.427700000000002</v>
      </c>
      <c r="FL19">
        <v>22.546099999999999</v>
      </c>
      <c r="FM19">
        <v>101.38</v>
      </c>
      <c r="FN19">
        <v>100.75</v>
      </c>
    </row>
    <row r="20" spans="1:170" x14ac:dyDescent="0.25">
      <c r="A20">
        <v>4</v>
      </c>
      <c r="B20">
        <v>1608234420</v>
      </c>
      <c r="C20">
        <v>324.40000009536698</v>
      </c>
      <c r="D20" t="s">
        <v>303</v>
      </c>
      <c r="E20" t="s">
        <v>304</v>
      </c>
      <c r="F20" t="s">
        <v>285</v>
      </c>
      <c r="G20" t="s">
        <v>286</v>
      </c>
      <c r="H20">
        <v>1608234412</v>
      </c>
      <c r="I20">
        <f t="shared" si="0"/>
        <v>1.2297219459247506E-4</v>
      </c>
      <c r="J20">
        <f t="shared" si="1"/>
        <v>-3.5329928792228106E-2</v>
      </c>
      <c r="K20">
        <f t="shared" si="2"/>
        <v>99.737187096774207</v>
      </c>
      <c r="L20">
        <f t="shared" si="3"/>
        <v>105.12092843875519</v>
      </c>
      <c r="M20">
        <f t="shared" si="4"/>
        <v>10.700605023421145</v>
      </c>
      <c r="N20">
        <f t="shared" si="5"/>
        <v>10.15257628638078</v>
      </c>
      <c r="O20">
        <f t="shared" si="6"/>
        <v>6.7636871793280429E-3</v>
      </c>
      <c r="P20">
        <f t="shared" si="7"/>
        <v>2.9597604688903729</v>
      </c>
      <c r="Q20">
        <f t="shared" si="8"/>
        <v>6.7551120055370497E-3</v>
      </c>
      <c r="R20">
        <f t="shared" si="9"/>
        <v>4.2227145259028419E-3</v>
      </c>
      <c r="S20">
        <f t="shared" si="10"/>
        <v>231.29485079827285</v>
      </c>
      <c r="T20">
        <f t="shared" si="11"/>
        <v>29.288367923271394</v>
      </c>
      <c r="U20">
        <f t="shared" si="12"/>
        <v>29.3766903225807</v>
      </c>
      <c r="V20">
        <f t="shared" si="13"/>
        <v>4.1102744082660303</v>
      </c>
      <c r="W20">
        <f t="shared" si="14"/>
        <v>61.12916647508608</v>
      </c>
      <c r="X20">
        <f t="shared" si="15"/>
        <v>2.3156873168944032</v>
      </c>
      <c r="Y20">
        <f t="shared" si="16"/>
        <v>3.7881872932754432</v>
      </c>
      <c r="Z20">
        <f t="shared" si="17"/>
        <v>1.7945870913716271</v>
      </c>
      <c r="AA20">
        <f t="shared" si="18"/>
        <v>-5.4230737815281502</v>
      </c>
      <c r="AB20">
        <f t="shared" si="19"/>
        <v>-224.47572822692422</v>
      </c>
      <c r="AC20">
        <f t="shared" si="20"/>
        <v>-16.643206735040838</v>
      </c>
      <c r="AD20">
        <f t="shared" si="21"/>
        <v>-15.24715794522038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53620.144516843247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673.46723076923104</v>
      </c>
      <c r="AR20">
        <v>713.57</v>
      </c>
      <c r="AS20">
        <f t="shared" si="27"/>
        <v>5.6200189512968568E-2</v>
      </c>
      <c r="AT20">
        <v>0.5</v>
      </c>
      <c r="AU20">
        <f t="shared" si="28"/>
        <v>1180.2053330053773</v>
      </c>
      <c r="AV20">
        <f t="shared" si="29"/>
        <v>-3.5329928792228106E-2</v>
      </c>
      <c r="AW20">
        <f t="shared" si="30"/>
        <v>33.16388168955919</v>
      </c>
      <c r="AX20">
        <f t="shared" si="31"/>
        <v>0.22793839427105972</v>
      </c>
      <c r="AY20">
        <f t="shared" si="32"/>
        <v>4.5959591594348738E-4</v>
      </c>
      <c r="AZ20">
        <f t="shared" si="33"/>
        <v>3.5714926356208916</v>
      </c>
      <c r="BA20" t="s">
        <v>306</v>
      </c>
      <c r="BB20">
        <v>550.91999999999996</v>
      </c>
      <c r="BC20">
        <f t="shared" si="34"/>
        <v>162.65000000000009</v>
      </c>
      <c r="BD20">
        <f t="shared" si="35"/>
        <v>0.24655867956205957</v>
      </c>
      <c r="BE20">
        <f t="shared" si="36"/>
        <v>0.94000722937783088</v>
      </c>
      <c r="BF20">
        <f t="shared" si="37"/>
        <v>-21.030092779348259</v>
      </c>
      <c r="BG20">
        <f t="shared" si="38"/>
        <v>1.0007488104817759</v>
      </c>
      <c r="BH20">
        <f t="shared" si="39"/>
        <v>1400.02419354839</v>
      </c>
      <c r="BI20">
        <f t="shared" si="40"/>
        <v>1180.2053330053773</v>
      </c>
      <c r="BJ20">
        <f t="shared" si="41"/>
        <v>0.84298924150312193</v>
      </c>
      <c r="BK20">
        <f t="shared" si="42"/>
        <v>0.19597848300624399</v>
      </c>
      <c r="BL20">
        <v>6</v>
      </c>
      <c r="BM20">
        <v>0.5</v>
      </c>
      <c r="BN20" t="s">
        <v>290</v>
      </c>
      <c r="BO20">
        <v>2</v>
      </c>
      <c r="BP20">
        <v>1608234412</v>
      </c>
      <c r="BQ20">
        <v>99.737187096774207</v>
      </c>
      <c r="BR20">
        <v>99.709509677419405</v>
      </c>
      <c r="BS20">
        <v>22.748919354838701</v>
      </c>
      <c r="BT20">
        <v>22.604712903225799</v>
      </c>
      <c r="BU20">
        <v>97.975499999999997</v>
      </c>
      <c r="BV20">
        <v>22.470987096774198</v>
      </c>
      <c r="BW20">
        <v>500.01109677419402</v>
      </c>
      <c r="BX20">
        <v>101.74593548387099</v>
      </c>
      <c r="BY20">
        <v>4.73532774193548E-2</v>
      </c>
      <c r="BZ20">
        <v>27.9699064516129</v>
      </c>
      <c r="CA20">
        <v>29.3766903225807</v>
      </c>
      <c r="CB20">
        <v>999.9</v>
      </c>
      <c r="CC20">
        <v>0</v>
      </c>
      <c r="CD20">
        <v>0</v>
      </c>
      <c r="CE20">
        <v>9998.6680645161305</v>
      </c>
      <c r="CF20">
        <v>0</v>
      </c>
      <c r="CG20">
        <v>930.94593548387104</v>
      </c>
      <c r="CH20">
        <v>1400.02419354839</v>
      </c>
      <c r="CI20">
        <v>0.9</v>
      </c>
      <c r="CJ20">
        <v>9.9999699999999997E-2</v>
      </c>
      <c r="CK20">
        <v>0</v>
      </c>
      <c r="CL20">
        <v>673.50393548387103</v>
      </c>
      <c r="CM20">
        <v>4.9997499999999997</v>
      </c>
      <c r="CN20">
        <v>9354.1609677419292</v>
      </c>
      <c r="CO20">
        <v>12178.264516129</v>
      </c>
      <c r="CP20">
        <v>49.022064516128999</v>
      </c>
      <c r="CQ20">
        <v>51.217483870967698</v>
      </c>
      <c r="CR20">
        <v>50.022064516128999</v>
      </c>
      <c r="CS20">
        <v>50.126967741935502</v>
      </c>
      <c r="CT20">
        <v>49.983677419354798</v>
      </c>
      <c r="CU20">
        <v>1255.5238709677401</v>
      </c>
      <c r="CV20">
        <v>139.50032258064499</v>
      </c>
      <c r="CW20">
        <v>0</v>
      </c>
      <c r="CX20">
        <v>80</v>
      </c>
      <c r="CY20">
        <v>0</v>
      </c>
      <c r="CZ20">
        <v>673.46723076923104</v>
      </c>
      <c r="DA20">
        <v>-1.88075214540643</v>
      </c>
      <c r="DB20">
        <v>-39.0147008771646</v>
      </c>
      <c r="DC20">
        <v>9353.6776923076904</v>
      </c>
      <c r="DD20">
        <v>15</v>
      </c>
      <c r="DE20">
        <v>1608234242.0999999</v>
      </c>
      <c r="DF20" t="s">
        <v>297</v>
      </c>
      <c r="DG20">
        <v>1608234242.0999999</v>
      </c>
      <c r="DH20">
        <v>1608234232.5999999</v>
      </c>
      <c r="DI20">
        <v>14</v>
      </c>
      <c r="DJ20">
        <v>-3.6840000000000002</v>
      </c>
      <c r="DK20">
        <v>8.7999999999999995E-2</v>
      </c>
      <c r="DL20">
        <v>1.762</v>
      </c>
      <c r="DM20">
        <v>0.27800000000000002</v>
      </c>
      <c r="DN20">
        <v>46</v>
      </c>
      <c r="DO20">
        <v>23</v>
      </c>
      <c r="DP20">
        <v>0.25</v>
      </c>
      <c r="DQ20">
        <v>0.21</v>
      </c>
      <c r="DR20">
        <v>-3.9482258644271503E-2</v>
      </c>
      <c r="DS20">
        <v>0.13508953703131199</v>
      </c>
      <c r="DT20">
        <v>1.7297842443237701E-2</v>
      </c>
      <c r="DU20">
        <v>1</v>
      </c>
      <c r="DV20">
        <v>3.00083766129032E-2</v>
      </c>
      <c r="DW20">
        <v>-0.19654756088709699</v>
      </c>
      <c r="DX20">
        <v>2.2300751600373699E-2</v>
      </c>
      <c r="DY20">
        <v>1</v>
      </c>
      <c r="DZ20">
        <v>0.14474083870967699</v>
      </c>
      <c r="EA20">
        <v>0.120763258064516</v>
      </c>
      <c r="EB20">
        <v>1.9568287841262501E-2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1.762</v>
      </c>
      <c r="EJ20">
        <v>0.27789999999999998</v>
      </c>
      <c r="EK20">
        <v>1.7616904761904699</v>
      </c>
      <c r="EL20">
        <v>0</v>
      </c>
      <c r="EM20">
        <v>0</v>
      </c>
      <c r="EN20">
        <v>0</v>
      </c>
      <c r="EO20">
        <v>0.27792499999999998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3.1</v>
      </c>
      <c r="EY20">
        <v>2</v>
      </c>
      <c r="EZ20">
        <v>515.19899999999996</v>
      </c>
      <c r="FA20">
        <v>475.28100000000001</v>
      </c>
      <c r="FB20">
        <v>23.522200000000002</v>
      </c>
      <c r="FC20">
        <v>33.764699999999998</v>
      </c>
      <c r="FD20">
        <v>30.000599999999999</v>
      </c>
      <c r="FE20">
        <v>33.686599999999999</v>
      </c>
      <c r="FF20">
        <v>33.6663</v>
      </c>
      <c r="FG20">
        <v>8.6293699999999998</v>
      </c>
      <c r="FH20">
        <v>16.515699999999999</v>
      </c>
      <c r="FI20">
        <v>36.359699999999997</v>
      </c>
      <c r="FJ20">
        <v>23.547499999999999</v>
      </c>
      <c r="FK20">
        <v>99.736599999999996</v>
      </c>
      <c r="FL20">
        <v>22.622199999999999</v>
      </c>
      <c r="FM20">
        <v>101.35</v>
      </c>
      <c r="FN20">
        <v>100.727</v>
      </c>
    </row>
    <row r="21" spans="1:170" x14ac:dyDescent="0.25">
      <c r="A21">
        <v>5</v>
      </c>
      <c r="B21">
        <v>1608234494</v>
      </c>
      <c r="C21">
        <v>398.40000009536698</v>
      </c>
      <c r="D21" t="s">
        <v>307</v>
      </c>
      <c r="E21" t="s">
        <v>308</v>
      </c>
      <c r="F21" t="s">
        <v>285</v>
      </c>
      <c r="G21" t="s">
        <v>286</v>
      </c>
      <c r="H21">
        <v>1608234486.25</v>
      </c>
      <c r="I21">
        <f t="shared" si="0"/>
        <v>4.2458430200204711E-4</v>
      </c>
      <c r="J21">
        <f t="shared" si="1"/>
        <v>0.54626024737085277</v>
      </c>
      <c r="K21">
        <f t="shared" si="2"/>
        <v>149.20076666666699</v>
      </c>
      <c r="L21">
        <f t="shared" si="3"/>
        <v>108.33259713492815</v>
      </c>
      <c r="M21">
        <f t="shared" si="4"/>
        <v>11.027412674388442</v>
      </c>
      <c r="N21">
        <f t="shared" si="5"/>
        <v>15.187473289496223</v>
      </c>
      <c r="O21">
        <f t="shared" si="6"/>
        <v>2.3615974038877864E-2</v>
      </c>
      <c r="P21">
        <f t="shared" si="7"/>
        <v>2.958764930414612</v>
      </c>
      <c r="Q21">
        <f t="shared" si="8"/>
        <v>2.351175324781437E-2</v>
      </c>
      <c r="R21">
        <f t="shared" si="9"/>
        <v>1.4704171143758455E-2</v>
      </c>
      <c r="S21">
        <f t="shared" si="10"/>
        <v>231.29800390404836</v>
      </c>
      <c r="T21">
        <f t="shared" si="11"/>
        <v>29.134715668621396</v>
      </c>
      <c r="U21">
        <f t="shared" si="12"/>
        <v>29.243690000000001</v>
      </c>
      <c r="V21">
        <f t="shared" si="13"/>
        <v>4.0788346302855407</v>
      </c>
      <c r="W21">
        <f t="shared" si="14"/>
        <v>60.939085736470076</v>
      </c>
      <c r="X21">
        <f t="shared" si="15"/>
        <v>2.2982115489735748</v>
      </c>
      <c r="Y21">
        <f t="shared" si="16"/>
        <v>3.7713259416331697</v>
      </c>
      <c r="Z21">
        <f t="shared" si="17"/>
        <v>1.7806230813119659</v>
      </c>
      <c r="AA21">
        <f t="shared" si="18"/>
        <v>-18.724167718290278</v>
      </c>
      <c r="AB21">
        <f t="shared" si="19"/>
        <v>-215.38499893614519</v>
      </c>
      <c r="AC21">
        <f t="shared" si="20"/>
        <v>-15.957929669840492</v>
      </c>
      <c r="AD21">
        <f t="shared" si="21"/>
        <v>-18.769092420227622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53604.71600400332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673.81196153846201</v>
      </c>
      <c r="AR21">
        <v>714.86</v>
      </c>
      <c r="AS21">
        <f t="shared" si="27"/>
        <v>5.7421087291970485E-2</v>
      </c>
      <c r="AT21">
        <v>0.5</v>
      </c>
      <c r="AU21">
        <f t="shared" si="28"/>
        <v>1180.219700747346</v>
      </c>
      <c r="AV21">
        <f t="shared" si="29"/>
        <v>0.54626024737085277</v>
      </c>
      <c r="AW21">
        <f t="shared" si="30"/>
        <v>33.88474923015832</v>
      </c>
      <c r="AX21">
        <f t="shared" si="31"/>
        <v>0.22954144867526513</v>
      </c>
      <c r="AY21">
        <f t="shared" si="32"/>
        <v>9.5237160206300962E-4</v>
      </c>
      <c r="AZ21">
        <f t="shared" si="33"/>
        <v>3.5632431525053851</v>
      </c>
      <c r="BA21" t="s">
        <v>310</v>
      </c>
      <c r="BB21">
        <v>550.77</v>
      </c>
      <c r="BC21">
        <f t="shared" si="34"/>
        <v>164.09000000000003</v>
      </c>
      <c r="BD21">
        <f t="shared" si="35"/>
        <v>0.2501556369159485</v>
      </c>
      <c r="BE21">
        <f t="shared" si="36"/>
        <v>0.93947943982797977</v>
      </c>
      <c r="BF21">
        <f t="shared" si="37"/>
        <v>-66.536720698267914</v>
      </c>
      <c r="BG21">
        <f t="shared" si="38"/>
        <v>1.0002422533305302</v>
      </c>
      <c r="BH21">
        <f t="shared" si="39"/>
        <v>1400.0409999999999</v>
      </c>
      <c r="BI21">
        <f t="shared" si="40"/>
        <v>1180.219700747346</v>
      </c>
      <c r="BJ21">
        <f t="shared" si="41"/>
        <v>0.84298938441613214</v>
      </c>
      <c r="BK21">
        <f t="shared" si="42"/>
        <v>0.19597876883226437</v>
      </c>
      <c r="BL21">
        <v>6</v>
      </c>
      <c r="BM21">
        <v>0.5</v>
      </c>
      <c r="BN21" t="s">
        <v>290</v>
      </c>
      <c r="BO21">
        <v>2</v>
      </c>
      <c r="BP21">
        <v>1608234486.25</v>
      </c>
      <c r="BQ21">
        <v>149.20076666666699</v>
      </c>
      <c r="BR21">
        <v>149.9323</v>
      </c>
      <c r="BS21">
        <v>22.577483333333301</v>
      </c>
      <c r="BT21">
        <v>22.0794833333333</v>
      </c>
      <c r="BU21">
        <v>147.4391</v>
      </c>
      <c r="BV21">
        <v>22.299569999999999</v>
      </c>
      <c r="BW21">
        <v>499.99790000000002</v>
      </c>
      <c r="BX21">
        <v>101.74493333333299</v>
      </c>
      <c r="BY21">
        <v>4.7260023333333297E-2</v>
      </c>
      <c r="BZ21">
        <v>27.893423333333299</v>
      </c>
      <c r="CA21">
        <v>29.243690000000001</v>
      </c>
      <c r="CB21">
        <v>999.9</v>
      </c>
      <c r="CC21">
        <v>0</v>
      </c>
      <c r="CD21">
        <v>0</v>
      </c>
      <c r="CE21">
        <v>9993.1233333333294</v>
      </c>
      <c r="CF21">
        <v>0</v>
      </c>
      <c r="CG21">
        <v>904.06053333333296</v>
      </c>
      <c r="CH21">
        <v>1400.0409999999999</v>
      </c>
      <c r="CI21">
        <v>0.89999680000000004</v>
      </c>
      <c r="CJ21">
        <v>0.10000321666666701</v>
      </c>
      <c r="CK21">
        <v>0</v>
      </c>
      <c r="CL21">
        <v>673.84886666666705</v>
      </c>
      <c r="CM21">
        <v>4.9997499999999997</v>
      </c>
      <c r="CN21">
        <v>9343.8296666666593</v>
      </c>
      <c r="CO21">
        <v>12178.4066666667</v>
      </c>
      <c r="CP21">
        <v>48.601900000000001</v>
      </c>
      <c r="CQ21">
        <v>50.918399999999998</v>
      </c>
      <c r="CR21">
        <v>49.624766666666702</v>
      </c>
      <c r="CS21">
        <v>49.791366666666697</v>
      </c>
      <c r="CT21">
        <v>49.674766666666699</v>
      </c>
      <c r="CU21">
        <v>1255.5323333333299</v>
      </c>
      <c r="CV21">
        <v>139.50866666666701</v>
      </c>
      <c r="CW21">
        <v>0</v>
      </c>
      <c r="CX21">
        <v>73.200000047683702</v>
      </c>
      <c r="CY21">
        <v>0</v>
      </c>
      <c r="CZ21">
        <v>673.81196153846201</v>
      </c>
      <c r="DA21">
        <v>-1.8024273468179299</v>
      </c>
      <c r="DB21">
        <v>-51.161709368812602</v>
      </c>
      <c r="DC21">
        <v>9343.6453846153909</v>
      </c>
      <c r="DD21">
        <v>15</v>
      </c>
      <c r="DE21">
        <v>1608234242.0999999</v>
      </c>
      <c r="DF21" t="s">
        <v>297</v>
      </c>
      <c r="DG21">
        <v>1608234242.0999999</v>
      </c>
      <c r="DH21">
        <v>1608234232.5999999</v>
      </c>
      <c r="DI21">
        <v>14</v>
      </c>
      <c r="DJ21">
        <v>-3.6840000000000002</v>
      </c>
      <c r="DK21">
        <v>8.7999999999999995E-2</v>
      </c>
      <c r="DL21">
        <v>1.762</v>
      </c>
      <c r="DM21">
        <v>0.27800000000000002</v>
      </c>
      <c r="DN21">
        <v>46</v>
      </c>
      <c r="DO21">
        <v>23</v>
      </c>
      <c r="DP21">
        <v>0.25</v>
      </c>
      <c r="DQ21">
        <v>0.21</v>
      </c>
      <c r="DR21">
        <v>0.55335308414102502</v>
      </c>
      <c r="DS21">
        <v>-0.14363783825979201</v>
      </c>
      <c r="DT21">
        <v>2.9121457907593601E-2</v>
      </c>
      <c r="DU21">
        <v>1</v>
      </c>
      <c r="DV21">
        <v>-0.73838164516129001</v>
      </c>
      <c r="DW21">
        <v>0.15665496774193499</v>
      </c>
      <c r="DX21">
        <v>3.4396710292389998E-2</v>
      </c>
      <c r="DY21">
        <v>1</v>
      </c>
      <c r="DZ21">
        <v>0.49599619354838698</v>
      </c>
      <c r="EA21">
        <v>0.16900132258064501</v>
      </c>
      <c r="EB21">
        <v>1.2699940059343801E-2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1.762</v>
      </c>
      <c r="EJ21">
        <v>0.27789999999999998</v>
      </c>
      <c r="EK21">
        <v>1.7616904761904699</v>
      </c>
      <c r="EL21">
        <v>0</v>
      </c>
      <c r="EM21">
        <v>0</v>
      </c>
      <c r="EN21">
        <v>0</v>
      </c>
      <c r="EO21">
        <v>0.27792499999999998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4.2</v>
      </c>
      <c r="EX21">
        <v>4.4000000000000004</v>
      </c>
      <c r="EY21">
        <v>2</v>
      </c>
      <c r="EZ21">
        <v>514.99900000000002</v>
      </c>
      <c r="FA21">
        <v>474.971</v>
      </c>
      <c r="FB21">
        <v>24.0426</v>
      </c>
      <c r="FC21">
        <v>33.807099999999998</v>
      </c>
      <c r="FD21">
        <v>29.998699999999999</v>
      </c>
      <c r="FE21">
        <v>33.714700000000001</v>
      </c>
      <c r="FF21">
        <v>33.676400000000001</v>
      </c>
      <c r="FG21">
        <v>10.991400000000001</v>
      </c>
      <c r="FH21">
        <v>18.0701</v>
      </c>
      <c r="FI21">
        <v>36.359699999999997</v>
      </c>
      <c r="FJ21">
        <v>24.075099999999999</v>
      </c>
      <c r="FK21">
        <v>150.34700000000001</v>
      </c>
      <c r="FL21">
        <v>22.029499999999999</v>
      </c>
      <c r="FM21">
        <v>101.36</v>
      </c>
      <c r="FN21">
        <v>100.73099999999999</v>
      </c>
    </row>
    <row r="22" spans="1:170" x14ac:dyDescent="0.25">
      <c r="A22">
        <v>6</v>
      </c>
      <c r="B22">
        <v>1608234602</v>
      </c>
      <c r="C22">
        <v>506.40000009536698</v>
      </c>
      <c r="D22" t="s">
        <v>311</v>
      </c>
      <c r="E22" t="s">
        <v>312</v>
      </c>
      <c r="F22" t="s">
        <v>285</v>
      </c>
      <c r="G22" t="s">
        <v>286</v>
      </c>
      <c r="H22">
        <v>1608234594.25</v>
      </c>
      <c r="I22">
        <f t="shared" si="0"/>
        <v>-3.0687958299558935E-5</v>
      </c>
      <c r="J22">
        <f t="shared" si="1"/>
        <v>0.93334571845343661</v>
      </c>
      <c r="K22">
        <f t="shared" si="2"/>
        <v>199.86776666666699</v>
      </c>
      <c r="L22">
        <f t="shared" si="3"/>
        <v>1070.2348144733403</v>
      </c>
      <c r="M22">
        <f t="shared" si="4"/>
        <v>108.9515153626016</v>
      </c>
      <c r="N22">
        <f t="shared" si="5"/>
        <v>20.346839549588097</v>
      </c>
      <c r="O22">
        <f t="shared" si="6"/>
        <v>-1.6794948347077998E-3</v>
      </c>
      <c r="P22">
        <f t="shared" si="7"/>
        <v>2.9596648269249792</v>
      </c>
      <c r="Q22">
        <f t="shared" si="8"/>
        <v>-1.6800244862039582E-3</v>
      </c>
      <c r="R22">
        <f t="shared" si="9"/>
        <v>-1.0499677041235253E-3</v>
      </c>
      <c r="S22">
        <f t="shared" si="10"/>
        <v>231.29274282155839</v>
      </c>
      <c r="T22">
        <f t="shared" si="11"/>
        <v>29.33690374861699</v>
      </c>
      <c r="U22">
        <f t="shared" si="12"/>
        <v>29.1789666666667</v>
      </c>
      <c r="V22">
        <f t="shared" si="13"/>
        <v>4.0636107546782343</v>
      </c>
      <c r="W22">
        <f t="shared" si="14"/>
        <v>59.676466986026099</v>
      </c>
      <c r="X22">
        <f t="shared" si="15"/>
        <v>2.2618377262634932</v>
      </c>
      <c r="Y22">
        <f t="shared" si="16"/>
        <v>3.7901669460310501</v>
      </c>
      <c r="Z22">
        <f t="shared" si="17"/>
        <v>1.8017730284147411</v>
      </c>
      <c r="AA22">
        <f t="shared" si="18"/>
        <v>1.3533389610105491</v>
      </c>
      <c r="AB22">
        <f t="shared" si="19"/>
        <v>-191.48969632403015</v>
      </c>
      <c r="AC22">
        <f t="shared" si="20"/>
        <v>-14.184653671331715</v>
      </c>
      <c r="AD22">
        <f t="shared" si="21"/>
        <v>26.971731787207062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53615.951982236031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674.02561538461498</v>
      </c>
      <c r="AR22">
        <v>718.18</v>
      </c>
      <c r="AS22">
        <f t="shared" si="27"/>
        <v>6.1480944352926836E-2</v>
      </c>
      <c r="AT22">
        <v>0.5</v>
      </c>
      <c r="AU22">
        <f t="shared" si="28"/>
        <v>1180.1955077581297</v>
      </c>
      <c r="AV22">
        <f t="shared" si="29"/>
        <v>0.93334571845343661</v>
      </c>
      <c r="AW22">
        <f t="shared" si="30"/>
        <v>36.279767169025902</v>
      </c>
      <c r="AX22">
        <f t="shared" si="31"/>
        <v>0.23883984516416495</v>
      </c>
      <c r="AY22">
        <f t="shared" si="32"/>
        <v>1.2803753177641685E-3</v>
      </c>
      <c r="AZ22">
        <f t="shared" si="33"/>
        <v>3.542148207970147</v>
      </c>
      <c r="BA22" t="s">
        <v>314</v>
      </c>
      <c r="BB22">
        <v>546.65</v>
      </c>
      <c r="BC22">
        <f t="shared" si="34"/>
        <v>171.52999999999997</v>
      </c>
      <c r="BD22">
        <f t="shared" si="35"/>
        <v>0.25741493975039337</v>
      </c>
      <c r="BE22">
        <f t="shared" si="36"/>
        <v>0.93683136740774031</v>
      </c>
      <c r="BF22">
        <f t="shared" si="37"/>
        <v>16.334860557768639</v>
      </c>
      <c r="BG22">
        <f t="shared" si="38"/>
        <v>0.99893855585600611</v>
      </c>
      <c r="BH22">
        <f t="shared" si="39"/>
        <v>1400.0126666666699</v>
      </c>
      <c r="BI22">
        <f t="shared" si="40"/>
        <v>1180.1955077581297</v>
      </c>
      <c r="BJ22">
        <f t="shared" si="41"/>
        <v>0.84298916421098591</v>
      </c>
      <c r="BK22">
        <f t="shared" si="42"/>
        <v>0.19597832842197171</v>
      </c>
      <c r="BL22">
        <v>6</v>
      </c>
      <c r="BM22">
        <v>0.5</v>
      </c>
      <c r="BN22" t="s">
        <v>290</v>
      </c>
      <c r="BO22">
        <v>2</v>
      </c>
      <c r="BP22">
        <v>1608234594.25</v>
      </c>
      <c r="BQ22">
        <v>199.86776666666699</v>
      </c>
      <c r="BR22">
        <v>200.9804</v>
      </c>
      <c r="BS22">
        <v>22.218116666666699</v>
      </c>
      <c r="BT22">
        <v>22.2541233333333</v>
      </c>
      <c r="BU22">
        <v>198.106066666667</v>
      </c>
      <c r="BV22">
        <v>21.940196666666701</v>
      </c>
      <c r="BW22">
        <v>500.00956666666701</v>
      </c>
      <c r="BX22">
        <v>101.75490000000001</v>
      </c>
      <c r="BY22">
        <v>4.6605510000000003E-2</v>
      </c>
      <c r="BZ22">
        <v>27.978866666666701</v>
      </c>
      <c r="CA22">
        <v>29.1789666666667</v>
      </c>
      <c r="CB22">
        <v>999.9</v>
      </c>
      <c r="CC22">
        <v>0</v>
      </c>
      <c r="CD22">
        <v>0</v>
      </c>
      <c r="CE22">
        <v>9997.2450000000008</v>
      </c>
      <c r="CF22">
        <v>0</v>
      </c>
      <c r="CG22">
        <v>433.60599999999999</v>
      </c>
      <c r="CH22">
        <v>1400.0126666666699</v>
      </c>
      <c r="CI22">
        <v>0.90000343333333299</v>
      </c>
      <c r="CJ22">
        <v>9.9996680000000004E-2</v>
      </c>
      <c r="CK22">
        <v>0</v>
      </c>
      <c r="CL22">
        <v>674.00916666666706</v>
      </c>
      <c r="CM22">
        <v>4.9997499999999997</v>
      </c>
      <c r="CN22">
        <v>9313.8703333333306</v>
      </c>
      <c r="CO22">
        <v>12178.163333333299</v>
      </c>
      <c r="CP22">
        <v>47.845566666666599</v>
      </c>
      <c r="CQ22">
        <v>50.237366666666702</v>
      </c>
      <c r="CR22">
        <v>48.897733333333299</v>
      </c>
      <c r="CS22">
        <v>49.151866666666699</v>
      </c>
      <c r="CT22">
        <v>48.9831</v>
      </c>
      <c r="CU22">
        <v>1255.518</v>
      </c>
      <c r="CV22">
        <v>139.49566666666701</v>
      </c>
      <c r="CW22">
        <v>0</v>
      </c>
      <c r="CX22">
        <v>107.59999990463299</v>
      </c>
      <c r="CY22">
        <v>0</v>
      </c>
      <c r="CZ22">
        <v>674.02561538461498</v>
      </c>
      <c r="DA22">
        <v>1.1960341937927399</v>
      </c>
      <c r="DB22">
        <v>-6.9275213387098002</v>
      </c>
      <c r="DC22">
        <v>9313.8919230769206</v>
      </c>
      <c r="DD22">
        <v>15</v>
      </c>
      <c r="DE22">
        <v>1608234242.0999999</v>
      </c>
      <c r="DF22" t="s">
        <v>297</v>
      </c>
      <c r="DG22">
        <v>1608234242.0999999</v>
      </c>
      <c r="DH22">
        <v>1608234232.5999999</v>
      </c>
      <c r="DI22">
        <v>14</v>
      </c>
      <c r="DJ22">
        <v>-3.6840000000000002</v>
      </c>
      <c r="DK22">
        <v>8.7999999999999995E-2</v>
      </c>
      <c r="DL22">
        <v>1.762</v>
      </c>
      <c r="DM22">
        <v>0.27800000000000002</v>
      </c>
      <c r="DN22">
        <v>46</v>
      </c>
      <c r="DO22">
        <v>23</v>
      </c>
      <c r="DP22">
        <v>0.25</v>
      </c>
      <c r="DQ22">
        <v>0.21</v>
      </c>
      <c r="DR22">
        <v>0.93553328876030895</v>
      </c>
      <c r="DS22">
        <v>-3.7376647783907403E-2</v>
      </c>
      <c r="DT22">
        <v>1.37244972930142E-2</v>
      </c>
      <c r="DU22">
        <v>1</v>
      </c>
      <c r="DV22">
        <v>-1.11455741935484</v>
      </c>
      <c r="DW22">
        <v>0.100163709677418</v>
      </c>
      <c r="DX22">
        <v>1.6596293594721898E-2</v>
      </c>
      <c r="DY22">
        <v>1</v>
      </c>
      <c r="DZ22">
        <v>-3.4267623225806502E-2</v>
      </c>
      <c r="EA22">
        <v>-0.173314233870968</v>
      </c>
      <c r="EB22">
        <v>2.4263894820323699E-2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1.7609999999999999</v>
      </c>
      <c r="EJ22">
        <v>0.27789999999999998</v>
      </c>
      <c r="EK22">
        <v>1.7616904761904699</v>
      </c>
      <c r="EL22">
        <v>0</v>
      </c>
      <c r="EM22">
        <v>0</v>
      </c>
      <c r="EN22">
        <v>0</v>
      </c>
      <c r="EO22">
        <v>0.27792499999999998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</v>
      </c>
      <c r="EX22">
        <v>6.2</v>
      </c>
      <c r="EY22">
        <v>2</v>
      </c>
      <c r="EZ22">
        <v>514.38499999999999</v>
      </c>
      <c r="FA22">
        <v>477.47500000000002</v>
      </c>
      <c r="FB22">
        <v>23.9878</v>
      </c>
      <c r="FC22">
        <v>33.515500000000003</v>
      </c>
      <c r="FD22">
        <v>29.998699999999999</v>
      </c>
      <c r="FE22">
        <v>33.520600000000002</v>
      </c>
      <c r="FF22">
        <v>33.496600000000001</v>
      </c>
      <c r="FG22">
        <v>13.346399999999999</v>
      </c>
      <c r="FH22">
        <v>15.5809</v>
      </c>
      <c r="FI22">
        <v>36.733800000000002</v>
      </c>
      <c r="FJ22">
        <v>24.001300000000001</v>
      </c>
      <c r="FK22">
        <v>200.99799999999999</v>
      </c>
      <c r="FL22">
        <v>22.228200000000001</v>
      </c>
      <c r="FM22">
        <v>101.42</v>
      </c>
      <c r="FN22">
        <v>100.8</v>
      </c>
    </row>
    <row r="23" spans="1:170" x14ac:dyDescent="0.25">
      <c r="A23">
        <v>7</v>
      </c>
      <c r="B23">
        <v>1608234674</v>
      </c>
      <c r="C23">
        <v>578.40000009536698</v>
      </c>
      <c r="D23" t="s">
        <v>315</v>
      </c>
      <c r="E23" t="s">
        <v>316</v>
      </c>
      <c r="F23" t="s">
        <v>285</v>
      </c>
      <c r="G23" t="s">
        <v>286</v>
      </c>
      <c r="H23">
        <v>1608234666.25</v>
      </c>
      <c r="I23">
        <f t="shared" si="0"/>
        <v>3.7159205788184061E-4</v>
      </c>
      <c r="J23">
        <f t="shared" si="1"/>
        <v>1.6689442614161061</v>
      </c>
      <c r="K23">
        <f t="shared" si="2"/>
        <v>249.097366666667</v>
      </c>
      <c r="L23">
        <f t="shared" si="3"/>
        <v>112.25883980092965</v>
      </c>
      <c r="M23">
        <f t="shared" si="4"/>
        <v>11.428693994589711</v>
      </c>
      <c r="N23">
        <f t="shared" si="5"/>
        <v>25.359763057767431</v>
      </c>
      <c r="O23">
        <f t="shared" si="6"/>
        <v>2.0365784042804761E-2</v>
      </c>
      <c r="P23">
        <f t="shared" si="7"/>
        <v>2.9592101726781408</v>
      </c>
      <c r="Q23">
        <f t="shared" si="8"/>
        <v>2.0288237101068567E-2</v>
      </c>
      <c r="R23">
        <f t="shared" si="9"/>
        <v>1.2687090758543049E-2</v>
      </c>
      <c r="S23">
        <f t="shared" si="10"/>
        <v>231.28771160709044</v>
      </c>
      <c r="T23">
        <f t="shared" si="11"/>
        <v>29.22737465383528</v>
      </c>
      <c r="U23">
        <f t="shared" si="12"/>
        <v>29.1920066666667</v>
      </c>
      <c r="V23">
        <f t="shared" si="13"/>
        <v>4.0666739620802588</v>
      </c>
      <c r="W23">
        <f t="shared" si="14"/>
        <v>59.648189926538755</v>
      </c>
      <c r="X23">
        <f t="shared" si="15"/>
        <v>2.2599585140604534</v>
      </c>
      <c r="Y23">
        <f t="shared" si="16"/>
        <v>3.7888132344732726</v>
      </c>
      <c r="Z23">
        <f t="shared" si="17"/>
        <v>1.8067154480198053</v>
      </c>
      <c r="AA23">
        <f t="shared" si="18"/>
        <v>-16.387209752589172</v>
      </c>
      <c r="AB23">
        <f t="shared" si="19"/>
        <v>-194.51807161676064</v>
      </c>
      <c r="AC23">
        <f t="shared" si="20"/>
        <v>-14.411692613674571</v>
      </c>
      <c r="AD23">
        <f t="shared" si="21"/>
        <v>5.9707376240660608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53603.903291612958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675.34947999999997</v>
      </c>
      <c r="AR23">
        <v>720.92</v>
      </c>
      <c r="AS23">
        <f t="shared" si="27"/>
        <v>6.3211618487488241E-2</v>
      </c>
      <c r="AT23">
        <v>0.5</v>
      </c>
      <c r="AU23">
        <f t="shared" si="28"/>
        <v>1180.1696747689391</v>
      </c>
      <c r="AV23">
        <f t="shared" si="29"/>
        <v>1.6689442614161061</v>
      </c>
      <c r="AW23">
        <f t="shared" si="30"/>
        <v>37.300217615998626</v>
      </c>
      <c r="AX23">
        <f t="shared" si="31"/>
        <v>0.23335460245242179</v>
      </c>
      <c r="AY23">
        <f t="shared" si="32"/>
        <v>1.9037023143915303E-3</v>
      </c>
      <c r="AZ23">
        <f t="shared" si="33"/>
        <v>3.5248848693336292</v>
      </c>
      <c r="BA23" t="s">
        <v>318</v>
      </c>
      <c r="BB23">
        <v>552.69000000000005</v>
      </c>
      <c r="BC23">
        <f t="shared" si="34"/>
        <v>168.2299999999999</v>
      </c>
      <c r="BD23">
        <f t="shared" si="35"/>
        <v>0.27088224454615711</v>
      </c>
      <c r="BE23">
        <f t="shared" si="36"/>
        <v>0.93790853291700349</v>
      </c>
      <c r="BF23">
        <f t="shared" si="37"/>
        <v>8.3721984171847286</v>
      </c>
      <c r="BG23">
        <f t="shared" si="38"/>
        <v>0.99786261275956134</v>
      </c>
      <c r="BH23">
        <f t="shared" si="39"/>
        <v>1399.982</v>
      </c>
      <c r="BI23">
        <f t="shared" si="40"/>
        <v>1180.1696747689391</v>
      </c>
      <c r="BJ23">
        <f t="shared" si="41"/>
        <v>0.84298917755295366</v>
      </c>
      <c r="BK23">
        <f t="shared" si="42"/>
        <v>0.19597835510590744</v>
      </c>
      <c r="BL23">
        <v>6</v>
      </c>
      <c r="BM23">
        <v>0.5</v>
      </c>
      <c r="BN23" t="s">
        <v>290</v>
      </c>
      <c r="BO23">
        <v>2</v>
      </c>
      <c r="BP23">
        <v>1608234666.25</v>
      </c>
      <c r="BQ23">
        <v>249.097366666667</v>
      </c>
      <c r="BR23">
        <v>251.21113333333301</v>
      </c>
      <c r="BS23">
        <v>22.198540000000001</v>
      </c>
      <c r="BT23">
        <v>21.762536666666701</v>
      </c>
      <c r="BU23">
        <v>247.33556666666701</v>
      </c>
      <c r="BV23">
        <v>21.9206066666667</v>
      </c>
      <c r="BW23">
        <v>500.00983333333301</v>
      </c>
      <c r="BX23">
        <v>101.7604</v>
      </c>
      <c r="BY23">
        <v>4.6228456666666702E-2</v>
      </c>
      <c r="BZ23">
        <v>27.972740000000002</v>
      </c>
      <c r="CA23">
        <v>29.1920066666667</v>
      </c>
      <c r="CB23">
        <v>999.9</v>
      </c>
      <c r="CC23">
        <v>0</v>
      </c>
      <c r="CD23">
        <v>0</v>
      </c>
      <c r="CE23">
        <v>9994.1276666666708</v>
      </c>
      <c r="CF23">
        <v>0</v>
      </c>
      <c r="CG23">
        <v>523.47776666666698</v>
      </c>
      <c r="CH23">
        <v>1399.982</v>
      </c>
      <c r="CI23">
        <v>0.90000239999999998</v>
      </c>
      <c r="CJ23">
        <v>9.9997716666666694E-2</v>
      </c>
      <c r="CK23">
        <v>0</v>
      </c>
      <c r="CL23">
        <v>675.42746666666699</v>
      </c>
      <c r="CM23">
        <v>4.9997499999999997</v>
      </c>
      <c r="CN23">
        <v>9327.8313333333299</v>
      </c>
      <c r="CO23">
        <v>12177.9</v>
      </c>
      <c r="CP23">
        <v>47.595599999999997</v>
      </c>
      <c r="CQ23">
        <v>49.858199999999997</v>
      </c>
      <c r="CR23">
        <v>48.566200000000002</v>
      </c>
      <c r="CS23">
        <v>48.853999999999999</v>
      </c>
      <c r="CT23">
        <v>48.720599999999997</v>
      </c>
      <c r="CU23">
        <v>1255.49066666667</v>
      </c>
      <c r="CV23">
        <v>139.493333333333</v>
      </c>
      <c r="CW23">
        <v>0</v>
      </c>
      <c r="CX23">
        <v>71.399999856948895</v>
      </c>
      <c r="CY23">
        <v>0</v>
      </c>
      <c r="CZ23">
        <v>675.34947999999997</v>
      </c>
      <c r="DA23">
        <v>-3.4906922989099098</v>
      </c>
      <c r="DB23">
        <v>-40.923846248239599</v>
      </c>
      <c r="DC23">
        <v>9327.2999999999993</v>
      </c>
      <c r="DD23">
        <v>15</v>
      </c>
      <c r="DE23">
        <v>1608234242.0999999</v>
      </c>
      <c r="DF23" t="s">
        <v>297</v>
      </c>
      <c r="DG23">
        <v>1608234242.0999999</v>
      </c>
      <c r="DH23">
        <v>1608234232.5999999</v>
      </c>
      <c r="DI23">
        <v>14</v>
      </c>
      <c r="DJ23">
        <v>-3.6840000000000002</v>
      </c>
      <c r="DK23">
        <v>8.7999999999999995E-2</v>
      </c>
      <c r="DL23">
        <v>1.762</v>
      </c>
      <c r="DM23">
        <v>0.27800000000000002</v>
      </c>
      <c r="DN23">
        <v>46</v>
      </c>
      <c r="DO23">
        <v>23</v>
      </c>
      <c r="DP23">
        <v>0.25</v>
      </c>
      <c r="DQ23">
        <v>0.21</v>
      </c>
      <c r="DR23">
        <v>1.6746505229519599</v>
      </c>
      <c r="DS23">
        <v>-0.100544839715222</v>
      </c>
      <c r="DT23">
        <v>2.3553939438034299E-2</v>
      </c>
      <c r="DU23">
        <v>1</v>
      </c>
      <c r="DV23">
        <v>-2.1196541935483899</v>
      </c>
      <c r="DW23">
        <v>0.14516322580645699</v>
      </c>
      <c r="DX23">
        <v>2.85594876359338E-2</v>
      </c>
      <c r="DY23">
        <v>1</v>
      </c>
      <c r="DZ23">
        <v>0.43637199999999998</v>
      </c>
      <c r="EA23">
        <v>-5.6516758064517898E-2</v>
      </c>
      <c r="EB23">
        <v>5.96829117489982E-3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1.7609999999999999</v>
      </c>
      <c r="EJ23">
        <v>0.27789999999999998</v>
      </c>
      <c r="EK23">
        <v>1.7616904761904699</v>
      </c>
      <c r="EL23">
        <v>0</v>
      </c>
      <c r="EM23">
        <v>0</v>
      </c>
      <c r="EN23">
        <v>0</v>
      </c>
      <c r="EO23">
        <v>0.27792499999999998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7.2</v>
      </c>
      <c r="EX23">
        <v>7.4</v>
      </c>
      <c r="EY23">
        <v>2</v>
      </c>
      <c r="EZ23">
        <v>515.14300000000003</v>
      </c>
      <c r="FA23">
        <v>477.50099999999998</v>
      </c>
      <c r="FB23">
        <v>24.163</v>
      </c>
      <c r="FC23">
        <v>33.351199999999999</v>
      </c>
      <c r="FD23">
        <v>29.999500000000001</v>
      </c>
      <c r="FE23">
        <v>33.396099999999997</v>
      </c>
      <c r="FF23">
        <v>33.388599999999997</v>
      </c>
      <c r="FG23">
        <v>15.629300000000001</v>
      </c>
      <c r="FH23">
        <v>16.453700000000001</v>
      </c>
      <c r="FI23">
        <v>36.733800000000002</v>
      </c>
      <c r="FJ23">
        <v>24.165900000000001</v>
      </c>
      <c r="FK23">
        <v>251.60900000000001</v>
      </c>
      <c r="FL23">
        <v>21.854500000000002</v>
      </c>
      <c r="FM23">
        <v>101.43600000000001</v>
      </c>
      <c r="FN23">
        <v>100.82299999999999</v>
      </c>
    </row>
    <row r="24" spans="1:170" x14ac:dyDescent="0.25">
      <c r="A24">
        <v>8</v>
      </c>
      <c r="B24">
        <v>1608234794.5</v>
      </c>
      <c r="C24">
        <v>698.90000009536698</v>
      </c>
      <c r="D24" t="s">
        <v>319</v>
      </c>
      <c r="E24" t="s">
        <v>320</v>
      </c>
      <c r="F24" t="s">
        <v>285</v>
      </c>
      <c r="G24" t="s">
        <v>286</v>
      </c>
      <c r="H24">
        <v>1608234786.5</v>
      </c>
      <c r="I24">
        <f t="shared" si="0"/>
        <v>4.7474413182106977E-5</v>
      </c>
      <c r="J24">
        <f t="shared" si="1"/>
        <v>2.8626482588631768</v>
      </c>
      <c r="K24">
        <f t="shared" si="2"/>
        <v>399.82716129032298</v>
      </c>
      <c r="L24">
        <f t="shared" si="3"/>
        <v>-1347.393743241666</v>
      </c>
      <c r="M24">
        <f t="shared" si="4"/>
        <v>-137.17592507647038</v>
      </c>
      <c r="N24">
        <f t="shared" si="5"/>
        <v>40.705740987593401</v>
      </c>
      <c r="O24">
        <f t="shared" si="6"/>
        <v>2.6019313616987018E-3</v>
      </c>
      <c r="P24">
        <f t="shared" si="7"/>
        <v>2.9605104102534385</v>
      </c>
      <c r="Q24">
        <f t="shared" si="8"/>
        <v>2.6006615959009763E-3</v>
      </c>
      <c r="R24">
        <f t="shared" si="9"/>
        <v>1.6255275264746127E-3</v>
      </c>
      <c r="S24">
        <f t="shared" si="10"/>
        <v>231.29379455141117</v>
      </c>
      <c r="T24">
        <f t="shared" si="11"/>
        <v>29.324671526924121</v>
      </c>
      <c r="U24">
        <f t="shared" si="12"/>
        <v>29.2761064516129</v>
      </c>
      <c r="V24">
        <f t="shared" si="13"/>
        <v>4.0864781262251428</v>
      </c>
      <c r="W24">
        <f t="shared" si="14"/>
        <v>60.289147744015494</v>
      </c>
      <c r="X24">
        <f t="shared" si="15"/>
        <v>2.2861582432857959</v>
      </c>
      <c r="Y24">
        <f t="shared" si="16"/>
        <v>3.7919896512597955</v>
      </c>
      <c r="Z24">
        <f t="shared" si="17"/>
        <v>1.800319882939347</v>
      </c>
      <c r="AA24">
        <f t="shared" si="18"/>
        <v>-2.0936216213309176</v>
      </c>
      <c r="AB24">
        <f t="shared" si="19"/>
        <v>-205.73244127642474</v>
      </c>
      <c r="AC24">
        <f t="shared" si="20"/>
        <v>-15.24333284813657</v>
      </c>
      <c r="AD24">
        <f t="shared" si="21"/>
        <v>8.2243988055189448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53639.298790727807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675.99957692307703</v>
      </c>
      <c r="AR24">
        <v>726.45</v>
      </c>
      <c r="AS24">
        <f t="shared" si="27"/>
        <v>6.9447894661605059E-2</v>
      </c>
      <c r="AT24">
        <v>0.5</v>
      </c>
      <c r="AU24">
        <f t="shared" si="28"/>
        <v>1180.2011175424911</v>
      </c>
      <c r="AV24">
        <f t="shared" si="29"/>
        <v>2.8626482588631768</v>
      </c>
      <c r="AW24">
        <f t="shared" si="30"/>
        <v>40.981241445299744</v>
      </c>
      <c r="AX24">
        <f t="shared" si="31"/>
        <v>0.23797921398582145</v>
      </c>
      <c r="AY24">
        <f t="shared" si="32"/>
        <v>2.9150927647342566E-3</v>
      </c>
      <c r="AZ24">
        <f t="shared" si="33"/>
        <v>3.490439810035102</v>
      </c>
      <c r="BA24" t="s">
        <v>322</v>
      </c>
      <c r="BB24">
        <v>553.57000000000005</v>
      </c>
      <c r="BC24">
        <f t="shared" si="34"/>
        <v>172.88</v>
      </c>
      <c r="BD24">
        <f t="shared" si="35"/>
        <v>0.29182336347132704</v>
      </c>
      <c r="BE24">
        <f t="shared" si="36"/>
        <v>0.93617154819439485</v>
      </c>
      <c r="BF24">
        <f t="shared" si="37"/>
        <v>4.5976550998947729</v>
      </c>
      <c r="BG24">
        <f t="shared" si="38"/>
        <v>0.99569109256856192</v>
      </c>
      <c r="BH24">
        <f t="shared" si="39"/>
        <v>1400.0193548387099</v>
      </c>
      <c r="BI24">
        <f t="shared" si="40"/>
        <v>1180.2011175424911</v>
      </c>
      <c r="BJ24">
        <f t="shared" si="41"/>
        <v>0.842989144016839</v>
      </c>
      <c r="BK24">
        <f t="shared" si="42"/>
        <v>0.19597828803367814</v>
      </c>
      <c r="BL24">
        <v>6</v>
      </c>
      <c r="BM24">
        <v>0.5</v>
      </c>
      <c r="BN24" t="s">
        <v>290</v>
      </c>
      <c r="BO24">
        <v>2</v>
      </c>
      <c r="BP24">
        <v>1608234786.5</v>
      </c>
      <c r="BQ24">
        <v>399.82716129032298</v>
      </c>
      <c r="BR24">
        <v>403.28493548387098</v>
      </c>
      <c r="BS24">
        <v>22.4555096774194</v>
      </c>
      <c r="BT24">
        <v>22.3998225806452</v>
      </c>
      <c r="BU24">
        <v>398.06535483870999</v>
      </c>
      <c r="BV24">
        <v>22.177580645161299</v>
      </c>
      <c r="BW24">
        <v>500.02625806451601</v>
      </c>
      <c r="BX24">
        <v>101.76209677419401</v>
      </c>
      <c r="BY24">
        <v>4.6246751612903203E-2</v>
      </c>
      <c r="BZ24">
        <v>27.9871129032258</v>
      </c>
      <c r="CA24">
        <v>29.2761064516129</v>
      </c>
      <c r="CB24">
        <v>999.9</v>
      </c>
      <c r="CC24">
        <v>0</v>
      </c>
      <c r="CD24">
        <v>0</v>
      </c>
      <c r="CE24">
        <v>10001.3319354839</v>
      </c>
      <c r="CF24">
        <v>0</v>
      </c>
      <c r="CG24">
        <v>599.89509677419403</v>
      </c>
      <c r="CH24">
        <v>1400.0193548387099</v>
      </c>
      <c r="CI24">
        <v>0.90000622580645195</v>
      </c>
      <c r="CJ24">
        <v>9.9993941935483804E-2</v>
      </c>
      <c r="CK24">
        <v>0</v>
      </c>
      <c r="CL24">
        <v>676.01238709677398</v>
      </c>
      <c r="CM24">
        <v>4.9997499999999997</v>
      </c>
      <c r="CN24">
        <v>9336.3577419354806</v>
      </c>
      <c r="CO24">
        <v>12178.235483871</v>
      </c>
      <c r="CP24">
        <v>47.253999999999998</v>
      </c>
      <c r="CQ24">
        <v>49.502000000000002</v>
      </c>
      <c r="CR24">
        <v>48.2296774193548</v>
      </c>
      <c r="CS24">
        <v>48.561999999999998</v>
      </c>
      <c r="CT24">
        <v>48.399000000000001</v>
      </c>
      <c r="CU24">
        <v>1255.5258064516099</v>
      </c>
      <c r="CV24">
        <v>139.495483870968</v>
      </c>
      <c r="CW24">
        <v>0</v>
      </c>
      <c r="CX24">
        <v>120.10000014305101</v>
      </c>
      <c r="CY24">
        <v>0</v>
      </c>
      <c r="CZ24">
        <v>675.99957692307703</v>
      </c>
      <c r="DA24">
        <v>0.45630769620079298</v>
      </c>
      <c r="DB24">
        <v>8.5774359063163796</v>
      </c>
      <c r="DC24">
        <v>9336.5911538461605</v>
      </c>
      <c r="DD24">
        <v>15</v>
      </c>
      <c r="DE24">
        <v>1608234242.0999999</v>
      </c>
      <c r="DF24" t="s">
        <v>297</v>
      </c>
      <c r="DG24">
        <v>1608234242.0999999</v>
      </c>
      <c r="DH24">
        <v>1608234232.5999999</v>
      </c>
      <c r="DI24">
        <v>14</v>
      </c>
      <c r="DJ24">
        <v>-3.6840000000000002</v>
      </c>
      <c r="DK24">
        <v>8.7999999999999995E-2</v>
      </c>
      <c r="DL24">
        <v>1.762</v>
      </c>
      <c r="DM24">
        <v>0.27800000000000002</v>
      </c>
      <c r="DN24">
        <v>46</v>
      </c>
      <c r="DO24">
        <v>23</v>
      </c>
      <c r="DP24">
        <v>0.25</v>
      </c>
      <c r="DQ24">
        <v>0.21</v>
      </c>
      <c r="DR24">
        <v>2.8644232639884901</v>
      </c>
      <c r="DS24">
        <v>-0.60564957231633898</v>
      </c>
      <c r="DT24">
        <v>4.6816232070683098E-2</v>
      </c>
      <c r="DU24">
        <v>0</v>
      </c>
      <c r="DV24">
        <v>-3.4577967741935498</v>
      </c>
      <c r="DW24">
        <v>0.62967338709677201</v>
      </c>
      <c r="DX24">
        <v>5.7386660324003497E-2</v>
      </c>
      <c r="DY24">
        <v>0</v>
      </c>
      <c r="DZ24">
        <v>5.56800363225807E-2</v>
      </c>
      <c r="EA24">
        <v>0.18388247593548401</v>
      </c>
      <c r="EB24">
        <v>3.7725635640304303E-2</v>
      </c>
      <c r="EC24">
        <v>1</v>
      </c>
      <c r="ED24">
        <v>1</v>
      </c>
      <c r="EE24">
        <v>3</v>
      </c>
      <c r="EF24" t="s">
        <v>323</v>
      </c>
      <c r="EG24">
        <v>100</v>
      </c>
      <c r="EH24">
        <v>100</v>
      </c>
      <c r="EI24">
        <v>1.7609999999999999</v>
      </c>
      <c r="EJ24">
        <v>0.27789999999999998</v>
      </c>
      <c r="EK24">
        <v>1.7616904761904699</v>
      </c>
      <c r="EL24">
        <v>0</v>
      </c>
      <c r="EM24">
        <v>0</v>
      </c>
      <c r="EN24">
        <v>0</v>
      </c>
      <c r="EO24">
        <v>0.27792499999999998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9.1999999999999993</v>
      </c>
      <c r="EX24">
        <v>9.4</v>
      </c>
      <c r="EY24">
        <v>2</v>
      </c>
      <c r="EZ24">
        <v>514.64300000000003</v>
      </c>
      <c r="FA24">
        <v>478.5</v>
      </c>
      <c r="FB24">
        <v>24.0061</v>
      </c>
      <c r="FC24">
        <v>33.287599999999998</v>
      </c>
      <c r="FD24">
        <v>30.000299999999999</v>
      </c>
      <c r="FE24">
        <v>33.320399999999999</v>
      </c>
      <c r="FF24">
        <v>33.321199999999997</v>
      </c>
      <c r="FG24">
        <v>22.222999999999999</v>
      </c>
      <c r="FH24">
        <v>15.8886</v>
      </c>
      <c r="FI24">
        <v>38.661900000000003</v>
      </c>
      <c r="FJ24">
        <v>24.004000000000001</v>
      </c>
      <c r="FK24">
        <v>403.27199999999999</v>
      </c>
      <c r="FL24">
        <v>22.270499999999998</v>
      </c>
      <c r="FM24">
        <v>101.438</v>
      </c>
      <c r="FN24">
        <v>100.822</v>
      </c>
    </row>
    <row r="25" spans="1:170" x14ac:dyDescent="0.25">
      <c r="A25">
        <v>9</v>
      </c>
      <c r="B25">
        <v>1608234915</v>
      </c>
      <c r="C25">
        <v>819.40000009536698</v>
      </c>
      <c r="D25" t="s">
        <v>324</v>
      </c>
      <c r="E25" t="s">
        <v>325</v>
      </c>
      <c r="F25" t="s">
        <v>285</v>
      </c>
      <c r="G25" t="s">
        <v>286</v>
      </c>
      <c r="H25">
        <v>1608234907</v>
      </c>
      <c r="I25">
        <f t="shared" si="0"/>
        <v>-2.7384445922026247E-5</v>
      </c>
      <c r="J25">
        <f t="shared" si="1"/>
        <v>1.7559436979991221</v>
      </c>
      <c r="K25">
        <f t="shared" si="2"/>
        <v>499.75729032258101</v>
      </c>
      <c r="L25">
        <f t="shared" si="3"/>
        <v>2343.7865835963962</v>
      </c>
      <c r="M25">
        <f t="shared" si="4"/>
        <v>238.5997931298777</v>
      </c>
      <c r="N25">
        <f t="shared" si="5"/>
        <v>50.87578660986555</v>
      </c>
      <c r="O25">
        <f t="shared" si="6"/>
        <v>-1.4894325704215498E-3</v>
      </c>
      <c r="P25">
        <f t="shared" si="7"/>
        <v>2.9602999873691722</v>
      </c>
      <c r="Q25">
        <f t="shared" si="8"/>
        <v>-1.4898490220762394E-3</v>
      </c>
      <c r="R25">
        <f t="shared" si="9"/>
        <v>-9.311182135451285E-4</v>
      </c>
      <c r="S25">
        <f t="shared" si="10"/>
        <v>231.29043583725635</v>
      </c>
      <c r="T25">
        <f t="shared" si="11"/>
        <v>29.36234826720052</v>
      </c>
      <c r="U25">
        <f t="shared" si="12"/>
        <v>29.401367741935498</v>
      </c>
      <c r="V25">
        <f t="shared" si="13"/>
        <v>4.116131050368244</v>
      </c>
      <c r="W25">
        <f t="shared" si="14"/>
        <v>60.693664722747286</v>
      </c>
      <c r="X25">
        <f t="shared" si="15"/>
        <v>2.3039619622235148</v>
      </c>
      <c r="Y25">
        <f t="shared" si="16"/>
        <v>3.7960501689067003</v>
      </c>
      <c r="Z25">
        <f t="shared" si="17"/>
        <v>1.8121690881447292</v>
      </c>
      <c r="AA25">
        <f t="shared" si="18"/>
        <v>1.2076540651613574</v>
      </c>
      <c r="AB25">
        <f t="shared" si="19"/>
        <v>-222.77911292088962</v>
      </c>
      <c r="AC25">
        <f t="shared" si="20"/>
        <v>-16.519350799904647</v>
      </c>
      <c r="AD25">
        <f t="shared" si="21"/>
        <v>-6.8003738183765563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53629.727762799717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676.693115384615</v>
      </c>
      <c r="AR25">
        <v>728.39</v>
      </c>
      <c r="AS25">
        <f t="shared" si="27"/>
        <v>7.0974182258659479E-2</v>
      </c>
      <c r="AT25">
        <v>0.5</v>
      </c>
      <c r="AU25">
        <f t="shared" si="28"/>
        <v>1180.1844723812742</v>
      </c>
      <c r="AV25">
        <f t="shared" si="29"/>
        <v>1.7559436979991221</v>
      </c>
      <c r="AW25">
        <f t="shared" si="30"/>
        <v>41.881313920814215</v>
      </c>
      <c r="AX25">
        <f t="shared" si="31"/>
        <v>0.24009115995551833</v>
      </c>
      <c r="AY25">
        <f t="shared" si="32"/>
        <v>1.9773952567827169E-3</v>
      </c>
      <c r="AZ25">
        <f t="shared" si="33"/>
        <v>3.4784799351995499</v>
      </c>
      <c r="BA25" t="s">
        <v>327</v>
      </c>
      <c r="BB25">
        <v>553.51</v>
      </c>
      <c r="BC25">
        <f t="shared" si="34"/>
        <v>174.88</v>
      </c>
      <c r="BD25">
        <f t="shared" si="35"/>
        <v>0.29561347561404955</v>
      </c>
      <c r="BE25">
        <f t="shared" si="36"/>
        <v>0.9354345651026188</v>
      </c>
      <c r="BF25">
        <f t="shared" si="37"/>
        <v>4.0034520760111958</v>
      </c>
      <c r="BG25">
        <f t="shared" si="38"/>
        <v>0.99492929344188219</v>
      </c>
      <c r="BH25">
        <f t="shared" si="39"/>
        <v>1399.9996774193601</v>
      </c>
      <c r="BI25">
        <f t="shared" si="40"/>
        <v>1180.1844723812742</v>
      </c>
      <c r="BJ25">
        <f t="shared" si="41"/>
        <v>0.84298910308088471</v>
      </c>
      <c r="BK25">
        <f t="shared" si="42"/>
        <v>0.19597820616176936</v>
      </c>
      <c r="BL25">
        <v>6</v>
      </c>
      <c r="BM25">
        <v>0.5</v>
      </c>
      <c r="BN25" t="s">
        <v>290</v>
      </c>
      <c r="BO25">
        <v>2</v>
      </c>
      <c r="BP25">
        <v>1608234907</v>
      </c>
      <c r="BQ25">
        <v>499.75729032258101</v>
      </c>
      <c r="BR25">
        <v>501.84790322580602</v>
      </c>
      <c r="BS25">
        <v>22.6320193548387</v>
      </c>
      <c r="BT25">
        <v>22.664135483871</v>
      </c>
      <c r="BU25">
        <v>496.35445161290301</v>
      </c>
      <c r="BV25">
        <v>22.352119354838699</v>
      </c>
      <c r="BW25">
        <v>500.023161290323</v>
      </c>
      <c r="BX25">
        <v>101.754548387097</v>
      </c>
      <c r="BY25">
        <v>4.6441003225806403E-2</v>
      </c>
      <c r="BZ25">
        <v>28.0054709677419</v>
      </c>
      <c r="CA25">
        <v>29.401367741935498</v>
      </c>
      <c r="CB25">
        <v>999.9</v>
      </c>
      <c r="CC25">
        <v>0</v>
      </c>
      <c r="CD25">
        <v>0</v>
      </c>
      <c r="CE25">
        <v>10000.8806451613</v>
      </c>
      <c r="CF25">
        <v>0</v>
      </c>
      <c r="CG25">
        <v>855.85754838709704</v>
      </c>
      <c r="CH25">
        <v>1399.9996774193601</v>
      </c>
      <c r="CI25">
        <v>0.90000622580645195</v>
      </c>
      <c r="CJ25">
        <v>9.9993903225806396E-2</v>
      </c>
      <c r="CK25">
        <v>0</v>
      </c>
      <c r="CL25">
        <v>676.702870967742</v>
      </c>
      <c r="CM25">
        <v>4.9997499999999997</v>
      </c>
      <c r="CN25">
        <v>9358.4948387096792</v>
      </c>
      <c r="CO25">
        <v>12178.0741935484</v>
      </c>
      <c r="CP25">
        <v>47.191064516129003</v>
      </c>
      <c r="CQ25">
        <v>49.436999999999998</v>
      </c>
      <c r="CR25">
        <v>48.128999999999998</v>
      </c>
      <c r="CS25">
        <v>48.512064516129001</v>
      </c>
      <c r="CT25">
        <v>48.311999999999998</v>
      </c>
      <c r="CU25">
        <v>1255.51</v>
      </c>
      <c r="CV25">
        <v>139.49161290322601</v>
      </c>
      <c r="CW25">
        <v>0</v>
      </c>
      <c r="CX25">
        <v>120</v>
      </c>
      <c r="CY25">
        <v>0</v>
      </c>
      <c r="CZ25">
        <v>676.693115384615</v>
      </c>
      <c r="DA25">
        <v>0.43121368318174902</v>
      </c>
      <c r="DB25">
        <v>10.643418799933199</v>
      </c>
      <c r="DC25">
        <v>9358.6053846153809</v>
      </c>
      <c r="DD25">
        <v>15</v>
      </c>
      <c r="DE25">
        <v>1608234868.5</v>
      </c>
      <c r="DF25" t="s">
        <v>328</v>
      </c>
      <c r="DG25">
        <v>1608234868.5</v>
      </c>
      <c r="DH25">
        <v>1608234867</v>
      </c>
      <c r="DI25">
        <v>15</v>
      </c>
      <c r="DJ25">
        <v>1.641</v>
      </c>
      <c r="DK25">
        <v>2E-3</v>
      </c>
      <c r="DL25">
        <v>3.403</v>
      </c>
      <c r="DM25">
        <v>0.28000000000000003</v>
      </c>
      <c r="DN25">
        <v>502</v>
      </c>
      <c r="DO25">
        <v>22</v>
      </c>
      <c r="DP25">
        <v>0.61</v>
      </c>
      <c r="DQ25">
        <v>0.25</v>
      </c>
      <c r="DR25">
        <v>1.77472868156393</v>
      </c>
      <c r="DS25">
        <v>-1.13716739729173</v>
      </c>
      <c r="DT25">
        <v>0.102206185693382</v>
      </c>
      <c r="DU25">
        <v>0</v>
      </c>
      <c r="DV25">
        <v>-2.0998912903225802</v>
      </c>
      <c r="DW25">
        <v>0.91044241935483705</v>
      </c>
      <c r="DX25">
        <v>0.102345670685244</v>
      </c>
      <c r="DY25">
        <v>0</v>
      </c>
      <c r="DZ25">
        <v>-3.4778476774193601E-2</v>
      </c>
      <c r="EA25">
        <v>0.55548566177419301</v>
      </c>
      <c r="EB25">
        <v>4.6984301095485202E-2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3.4020000000000001</v>
      </c>
      <c r="EJ25">
        <v>0.27989999999999998</v>
      </c>
      <c r="EK25">
        <v>3.4026666666666801</v>
      </c>
      <c r="EL25">
        <v>0</v>
      </c>
      <c r="EM25">
        <v>0</v>
      </c>
      <c r="EN25">
        <v>0</v>
      </c>
      <c r="EO25">
        <v>0.27990999999999699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0.8</v>
      </c>
      <c r="EY25">
        <v>2</v>
      </c>
      <c r="EZ25">
        <v>514.65499999999997</v>
      </c>
      <c r="FA25">
        <v>478.084</v>
      </c>
      <c r="FB25">
        <v>23.729600000000001</v>
      </c>
      <c r="FC25">
        <v>33.407400000000003</v>
      </c>
      <c r="FD25">
        <v>30.000800000000002</v>
      </c>
      <c r="FE25">
        <v>33.381599999999999</v>
      </c>
      <c r="FF25">
        <v>33.372399999999999</v>
      </c>
      <c r="FG25">
        <v>26.2895</v>
      </c>
      <c r="FH25">
        <v>15.905900000000001</v>
      </c>
      <c r="FI25">
        <v>40.555599999999998</v>
      </c>
      <c r="FJ25">
        <v>23.7257</v>
      </c>
      <c r="FK25">
        <v>501.97500000000002</v>
      </c>
      <c r="FL25">
        <v>22.584099999999999</v>
      </c>
      <c r="FM25">
        <v>101.41</v>
      </c>
      <c r="FN25">
        <v>100.797</v>
      </c>
    </row>
    <row r="26" spans="1:170" x14ac:dyDescent="0.25">
      <c r="A26">
        <v>10</v>
      </c>
      <c r="B26">
        <v>1608235021</v>
      </c>
      <c r="C26">
        <v>925.40000009536698</v>
      </c>
      <c r="D26" t="s">
        <v>329</v>
      </c>
      <c r="E26" t="s">
        <v>330</v>
      </c>
      <c r="F26" t="s">
        <v>285</v>
      </c>
      <c r="G26" t="s">
        <v>286</v>
      </c>
      <c r="H26">
        <v>1608235013.25</v>
      </c>
      <c r="I26">
        <f t="shared" si="0"/>
        <v>2.362327834107448E-6</v>
      </c>
      <c r="J26">
        <f t="shared" si="1"/>
        <v>2.1743918766165558</v>
      </c>
      <c r="K26">
        <f t="shared" si="2"/>
        <v>599.71323333333305</v>
      </c>
      <c r="L26">
        <f t="shared" si="3"/>
        <v>-26188.917079216219</v>
      </c>
      <c r="M26">
        <f t="shared" si="4"/>
        <v>-2665.8830004647052</v>
      </c>
      <c r="N26">
        <f t="shared" si="5"/>
        <v>61.047400664224163</v>
      </c>
      <c r="O26">
        <f t="shared" si="6"/>
        <v>1.2806692631092101E-4</v>
      </c>
      <c r="P26">
        <f t="shared" si="7"/>
        <v>2.9597962404226599</v>
      </c>
      <c r="Q26">
        <f t="shared" si="8"/>
        <v>1.2806384788732934E-4</v>
      </c>
      <c r="R26">
        <f t="shared" si="9"/>
        <v>8.0040181500552421E-5</v>
      </c>
      <c r="S26">
        <f t="shared" si="10"/>
        <v>231.29000860936233</v>
      </c>
      <c r="T26">
        <f t="shared" si="11"/>
        <v>29.367461129902864</v>
      </c>
      <c r="U26">
        <f t="shared" si="12"/>
        <v>29.499936666666699</v>
      </c>
      <c r="V26">
        <f t="shared" si="13"/>
        <v>4.1395968405796637</v>
      </c>
      <c r="W26">
        <f t="shared" si="14"/>
        <v>61.109333510810224</v>
      </c>
      <c r="X26">
        <f t="shared" si="15"/>
        <v>2.3214411792365635</v>
      </c>
      <c r="Y26">
        <f t="shared" si="16"/>
        <v>3.7988324301162621</v>
      </c>
      <c r="Z26">
        <f t="shared" si="17"/>
        <v>1.8181556613431002</v>
      </c>
      <c r="AA26">
        <f t="shared" si="18"/>
        <v>-0.10417865748413846</v>
      </c>
      <c r="AB26">
        <f t="shared" si="19"/>
        <v>-236.46407999345121</v>
      </c>
      <c r="AC26">
        <f t="shared" si="20"/>
        <v>-17.546796360820476</v>
      </c>
      <c r="AD26">
        <f t="shared" si="21"/>
        <v>-22.825046402393497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53612.641481125254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676.63148000000001</v>
      </c>
      <c r="AR26">
        <v>729.76</v>
      </c>
      <c r="AS26">
        <f t="shared" si="27"/>
        <v>7.2802729664547261E-2</v>
      </c>
      <c r="AT26">
        <v>0.5</v>
      </c>
      <c r="AU26">
        <f t="shared" si="28"/>
        <v>1180.1799577580273</v>
      </c>
      <c r="AV26">
        <f t="shared" si="29"/>
        <v>2.1743918766165558</v>
      </c>
      <c r="AW26">
        <f t="shared" si="30"/>
        <v>42.960161210087236</v>
      </c>
      <c r="AX26">
        <f t="shared" si="31"/>
        <v>0.23219962727472052</v>
      </c>
      <c r="AY26">
        <f t="shared" si="32"/>
        <v>2.3319658483787358E-3</v>
      </c>
      <c r="AZ26">
        <f t="shared" si="33"/>
        <v>3.4700723525542641</v>
      </c>
      <c r="BA26" t="s">
        <v>332</v>
      </c>
      <c r="BB26">
        <v>560.30999999999995</v>
      </c>
      <c r="BC26">
        <f t="shared" si="34"/>
        <v>169.45000000000005</v>
      </c>
      <c r="BD26">
        <f t="shared" si="35"/>
        <v>0.31353508409560321</v>
      </c>
      <c r="BE26">
        <f t="shared" si="36"/>
        <v>0.93728185596849467</v>
      </c>
      <c r="BF26">
        <f t="shared" si="37"/>
        <v>3.7196831107281043</v>
      </c>
      <c r="BG26">
        <f t="shared" si="38"/>
        <v>0.99439132189365975</v>
      </c>
      <c r="BH26">
        <f t="shared" si="39"/>
        <v>1399.9939999999999</v>
      </c>
      <c r="BI26">
        <f t="shared" si="40"/>
        <v>1180.1799577580273</v>
      </c>
      <c r="BJ26">
        <f t="shared" si="41"/>
        <v>0.84298929692414915</v>
      </c>
      <c r="BK26">
        <f t="shared" si="42"/>
        <v>0.19597859384829835</v>
      </c>
      <c r="BL26">
        <v>6</v>
      </c>
      <c r="BM26">
        <v>0.5</v>
      </c>
      <c r="BN26" t="s">
        <v>290</v>
      </c>
      <c r="BO26">
        <v>2</v>
      </c>
      <c r="BP26">
        <v>1608235013.25</v>
      </c>
      <c r="BQ26">
        <v>599.71323333333305</v>
      </c>
      <c r="BR26">
        <v>602.32406666666702</v>
      </c>
      <c r="BS26">
        <v>22.805213333333299</v>
      </c>
      <c r="BT26">
        <v>22.802443333333301</v>
      </c>
      <c r="BU26">
        <v>596.31053333333296</v>
      </c>
      <c r="BV26">
        <v>22.525300000000001</v>
      </c>
      <c r="BW26">
        <v>500.02623333333298</v>
      </c>
      <c r="BX26">
        <v>101.747233333333</v>
      </c>
      <c r="BY26">
        <v>4.7086469999999998E-2</v>
      </c>
      <c r="BZ26">
        <v>28.018039999999999</v>
      </c>
      <c r="CA26">
        <v>29.499936666666699</v>
      </c>
      <c r="CB26">
        <v>999.9</v>
      </c>
      <c r="CC26">
        <v>0</v>
      </c>
      <c r="CD26">
        <v>0</v>
      </c>
      <c r="CE26">
        <v>9998.7433333333302</v>
      </c>
      <c r="CF26">
        <v>0</v>
      </c>
      <c r="CG26">
        <v>682.50649999999996</v>
      </c>
      <c r="CH26">
        <v>1399.9939999999999</v>
      </c>
      <c r="CI26">
        <v>0.89999773333333299</v>
      </c>
      <c r="CJ26">
        <v>0.10000228</v>
      </c>
      <c r="CK26">
        <v>0</v>
      </c>
      <c r="CL26">
        <v>676.62900000000002</v>
      </c>
      <c r="CM26">
        <v>4.9997499999999997</v>
      </c>
      <c r="CN26">
        <v>9362.2416666666704</v>
      </c>
      <c r="CO26">
        <v>12178.003333333299</v>
      </c>
      <c r="CP26">
        <v>47.189100000000003</v>
      </c>
      <c r="CQ26">
        <v>49.493699999999997</v>
      </c>
      <c r="CR26">
        <v>48.1312</v>
      </c>
      <c r="CS26">
        <v>48.526866666666699</v>
      </c>
      <c r="CT26">
        <v>48.311999999999998</v>
      </c>
      <c r="CU26">
        <v>1255.4949999999999</v>
      </c>
      <c r="CV26">
        <v>139.5</v>
      </c>
      <c r="CW26">
        <v>0</v>
      </c>
      <c r="CX26">
        <v>105.10000014305101</v>
      </c>
      <c r="CY26">
        <v>0</v>
      </c>
      <c r="CZ26">
        <v>676.63148000000001</v>
      </c>
      <c r="DA26">
        <v>0.10607693109835099</v>
      </c>
      <c r="DB26">
        <v>3.4269230845198102</v>
      </c>
      <c r="DC26">
        <v>9362.2783999999992</v>
      </c>
      <c r="DD26">
        <v>15</v>
      </c>
      <c r="DE26">
        <v>1608234868.5</v>
      </c>
      <c r="DF26" t="s">
        <v>328</v>
      </c>
      <c r="DG26">
        <v>1608234868.5</v>
      </c>
      <c r="DH26">
        <v>1608234867</v>
      </c>
      <c r="DI26">
        <v>15</v>
      </c>
      <c r="DJ26">
        <v>1.641</v>
      </c>
      <c r="DK26">
        <v>2E-3</v>
      </c>
      <c r="DL26">
        <v>3.403</v>
      </c>
      <c r="DM26">
        <v>0.28000000000000003</v>
      </c>
      <c r="DN26">
        <v>502</v>
      </c>
      <c r="DO26">
        <v>22</v>
      </c>
      <c r="DP26">
        <v>0.61</v>
      </c>
      <c r="DQ26">
        <v>0.25</v>
      </c>
      <c r="DR26">
        <v>2.1801047363709398</v>
      </c>
      <c r="DS26">
        <v>-0.135767361734763</v>
      </c>
      <c r="DT26">
        <v>2.0364231882807199E-2</v>
      </c>
      <c r="DU26">
        <v>1</v>
      </c>
      <c r="DV26">
        <v>-2.6171825806451601</v>
      </c>
      <c r="DW26">
        <v>0.13266435483872299</v>
      </c>
      <c r="DX26">
        <v>2.4144425118606799E-2</v>
      </c>
      <c r="DY26">
        <v>1</v>
      </c>
      <c r="DZ26">
        <v>3.2803937741935499E-3</v>
      </c>
      <c r="EA26">
        <v>5.5916506354838698E-2</v>
      </c>
      <c r="EB26">
        <v>8.8934923088830609E-3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3.403</v>
      </c>
      <c r="EJ26">
        <v>0.27989999999999998</v>
      </c>
      <c r="EK26">
        <v>3.4026666666666801</v>
      </c>
      <c r="EL26">
        <v>0</v>
      </c>
      <c r="EM26">
        <v>0</v>
      </c>
      <c r="EN26">
        <v>0</v>
      </c>
      <c r="EO26">
        <v>0.27990999999999699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2.5</v>
      </c>
      <c r="EX26">
        <v>2.6</v>
      </c>
      <c r="EY26">
        <v>2</v>
      </c>
      <c r="EZ26">
        <v>514.38800000000003</v>
      </c>
      <c r="FA26">
        <v>477.572</v>
      </c>
      <c r="FB26">
        <v>23.669799999999999</v>
      </c>
      <c r="FC26">
        <v>33.581800000000001</v>
      </c>
      <c r="FD26">
        <v>30.001000000000001</v>
      </c>
      <c r="FE26">
        <v>33.501300000000001</v>
      </c>
      <c r="FF26">
        <v>33.481900000000003</v>
      </c>
      <c r="FG26">
        <v>30.300599999999999</v>
      </c>
      <c r="FH26">
        <v>16.753900000000002</v>
      </c>
      <c r="FI26">
        <v>42.444099999999999</v>
      </c>
      <c r="FJ26">
        <v>23.6509</v>
      </c>
      <c r="FK26">
        <v>602.28800000000001</v>
      </c>
      <c r="FL26">
        <v>22.918500000000002</v>
      </c>
      <c r="FM26">
        <v>101.379</v>
      </c>
      <c r="FN26">
        <v>100.761</v>
      </c>
    </row>
    <row r="27" spans="1:170" x14ac:dyDescent="0.25">
      <c r="A27">
        <v>11</v>
      </c>
      <c r="B27">
        <v>1608235140</v>
      </c>
      <c r="C27">
        <v>1044.4000000953699</v>
      </c>
      <c r="D27" t="s">
        <v>333</v>
      </c>
      <c r="E27" t="s">
        <v>334</v>
      </c>
      <c r="F27" t="s">
        <v>285</v>
      </c>
      <c r="G27" t="s">
        <v>286</v>
      </c>
      <c r="H27">
        <v>1608235132.25</v>
      </c>
      <c r="I27">
        <f t="shared" si="0"/>
        <v>1.9674250890781627E-4</v>
      </c>
      <c r="J27">
        <f t="shared" si="1"/>
        <v>2.3150685419791817</v>
      </c>
      <c r="K27">
        <f t="shared" si="2"/>
        <v>699.83130000000006</v>
      </c>
      <c r="L27">
        <f t="shared" si="3"/>
        <v>345.37962230678784</v>
      </c>
      <c r="M27">
        <f t="shared" si="4"/>
        <v>35.154412098607828</v>
      </c>
      <c r="N27">
        <f t="shared" si="5"/>
        <v>71.232221968936173</v>
      </c>
      <c r="O27">
        <f t="shared" si="6"/>
        <v>1.0933556257133424E-2</v>
      </c>
      <c r="P27">
        <f t="shared" si="7"/>
        <v>2.9595044976843012</v>
      </c>
      <c r="Q27">
        <f t="shared" si="8"/>
        <v>1.0911165443382024E-2</v>
      </c>
      <c r="R27">
        <f t="shared" si="9"/>
        <v>6.8214862666503596E-3</v>
      </c>
      <c r="S27">
        <f t="shared" si="10"/>
        <v>231.29191179048999</v>
      </c>
      <c r="T27">
        <f t="shared" si="11"/>
        <v>29.221421681224456</v>
      </c>
      <c r="U27">
        <f t="shared" si="12"/>
        <v>29.413136666666698</v>
      </c>
      <c r="V27">
        <f t="shared" si="13"/>
        <v>4.1189267066795878</v>
      </c>
      <c r="W27">
        <f t="shared" si="14"/>
        <v>61.99372564515263</v>
      </c>
      <c r="X27">
        <f t="shared" si="15"/>
        <v>2.3418616940574171</v>
      </c>
      <c r="Y27">
        <f t="shared" si="16"/>
        <v>3.7775785689378556</v>
      </c>
      <c r="Z27">
        <f t="shared" si="17"/>
        <v>1.7770650126221708</v>
      </c>
      <c r="AA27">
        <f t="shared" si="18"/>
        <v>-8.6763446428346978</v>
      </c>
      <c r="AB27">
        <f t="shared" si="19"/>
        <v>-237.94375951581176</v>
      </c>
      <c r="AC27">
        <f t="shared" si="20"/>
        <v>-17.642277749512626</v>
      </c>
      <c r="AD27">
        <f t="shared" si="21"/>
        <v>-32.970470117669095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53621.07639932559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677.06184615384598</v>
      </c>
      <c r="AR27">
        <v>732.46</v>
      </c>
      <c r="AS27">
        <f t="shared" si="27"/>
        <v>7.5633009101048643E-2</v>
      </c>
      <c r="AT27">
        <v>0.5</v>
      </c>
      <c r="AU27">
        <f t="shared" si="28"/>
        <v>1180.1897797508955</v>
      </c>
      <c r="AV27">
        <f t="shared" si="29"/>
        <v>2.3150685419791817</v>
      </c>
      <c r="AW27">
        <f t="shared" si="30"/>
        <v>44.630652176432037</v>
      </c>
      <c r="AX27">
        <f t="shared" si="31"/>
        <v>0.24017693798978793</v>
      </c>
      <c r="AY27">
        <f t="shared" si="32"/>
        <v>2.4511447831771561E-3</v>
      </c>
      <c r="AZ27">
        <f t="shared" si="33"/>
        <v>3.4535947355486987</v>
      </c>
      <c r="BA27" t="s">
        <v>336</v>
      </c>
      <c r="BB27">
        <v>556.54</v>
      </c>
      <c r="BC27">
        <f t="shared" si="34"/>
        <v>175.92000000000007</v>
      </c>
      <c r="BD27">
        <f t="shared" si="35"/>
        <v>0.31490537656977058</v>
      </c>
      <c r="BE27">
        <f t="shared" si="36"/>
        <v>0.93497786024231755</v>
      </c>
      <c r="BF27">
        <f t="shared" si="37"/>
        <v>3.2619621342512737</v>
      </c>
      <c r="BG27">
        <f t="shared" si="38"/>
        <v>0.99333108599570341</v>
      </c>
      <c r="BH27">
        <f t="shared" si="39"/>
        <v>1400.0056666666701</v>
      </c>
      <c r="BI27">
        <f t="shared" si="40"/>
        <v>1180.1897797508955</v>
      </c>
      <c r="BJ27">
        <f t="shared" si="41"/>
        <v>0.8429892877225682</v>
      </c>
      <c r="BK27">
        <f t="shared" si="42"/>
        <v>0.19597857544513658</v>
      </c>
      <c r="BL27">
        <v>6</v>
      </c>
      <c r="BM27">
        <v>0.5</v>
      </c>
      <c r="BN27" t="s">
        <v>290</v>
      </c>
      <c r="BO27">
        <v>2</v>
      </c>
      <c r="BP27">
        <v>1608235132.25</v>
      </c>
      <c r="BQ27">
        <v>699.83130000000006</v>
      </c>
      <c r="BR27">
        <v>702.77453333333301</v>
      </c>
      <c r="BS27">
        <v>23.007960000000001</v>
      </c>
      <c r="BT27">
        <v>22.7773066666667</v>
      </c>
      <c r="BU27">
        <v>696.42856666666705</v>
      </c>
      <c r="BV27">
        <v>22.728059999999999</v>
      </c>
      <c r="BW27">
        <v>500.01236666666699</v>
      </c>
      <c r="BX27">
        <v>101.738</v>
      </c>
      <c r="BY27">
        <v>4.6847246666666703E-2</v>
      </c>
      <c r="BZ27">
        <v>27.92182</v>
      </c>
      <c r="CA27">
        <v>29.413136666666698</v>
      </c>
      <c r="CB27">
        <v>999.9</v>
      </c>
      <c r="CC27">
        <v>0</v>
      </c>
      <c r="CD27">
        <v>0</v>
      </c>
      <c r="CE27">
        <v>9997.9966666666696</v>
      </c>
      <c r="CF27">
        <v>0</v>
      </c>
      <c r="CG27">
        <v>467.70049999999998</v>
      </c>
      <c r="CH27">
        <v>1400.0056666666701</v>
      </c>
      <c r="CI27">
        <v>0.89999929999999995</v>
      </c>
      <c r="CJ27">
        <v>0.100000766666667</v>
      </c>
      <c r="CK27">
        <v>0</v>
      </c>
      <c r="CL27">
        <v>677.05806666666695</v>
      </c>
      <c r="CM27">
        <v>4.9997499999999997</v>
      </c>
      <c r="CN27">
        <v>9364.5213333333304</v>
      </c>
      <c r="CO27">
        <v>12178.096666666699</v>
      </c>
      <c r="CP27">
        <v>47.0809</v>
      </c>
      <c r="CQ27">
        <v>49.526866666666699</v>
      </c>
      <c r="CR27">
        <v>48.074633333333303</v>
      </c>
      <c r="CS27">
        <v>48.5</v>
      </c>
      <c r="CT27">
        <v>48.272733333333299</v>
      </c>
      <c r="CU27">
        <v>1255.5053333333301</v>
      </c>
      <c r="CV27">
        <v>139.500666666667</v>
      </c>
      <c r="CW27">
        <v>0</v>
      </c>
      <c r="CX27">
        <v>118.299999952316</v>
      </c>
      <c r="CY27">
        <v>0</v>
      </c>
      <c r="CZ27">
        <v>677.06184615384598</v>
      </c>
      <c r="DA27">
        <v>0.848136753269502</v>
      </c>
      <c r="DB27">
        <v>11.653333337504799</v>
      </c>
      <c r="DC27">
        <v>9364.5692307692298</v>
      </c>
      <c r="DD27">
        <v>15</v>
      </c>
      <c r="DE27">
        <v>1608234868.5</v>
      </c>
      <c r="DF27" t="s">
        <v>328</v>
      </c>
      <c r="DG27">
        <v>1608234868.5</v>
      </c>
      <c r="DH27">
        <v>1608234867</v>
      </c>
      <c r="DI27">
        <v>15</v>
      </c>
      <c r="DJ27">
        <v>1.641</v>
      </c>
      <c r="DK27">
        <v>2E-3</v>
      </c>
      <c r="DL27">
        <v>3.403</v>
      </c>
      <c r="DM27">
        <v>0.28000000000000003</v>
      </c>
      <c r="DN27">
        <v>502</v>
      </c>
      <c r="DO27">
        <v>22</v>
      </c>
      <c r="DP27">
        <v>0.61</v>
      </c>
      <c r="DQ27">
        <v>0.25</v>
      </c>
      <c r="DR27">
        <v>2.3186362462823902</v>
      </c>
      <c r="DS27">
        <v>-0.247045473622481</v>
      </c>
      <c r="DT27">
        <v>3.8408905744944002E-2</v>
      </c>
      <c r="DU27">
        <v>1</v>
      </c>
      <c r="DV27">
        <v>-2.9456096774193501</v>
      </c>
      <c r="DW27">
        <v>0.14354951612904199</v>
      </c>
      <c r="DX27">
        <v>4.5025802601352298E-2</v>
      </c>
      <c r="DY27">
        <v>1</v>
      </c>
      <c r="DZ27">
        <v>0.22895812903225801</v>
      </c>
      <c r="EA27">
        <v>0.118302096774193</v>
      </c>
      <c r="EB27">
        <v>1.0592939169154899E-2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3.403</v>
      </c>
      <c r="EJ27">
        <v>0.27989999999999998</v>
      </c>
      <c r="EK27">
        <v>3.4026666666666801</v>
      </c>
      <c r="EL27">
        <v>0</v>
      </c>
      <c r="EM27">
        <v>0</v>
      </c>
      <c r="EN27">
        <v>0</v>
      </c>
      <c r="EO27">
        <v>0.27990999999999699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4.5</v>
      </c>
      <c r="EX27">
        <v>4.5</v>
      </c>
      <c r="EY27">
        <v>2</v>
      </c>
      <c r="EZ27">
        <v>514.83100000000002</v>
      </c>
      <c r="FA27">
        <v>476.98700000000002</v>
      </c>
      <c r="FB27">
        <v>24.0474</v>
      </c>
      <c r="FC27">
        <v>33.725200000000001</v>
      </c>
      <c r="FD27">
        <v>29.9986</v>
      </c>
      <c r="FE27">
        <v>33.610300000000002</v>
      </c>
      <c r="FF27">
        <v>33.568399999999997</v>
      </c>
      <c r="FG27">
        <v>34.198700000000002</v>
      </c>
      <c r="FH27">
        <v>18.458600000000001</v>
      </c>
      <c r="FI27">
        <v>43.209099999999999</v>
      </c>
      <c r="FJ27">
        <v>24.119</v>
      </c>
      <c r="FK27">
        <v>702.91600000000005</v>
      </c>
      <c r="FL27">
        <v>22.563400000000001</v>
      </c>
      <c r="FM27">
        <v>101.36199999999999</v>
      </c>
      <c r="FN27">
        <v>100.749</v>
      </c>
    </row>
    <row r="28" spans="1:170" x14ac:dyDescent="0.25">
      <c r="A28">
        <v>12</v>
      </c>
      <c r="B28">
        <v>1608235205</v>
      </c>
      <c r="C28">
        <v>1109.4000000953699</v>
      </c>
      <c r="D28" t="s">
        <v>337</v>
      </c>
      <c r="E28" t="s">
        <v>338</v>
      </c>
      <c r="F28" t="s">
        <v>285</v>
      </c>
      <c r="G28" t="s">
        <v>286</v>
      </c>
      <c r="H28">
        <v>1608235197.25</v>
      </c>
      <c r="I28">
        <f t="shared" si="0"/>
        <v>4.2241888956436909E-4</v>
      </c>
      <c r="J28">
        <f t="shared" si="1"/>
        <v>3.5757524728500569</v>
      </c>
      <c r="K28">
        <f t="shared" si="2"/>
        <v>797.12376666666705</v>
      </c>
      <c r="L28">
        <f t="shared" si="3"/>
        <v>530.43922190019498</v>
      </c>
      <c r="M28">
        <f t="shared" si="4"/>
        <v>53.994579937663254</v>
      </c>
      <c r="N28">
        <f t="shared" si="5"/>
        <v>81.140988755150659</v>
      </c>
      <c r="O28">
        <f t="shared" si="6"/>
        <v>2.3221643754073786E-2</v>
      </c>
      <c r="P28">
        <f t="shared" si="7"/>
        <v>2.9598616765103709</v>
      </c>
      <c r="Q28">
        <f t="shared" si="8"/>
        <v>2.3120903531700657E-2</v>
      </c>
      <c r="R28">
        <f t="shared" si="9"/>
        <v>1.4459579267915038E-2</v>
      </c>
      <c r="S28">
        <f t="shared" si="10"/>
        <v>231.29054803914278</v>
      </c>
      <c r="T28">
        <f t="shared" si="11"/>
        <v>29.184505619883268</v>
      </c>
      <c r="U28">
        <f t="shared" si="12"/>
        <v>29.339656666666698</v>
      </c>
      <c r="V28">
        <f t="shared" si="13"/>
        <v>4.1014989174098995</v>
      </c>
      <c r="W28">
        <f t="shared" si="14"/>
        <v>60.816010601841761</v>
      </c>
      <c r="X28">
        <f t="shared" si="15"/>
        <v>2.3002351834565675</v>
      </c>
      <c r="Y28">
        <f t="shared" si="16"/>
        <v>3.7822855539079159</v>
      </c>
      <c r="Z28">
        <f t="shared" si="17"/>
        <v>1.8012637339533319</v>
      </c>
      <c r="AA28">
        <f t="shared" si="18"/>
        <v>-18.628673029788676</v>
      </c>
      <c r="AB28">
        <f t="shared" si="19"/>
        <v>-222.84025793867647</v>
      </c>
      <c r="AC28">
        <f t="shared" si="20"/>
        <v>-16.516144458469785</v>
      </c>
      <c r="AD28">
        <f t="shared" si="21"/>
        <v>-26.694527387792164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53627.846341273165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679.10307692307697</v>
      </c>
      <c r="AR28">
        <v>735.11</v>
      </c>
      <c r="AS28">
        <f t="shared" si="27"/>
        <v>7.618849298325836E-2</v>
      </c>
      <c r="AT28">
        <v>0.5</v>
      </c>
      <c r="AU28">
        <f t="shared" si="28"/>
        <v>1180.1865377582631</v>
      </c>
      <c r="AV28">
        <f t="shared" si="29"/>
        <v>3.5757524728500569</v>
      </c>
      <c r="AW28">
        <f t="shared" si="30"/>
        <v>44.958316875465698</v>
      </c>
      <c r="AX28">
        <f t="shared" si="31"/>
        <v>0.23376093373780799</v>
      </c>
      <c r="AY28">
        <f t="shared" si="32"/>
        <v>3.5193588638587226E-3</v>
      </c>
      <c r="AZ28">
        <f t="shared" si="33"/>
        <v>3.4375399600059851</v>
      </c>
      <c r="BA28" t="s">
        <v>340</v>
      </c>
      <c r="BB28">
        <v>563.27</v>
      </c>
      <c r="BC28">
        <f t="shared" si="34"/>
        <v>171.84000000000003</v>
      </c>
      <c r="BD28">
        <f t="shared" si="35"/>
        <v>0.32592483168600461</v>
      </c>
      <c r="BE28">
        <f t="shared" si="36"/>
        <v>0.93632749248742964</v>
      </c>
      <c r="BF28">
        <f t="shared" si="37"/>
        <v>2.8526818947615666</v>
      </c>
      <c r="BG28">
        <f t="shared" si="38"/>
        <v>0.99229048409585729</v>
      </c>
      <c r="BH28">
        <f t="shared" si="39"/>
        <v>1400.0023333333299</v>
      </c>
      <c r="BI28">
        <f t="shared" si="40"/>
        <v>1180.1865377582631</v>
      </c>
      <c r="BJ28">
        <f t="shared" si="41"/>
        <v>0.84298897913141513</v>
      </c>
      <c r="BK28">
        <f t="shared" si="42"/>
        <v>0.19597795826283004</v>
      </c>
      <c r="BL28">
        <v>6</v>
      </c>
      <c r="BM28">
        <v>0.5</v>
      </c>
      <c r="BN28" t="s">
        <v>290</v>
      </c>
      <c r="BO28">
        <v>2</v>
      </c>
      <c r="BP28">
        <v>1608235197.25</v>
      </c>
      <c r="BQ28">
        <v>797.12376666666705</v>
      </c>
      <c r="BR28">
        <v>801.81849999999997</v>
      </c>
      <c r="BS28">
        <v>22.597359999999998</v>
      </c>
      <c r="BT28">
        <v>22.101936666666699</v>
      </c>
      <c r="BU28">
        <v>793.72090000000003</v>
      </c>
      <c r="BV28">
        <v>22.317453333333301</v>
      </c>
      <c r="BW28">
        <v>500.0249</v>
      </c>
      <c r="BX28">
        <v>101.7453</v>
      </c>
      <c r="BY28">
        <v>4.6908623333333302E-2</v>
      </c>
      <c r="BZ28">
        <v>27.943169999999999</v>
      </c>
      <c r="CA28">
        <v>29.339656666666698</v>
      </c>
      <c r="CB28">
        <v>999.9</v>
      </c>
      <c r="CC28">
        <v>0</v>
      </c>
      <c r="CD28">
        <v>0</v>
      </c>
      <c r="CE28">
        <v>9999.3043333333299</v>
      </c>
      <c r="CF28">
        <v>0</v>
      </c>
      <c r="CG28">
        <v>466.72553333333298</v>
      </c>
      <c r="CH28">
        <v>1400.0023333333299</v>
      </c>
      <c r="CI28">
        <v>0.90001203333333302</v>
      </c>
      <c r="CJ28">
        <v>9.9988326666666599E-2</v>
      </c>
      <c r="CK28">
        <v>0</v>
      </c>
      <c r="CL28">
        <v>679.12516666666602</v>
      </c>
      <c r="CM28">
        <v>4.9997499999999997</v>
      </c>
      <c r="CN28">
        <v>9383.5166666666591</v>
      </c>
      <c r="CO28">
        <v>12178.1266666667</v>
      </c>
      <c r="CP28">
        <v>46.832999999999998</v>
      </c>
      <c r="CQ28">
        <v>49.283066666666699</v>
      </c>
      <c r="CR28">
        <v>47.820399999999999</v>
      </c>
      <c r="CS28">
        <v>48.237400000000001</v>
      </c>
      <c r="CT28">
        <v>48.057866666666598</v>
      </c>
      <c r="CU28">
        <v>1255.51733333333</v>
      </c>
      <c r="CV28">
        <v>139.48599999999999</v>
      </c>
      <c r="CW28">
        <v>0</v>
      </c>
      <c r="CX28">
        <v>64.5</v>
      </c>
      <c r="CY28">
        <v>0</v>
      </c>
      <c r="CZ28">
        <v>679.10307692307697</v>
      </c>
      <c r="DA28">
        <v>-4.4456752080955502</v>
      </c>
      <c r="DB28">
        <v>-78.303931680052798</v>
      </c>
      <c r="DC28">
        <v>9383.1173076923096</v>
      </c>
      <c r="DD28">
        <v>15</v>
      </c>
      <c r="DE28">
        <v>1608234868.5</v>
      </c>
      <c r="DF28" t="s">
        <v>328</v>
      </c>
      <c r="DG28">
        <v>1608234868.5</v>
      </c>
      <c r="DH28">
        <v>1608234867</v>
      </c>
      <c r="DI28">
        <v>15</v>
      </c>
      <c r="DJ28">
        <v>1.641</v>
      </c>
      <c r="DK28">
        <v>2E-3</v>
      </c>
      <c r="DL28">
        <v>3.403</v>
      </c>
      <c r="DM28">
        <v>0.28000000000000003</v>
      </c>
      <c r="DN28">
        <v>502</v>
      </c>
      <c r="DO28">
        <v>22</v>
      </c>
      <c r="DP28">
        <v>0.61</v>
      </c>
      <c r="DQ28">
        <v>0.25</v>
      </c>
      <c r="DR28">
        <v>3.5869442801670202</v>
      </c>
      <c r="DS28">
        <v>-3.6479474030621101E-2</v>
      </c>
      <c r="DT28">
        <v>6.6995508895098699E-2</v>
      </c>
      <c r="DU28">
        <v>1</v>
      </c>
      <c r="DV28">
        <v>-4.7105538709677397</v>
      </c>
      <c r="DW28">
        <v>0.14336516129033999</v>
      </c>
      <c r="DX28">
        <v>8.0016751217093202E-2</v>
      </c>
      <c r="DY28">
        <v>1</v>
      </c>
      <c r="DZ28">
        <v>0.49743754838709697</v>
      </c>
      <c r="EA28">
        <v>-0.15032811290322701</v>
      </c>
      <c r="EB28">
        <v>1.1240473698084801E-2</v>
      </c>
      <c r="EC28">
        <v>1</v>
      </c>
      <c r="ED28">
        <v>3</v>
      </c>
      <c r="EE28">
        <v>3</v>
      </c>
      <c r="EF28" t="s">
        <v>298</v>
      </c>
      <c r="EG28">
        <v>100</v>
      </c>
      <c r="EH28">
        <v>100</v>
      </c>
      <c r="EI28">
        <v>3.4020000000000001</v>
      </c>
      <c r="EJ28">
        <v>0.27989999999999998</v>
      </c>
      <c r="EK28">
        <v>3.4026666666666801</v>
      </c>
      <c r="EL28">
        <v>0</v>
      </c>
      <c r="EM28">
        <v>0</v>
      </c>
      <c r="EN28">
        <v>0</v>
      </c>
      <c r="EO28">
        <v>0.27990999999999699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5.6</v>
      </c>
      <c r="EX28">
        <v>5.6</v>
      </c>
      <c r="EY28">
        <v>2</v>
      </c>
      <c r="EZ28">
        <v>514.64200000000005</v>
      </c>
      <c r="FA28">
        <v>477.779</v>
      </c>
      <c r="FB28">
        <v>24.3994</v>
      </c>
      <c r="FC28">
        <v>33.578699999999998</v>
      </c>
      <c r="FD28">
        <v>29.9986</v>
      </c>
      <c r="FE28">
        <v>33.517600000000002</v>
      </c>
      <c r="FF28">
        <v>33.480800000000002</v>
      </c>
      <c r="FG28">
        <v>37.968600000000002</v>
      </c>
      <c r="FH28">
        <v>20.18</v>
      </c>
      <c r="FI28">
        <v>43.209099999999999</v>
      </c>
      <c r="FJ28">
        <v>24.433199999999999</v>
      </c>
      <c r="FK28">
        <v>802.95299999999997</v>
      </c>
      <c r="FL28">
        <v>22.046700000000001</v>
      </c>
      <c r="FM28">
        <v>101.401</v>
      </c>
      <c r="FN28">
        <v>100.789</v>
      </c>
    </row>
    <row r="29" spans="1:170" x14ac:dyDescent="0.25">
      <c r="A29">
        <v>13</v>
      </c>
      <c r="B29">
        <v>1608235323</v>
      </c>
      <c r="C29">
        <v>1227.4000000953699</v>
      </c>
      <c r="D29" t="s">
        <v>341</v>
      </c>
      <c r="E29" t="s">
        <v>342</v>
      </c>
      <c r="F29" t="s">
        <v>285</v>
      </c>
      <c r="G29" t="s">
        <v>286</v>
      </c>
      <c r="H29">
        <v>1608235315.25</v>
      </c>
      <c r="I29">
        <f t="shared" si="0"/>
        <v>2.34851640465161E-5</v>
      </c>
      <c r="J29">
        <f t="shared" si="1"/>
        <v>3.1758363197919022</v>
      </c>
      <c r="K29">
        <f t="shared" si="2"/>
        <v>899.80793333333304</v>
      </c>
      <c r="L29">
        <f t="shared" si="3"/>
        <v>-3012.7815837402836</v>
      </c>
      <c r="M29">
        <f t="shared" si="4"/>
        <v>-306.6883244383302</v>
      </c>
      <c r="N29">
        <f t="shared" si="5"/>
        <v>91.596612538941272</v>
      </c>
      <c r="O29">
        <f t="shared" si="6"/>
        <v>1.2888353500933197E-3</v>
      </c>
      <c r="P29">
        <f t="shared" si="7"/>
        <v>2.9595486292578794</v>
      </c>
      <c r="Q29">
        <f t="shared" si="8"/>
        <v>1.2885236166241859E-3</v>
      </c>
      <c r="R29">
        <f t="shared" si="9"/>
        <v>8.0535526142946727E-4</v>
      </c>
      <c r="S29">
        <f t="shared" si="10"/>
        <v>231.28693689940502</v>
      </c>
      <c r="T29">
        <f t="shared" si="11"/>
        <v>29.340523896232639</v>
      </c>
      <c r="U29">
        <f t="shared" si="12"/>
        <v>29.395713333333301</v>
      </c>
      <c r="V29">
        <f t="shared" si="13"/>
        <v>4.1147884588861352</v>
      </c>
      <c r="W29">
        <f t="shared" si="14"/>
        <v>61.096731258585955</v>
      </c>
      <c r="X29">
        <f t="shared" si="15"/>
        <v>2.3180409668756887</v>
      </c>
      <c r="Y29">
        <f t="shared" si="16"/>
        <v>3.7940507112644153</v>
      </c>
      <c r="Z29">
        <f t="shared" si="17"/>
        <v>1.7967474920104465</v>
      </c>
      <c r="AA29">
        <f t="shared" si="18"/>
        <v>-1.03569573445136</v>
      </c>
      <c r="AB29">
        <f t="shared" si="19"/>
        <v>-223.26238024706691</v>
      </c>
      <c r="AC29">
        <f t="shared" si="20"/>
        <v>-16.558179517218868</v>
      </c>
      <c r="AD29">
        <f t="shared" si="21"/>
        <v>-9.5693185993321208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53609.316346765903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678.47964000000002</v>
      </c>
      <c r="AR29">
        <v>735.65</v>
      </c>
      <c r="AS29">
        <f t="shared" si="27"/>
        <v>7.7714075987222131E-2</v>
      </c>
      <c r="AT29">
        <v>0.5</v>
      </c>
      <c r="AU29">
        <f t="shared" si="28"/>
        <v>1180.1629697508856</v>
      </c>
      <c r="AV29">
        <f t="shared" si="29"/>
        <v>3.1758363197919022</v>
      </c>
      <c r="AW29">
        <f t="shared" si="30"/>
        <v>45.857637354263026</v>
      </c>
      <c r="AX29">
        <f t="shared" si="31"/>
        <v>0.23592741113301155</v>
      </c>
      <c r="AY29">
        <f t="shared" si="32"/>
        <v>3.1805639524517954E-3</v>
      </c>
      <c r="AZ29">
        <f t="shared" si="33"/>
        <v>3.4342826072181065</v>
      </c>
      <c r="BA29" t="s">
        <v>344</v>
      </c>
      <c r="BB29">
        <v>562.09</v>
      </c>
      <c r="BC29">
        <f t="shared" si="34"/>
        <v>173.55999999999995</v>
      </c>
      <c r="BD29">
        <f t="shared" si="35"/>
        <v>0.3293982484443419</v>
      </c>
      <c r="BE29">
        <f t="shared" si="36"/>
        <v>0.9357182804380757</v>
      </c>
      <c r="BF29">
        <f t="shared" si="37"/>
        <v>2.8339930600571819</v>
      </c>
      <c r="BG29">
        <f t="shared" si="38"/>
        <v>0.99207843691626607</v>
      </c>
      <c r="BH29">
        <f t="shared" si="39"/>
        <v>1399.9736666666699</v>
      </c>
      <c r="BI29">
        <f t="shared" si="40"/>
        <v>1180.1629697508856</v>
      </c>
      <c r="BJ29">
        <f t="shared" si="41"/>
        <v>0.84298940605136352</v>
      </c>
      <c r="BK29">
        <f t="shared" si="42"/>
        <v>0.19597881210272694</v>
      </c>
      <c r="BL29">
        <v>6</v>
      </c>
      <c r="BM29">
        <v>0.5</v>
      </c>
      <c r="BN29" t="s">
        <v>290</v>
      </c>
      <c r="BO29">
        <v>2</v>
      </c>
      <c r="BP29">
        <v>1608235315.25</v>
      </c>
      <c r="BQ29">
        <v>899.80793333333304</v>
      </c>
      <c r="BR29">
        <v>903.64423333333298</v>
      </c>
      <c r="BS29">
        <v>22.7714933333333</v>
      </c>
      <c r="BT29">
        <v>22.743953333333302</v>
      </c>
      <c r="BU29">
        <v>896.40543333333301</v>
      </c>
      <c r="BV29">
        <v>22.491589999999999</v>
      </c>
      <c r="BW29">
        <v>500.00810000000001</v>
      </c>
      <c r="BX29">
        <v>101.74939999999999</v>
      </c>
      <c r="BY29">
        <v>4.6337896666666697E-2</v>
      </c>
      <c r="BZ29">
        <v>27.9964333333333</v>
      </c>
      <c r="CA29">
        <v>29.395713333333301</v>
      </c>
      <c r="CB29">
        <v>999.9</v>
      </c>
      <c r="CC29">
        <v>0</v>
      </c>
      <c r="CD29">
        <v>0</v>
      </c>
      <c r="CE29">
        <v>9997.1266666666706</v>
      </c>
      <c r="CF29">
        <v>0</v>
      </c>
      <c r="CG29">
        <v>714.79579999999999</v>
      </c>
      <c r="CH29">
        <v>1399.9736666666699</v>
      </c>
      <c r="CI29">
        <v>0.89999693333333397</v>
      </c>
      <c r="CJ29">
        <v>0.10000311000000001</v>
      </c>
      <c r="CK29">
        <v>0</v>
      </c>
      <c r="CL29">
        <v>678.45830000000001</v>
      </c>
      <c r="CM29">
        <v>4.9997499999999997</v>
      </c>
      <c r="CN29">
        <v>9368.6193333333304</v>
      </c>
      <c r="CO29">
        <v>12177.82</v>
      </c>
      <c r="CP29">
        <v>46.557866666666598</v>
      </c>
      <c r="CQ29">
        <v>49</v>
      </c>
      <c r="CR29">
        <v>47.561999999999998</v>
      </c>
      <c r="CS29">
        <v>47.970599999999997</v>
      </c>
      <c r="CT29">
        <v>47.770666666666699</v>
      </c>
      <c r="CU29">
        <v>1255.471</v>
      </c>
      <c r="CV29">
        <v>139.50299999999999</v>
      </c>
      <c r="CW29">
        <v>0</v>
      </c>
      <c r="CX29">
        <v>117</v>
      </c>
      <c r="CY29">
        <v>0</v>
      </c>
      <c r="CZ29">
        <v>678.47964000000002</v>
      </c>
      <c r="DA29">
        <v>0.69376921244110301</v>
      </c>
      <c r="DB29">
        <v>7.1061538399850699</v>
      </c>
      <c r="DC29">
        <v>9368.7019999999993</v>
      </c>
      <c r="DD29">
        <v>15</v>
      </c>
      <c r="DE29">
        <v>1608234868.5</v>
      </c>
      <c r="DF29" t="s">
        <v>328</v>
      </c>
      <c r="DG29">
        <v>1608234868.5</v>
      </c>
      <c r="DH29">
        <v>1608234867</v>
      </c>
      <c r="DI29">
        <v>15</v>
      </c>
      <c r="DJ29">
        <v>1.641</v>
      </c>
      <c r="DK29">
        <v>2E-3</v>
      </c>
      <c r="DL29">
        <v>3.403</v>
      </c>
      <c r="DM29">
        <v>0.28000000000000003</v>
      </c>
      <c r="DN29">
        <v>502</v>
      </c>
      <c r="DO29">
        <v>22</v>
      </c>
      <c r="DP29">
        <v>0.61</v>
      </c>
      <c r="DQ29">
        <v>0.25</v>
      </c>
      <c r="DR29">
        <v>3.1837743893673802</v>
      </c>
      <c r="DS29">
        <v>-9.1994488674199903E-2</v>
      </c>
      <c r="DT29">
        <v>5.1740896833609301E-2</v>
      </c>
      <c r="DU29">
        <v>1</v>
      </c>
      <c r="DV29">
        <v>-3.8442793548387102</v>
      </c>
      <c r="DW29">
        <v>1.6544516129035802E-2</v>
      </c>
      <c r="DX29">
        <v>5.9960778090858501E-2</v>
      </c>
      <c r="DY29">
        <v>1</v>
      </c>
      <c r="DZ29">
        <v>2.6135729032258099E-2</v>
      </c>
      <c r="EA29">
        <v>9.4682375806451599E-2</v>
      </c>
      <c r="EB29">
        <v>7.1664178382046502E-3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3.4020000000000001</v>
      </c>
      <c r="EJ29">
        <v>0.27989999999999998</v>
      </c>
      <c r="EK29">
        <v>3.4026666666666801</v>
      </c>
      <c r="EL29">
        <v>0</v>
      </c>
      <c r="EM29">
        <v>0</v>
      </c>
      <c r="EN29">
        <v>0</v>
      </c>
      <c r="EO29">
        <v>0.27990999999999699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7.6</v>
      </c>
      <c r="EX29">
        <v>7.6</v>
      </c>
      <c r="EY29">
        <v>2</v>
      </c>
      <c r="EZ29">
        <v>514.73500000000001</v>
      </c>
      <c r="FA29">
        <v>480.00599999999997</v>
      </c>
      <c r="FB29">
        <v>24.0624</v>
      </c>
      <c r="FC29">
        <v>33.31</v>
      </c>
      <c r="FD29">
        <v>29.999400000000001</v>
      </c>
      <c r="FE29">
        <v>33.333399999999997</v>
      </c>
      <c r="FF29">
        <v>33.322499999999998</v>
      </c>
      <c r="FG29">
        <v>41.709800000000001</v>
      </c>
      <c r="FH29">
        <v>17.122</v>
      </c>
      <c r="FI29">
        <v>43.209099999999999</v>
      </c>
      <c r="FJ29">
        <v>24.063500000000001</v>
      </c>
      <c r="FK29">
        <v>903.65700000000004</v>
      </c>
      <c r="FL29">
        <v>22.698699999999999</v>
      </c>
      <c r="FM29">
        <v>101.441</v>
      </c>
      <c r="FN29">
        <v>100.83199999999999</v>
      </c>
    </row>
    <row r="30" spans="1:170" x14ac:dyDescent="0.25">
      <c r="A30">
        <v>14</v>
      </c>
      <c r="B30">
        <v>1608235443.5</v>
      </c>
      <c r="C30">
        <v>1347.9000000953699</v>
      </c>
      <c r="D30" t="s">
        <v>345</v>
      </c>
      <c r="E30" t="s">
        <v>346</v>
      </c>
      <c r="F30" t="s">
        <v>285</v>
      </c>
      <c r="G30" t="s">
        <v>286</v>
      </c>
      <c r="H30">
        <v>1608235435.5</v>
      </c>
      <c r="I30">
        <f t="shared" si="0"/>
        <v>4.7334970013942567E-5</v>
      </c>
      <c r="J30">
        <f t="shared" si="1"/>
        <v>4.3715994872117809</v>
      </c>
      <c r="K30">
        <f t="shared" si="2"/>
        <v>1199.4941935483901</v>
      </c>
      <c r="L30">
        <f t="shared" si="3"/>
        <v>-1520.246066130358</v>
      </c>
      <c r="M30">
        <f t="shared" si="4"/>
        <v>-154.74590783221092</v>
      </c>
      <c r="N30">
        <f t="shared" si="5"/>
        <v>122.09656190236446</v>
      </c>
      <c r="O30">
        <f t="shared" si="6"/>
        <v>2.5683683956245324E-3</v>
      </c>
      <c r="P30">
        <f t="shared" si="7"/>
        <v>2.9599668143692384</v>
      </c>
      <c r="Q30">
        <f t="shared" si="8"/>
        <v>2.5671309410967716E-3</v>
      </c>
      <c r="R30">
        <f t="shared" si="9"/>
        <v>1.6045679662042285E-3</v>
      </c>
      <c r="S30">
        <f t="shared" si="10"/>
        <v>231.29234193696459</v>
      </c>
      <c r="T30">
        <f t="shared" si="11"/>
        <v>29.351471180379381</v>
      </c>
      <c r="U30">
        <f t="shared" si="12"/>
        <v>29.483032258064501</v>
      </c>
      <c r="V30">
        <f t="shared" si="13"/>
        <v>4.1355642306956888</v>
      </c>
      <c r="W30">
        <f t="shared" si="14"/>
        <v>61.03877445101579</v>
      </c>
      <c r="X30">
        <f t="shared" si="15"/>
        <v>2.3181716239048242</v>
      </c>
      <c r="Y30">
        <f t="shared" si="16"/>
        <v>3.7978672487357681</v>
      </c>
      <c r="Z30">
        <f t="shared" si="17"/>
        <v>1.8173926067908646</v>
      </c>
      <c r="AA30">
        <f t="shared" si="18"/>
        <v>-2.0874721776148673</v>
      </c>
      <c r="AB30">
        <f t="shared" si="19"/>
        <v>-234.47579627587353</v>
      </c>
      <c r="AC30">
        <f t="shared" si="20"/>
        <v>-17.396412599536461</v>
      </c>
      <c r="AD30">
        <f t="shared" si="21"/>
        <v>-22.667339116060276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53618.320010110889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680.44607692307704</v>
      </c>
      <c r="AR30">
        <v>741.42</v>
      </c>
      <c r="AS30">
        <f t="shared" si="27"/>
        <v>8.2239382639965108E-2</v>
      </c>
      <c r="AT30">
        <v>0.5</v>
      </c>
      <c r="AU30">
        <f t="shared" si="28"/>
        <v>1180.1952297795115</v>
      </c>
      <c r="AV30">
        <f t="shared" si="29"/>
        <v>4.3715994872117809</v>
      </c>
      <c r="AW30">
        <f t="shared" si="30"/>
        <v>48.529263545849396</v>
      </c>
      <c r="AX30">
        <f t="shared" si="31"/>
        <v>0.2415634862830783</v>
      </c>
      <c r="AY30">
        <f t="shared" si="32"/>
        <v>4.1936679984316315E-3</v>
      </c>
      <c r="AZ30">
        <f t="shared" si="33"/>
        <v>3.399773407785061</v>
      </c>
      <c r="BA30" t="s">
        <v>348</v>
      </c>
      <c r="BB30">
        <v>562.32000000000005</v>
      </c>
      <c r="BC30">
        <f t="shared" si="34"/>
        <v>179.09999999999991</v>
      </c>
      <c r="BD30">
        <f t="shared" si="35"/>
        <v>0.34044624833569487</v>
      </c>
      <c r="BE30">
        <f t="shared" si="36"/>
        <v>0.9336607698462086</v>
      </c>
      <c r="BF30">
        <f t="shared" si="37"/>
        <v>2.3502965071458091</v>
      </c>
      <c r="BG30">
        <f t="shared" si="38"/>
        <v>0.98981267353433711</v>
      </c>
      <c r="BH30">
        <f t="shared" si="39"/>
        <v>1400.0125806451599</v>
      </c>
      <c r="BI30">
        <f t="shared" si="40"/>
        <v>1180.1952297795115</v>
      </c>
      <c r="BJ30">
        <f t="shared" si="41"/>
        <v>0.84298901745272081</v>
      </c>
      <c r="BK30">
        <f t="shared" si="42"/>
        <v>0.19597803490544144</v>
      </c>
      <c r="BL30">
        <v>6</v>
      </c>
      <c r="BM30">
        <v>0.5</v>
      </c>
      <c r="BN30" t="s">
        <v>290</v>
      </c>
      <c r="BO30">
        <v>2</v>
      </c>
      <c r="BP30">
        <v>1608235435.5</v>
      </c>
      <c r="BQ30">
        <v>1199.4941935483901</v>
      </c>
      <c r="BR30">
        <v>1204.8080645161299</v>
      </c>
      <c r="BS30">
        <v>22.7740516129032</v>
      </c>
      <c r="BT30">
        <v>22.718545161290301</v>
      </c>
      <c r="BU30">
        <v>1196.0912903225801</v>
      </c>
      <c r="BV30">
        <v>22.494145161290302</v>
      </c>
      <c r="BW30">
        <v>500.01712903225803</v>
      </c>
      <c r="BX30">
        <v>101.74390322580599</v>
      </c>
      <c r="BY30">
        <v>4.6136741935483901E-2</v>
      </c>
      <c r="BZ30">
        <v>28.013680645161301</v>
      </c>
      <c r="CA30">
        <v>29.483032258064501</v>
      </c>
      <c r="CB30">
        <v>999.9</v>
      </c>
      <c r="CC30">
        <v>0</v>
      </c>
      <c r="CD30">
        <v>0</v>
      </c>
      <c r="CE30">
        <v>10000.037741935501</v>
      </c>
      <c r="CF30">
        <v>0</v>
      </c>
      <c r="CG30">
        <v>930.42374193548403</v>
      </c>
      <c r="CH30">
        <v>1400.0125806451599</v>
      </c>
      <c r="CI30">
        <v>0.90000929032258004</v>
      </c>
      <c r="CJ30">
        <v>9.99909967741935E-2</v>
      </c>
      <c r="CK30">
        <v>0</v>
      </c>
      <c r="CL30">
        <v>680.44893548387097</v>
      </c>
      <c r="CM30">
        <v>4.9997499999999997</v>
      </c>
      <c r="CN30">
        <v>9394.2058064516095</v>
      </c>
      <c r="CO30">
        <v>12178.1903225806</v>
      </c>
      <c r="CP30">
        <v>46.52</v>
      </c>
      <c r="CQ30">
        <v>48.875</v>
      </c>
      <c r="CR30">
        <v>47.495935483871001</v>
      </c>
      <c r="CS30">
        <v>47.906999999999996</v>
      </c>
      <c r="CT30">
        <v>47.7093548387097</v>
      </c>
      <c r="CU30">
        <v>1255.5238709677401</v>
      </c>
      <c r="CV30">
        <v>139.488709677419</v>
      </c>
      <c r="CW30">
        <v>0</v>
      </c>
      <c r="CX30">
        <v>119.59999990463299</v>
      </c>
      <c r="CY30">
        <v>0</v>
      </c>
      <c r="CZ30">
        <v>680.44607692307704</v>
      </c>
      <c r="DA30">
        <v>0.32970940144565603</v>
      </c>
      <c r="DB30">
        <v>4.7046153950734997</v>
      </c>
      <c r="DC30">
        <v>9394.1096153846102</v>
      </c>
      <c r="DD30">
        <v>15</v>
      </c>
      <c r="DE30">
        <v>1608234868.5</v>
      </c>
      <c r="DF30" t="s">
        <v>328</v>
      </c>
      <c r="DG30">
        <v>1608234868.5</v>
      </c>
      <c r="DH30">
        <v>1608234867</v>
      </c>
      <c r="DI30">
        <v>15</v>
      </c>
      <c r="DJ30">
        <v>1.641</v>
      </c>
      <c r="DK30">
        <v>2E-3</v>
      </c>
      <c r="DL30">
        <v>3.403</v>
      </c>
      <c r="DM30">
        <v>0.28000000000000003</v>
      </c>
      <c r="DN30">
        <v>502</v>
      </c>
      <c r="DO30">
        <v>22</v>
      </c>
      <c r="DP30">
        <v>0.61</v>
      </c>
      <c r="DQ30">
        <v>0.25</v>
      </c>
      <c r="DR30">
        <v>4.37303112603432</v>
      </c>
      <c r="DS30">
        <v>-0.75215477021079102</v>
      </c>
      <c r="DT30">
        <v>6.14032394495189E-2</v>
      </c>
      <c r="DU30">
        <v>0</v>
      </c>
      <c r="DV30">
        <v>-5.3138748387096797</v>
      </c>
      <c r="DW30">
        <v>1.01870709677421</v>
      </c>
      <c r="DX30">
        <v>8.3237320060057504E-2</v>
      </c>
      <c r="DY30">
        <v>0</v>
      </c>
      <c r="DZ30">
        <v>5.55114161290323E-2</v>
      </c>
      <c r="EA30">
        <v>-0.134502203225807</v>
      </c>
      <c r="EB30">
        <v>1.01482222587171E-2</v>
      </c>
      <c r="EC30">
        <v>1</v>
      </c>
      <c r="ED30">
        <v>1</v>
      </c>
      <c r="EE30">
        <v>3</v>
      </c>
      <c r="EF30" t="s">
        <v>323</v>
      </c>
      <c r="EG30">
        <v>100</v>
      </c>
      <c r="EH30">
        <v>100</v>
      </c>
      <c r="EI30">
        <v>3.4</v>
      </c>
      <c r="EJ30">
        <v>0.27989999999999998</v>
      </c>
      <c r="EK30">
        <v>3.4026666666666801</v>
      </c>
      <c r="EL30">
        <v>0</v>
      </c>
      <c r="EM30">
        <v>0</v>
      </c>
      <c r="EN30">
        <v>0</v>
      </c>
      <c r="EO30">
        <v>0.27990999999999699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9.6</v>
      </c>
      <c r="EX30">
        <v>9.6</v>
      </c>
      <c r="EY30">
        <v>2</v>
      </c>
      <c r="EZ30">
        <v>514.87900000000002</v>
      </c>
      <c r="FA30">
        <v>480.49299999999999</v>
      </c>
      <c r="FB30">
        <v>23.922899999999998</v>
      </c>
      <c r="FC30">
        <v>33.235399999999998</v>
      </c>
      <c r="FD30">
        <v>30.000699999999998</v>
      </c>
      <c r="FE30">
        <v>33.261099999999999</v>
      </c>
      <c r="FF30">
        <v>33.264600000000002</v>
      </c>
      <c r="FG30">
        <v>52.445</v>
      </c>
      <c r="FH30">
        <v>18.558299999999999</v>
      </c>
      <c r="FI30">
        <v>43.209099999999999</v>
      </c>
      <c r="FJ30">
        <v>23.9102</v>
      </c>
      <c r="FK30">
        <v>1205.02</v>
      </c>
      <c r="FL30">
        <v>22.741299999999999</v>
      </c>
      <c r="FM30">
        <v>101.44499999999999</v>
      </c>
      <c r="FN30">
        <v>100.837</v>
      </c>
    </row>
    <row r="31" spans="1:170" x14ac:dyDescent="0.25">
      <c r="A31">
        <v>15</v>
      </c>
      <c r="B31">
        <v>1608235553</v>
      </c>
      <c r="C31">
        <v>1457.4000000953699</v>
      </c>
      <c r="D31" t="s">
        <v>349</v>
      </c>
      <c r="E31" t="s">
        <v>350</v>
      </c>
      <c r="F31" t="s">
        <v>285</v>
      </c>
      <c r="G31" t="s">
        <v>286</v>
      </c>
      <c r="H31">
        <v>1608235545</v>
      </c>
      <c r="I31">
        <f t="shared" si="0"/>
        <v>1.0998020333970902E-4</v>
      </c>
      <c r="J31">
        <f t="shared" si="1"/>
        <v>2.7503594649262042</v>
      </c>
      <c r="K31">
        <f t="shared" si="2"/>
        <v>1400.9809354838701</v>
      </c>
      <c r="L31">
        <f t="shared" si="3"/>
        <v>640.83803159580111</v>
      </c>
      <c r="M31">
        <f t="shared" si="4"/>
        <v>65.223567277912906</v>
      </c>
      <c r="N31">
        <f t="shared" si="5"/>
        <v>142.58981177047275</v>
      </c>
      <c r="O31">
        <f t="shared" si="6"/>
        <v>6.0313163087500768E-3</v>
      </c>
      <c r="P31">
        <f t="shared" si="7"/>
        <v>2.9598328457969107</v>
      </c>
      <c r="Q31">
        <f t="shared" si="8"/>
        <v>6.0244967873928331E-3</v>
      </c>
      <c r="R31">
        <f t="shared" si="9"/>
        <v>3.7659225428208114E-3</v>
      </c>
      <c r="S31">
        <f t="shared" si="10"/>
        <v>231.29186822751257</v>
      </c>
      <c r="T31">
        <f t="shared" si="11"/>
        <v>29.308575334033261</v>
      </c>
      <c r="U31">
        <f t="shared" si="12"/>
        <v>29.522232258064498</v>
      </c>
      <c r="V31">
        <f t="shared" si="13"/>
        <v>4.1449207790425087</v>
      </c>
      <c r="W31">
        <f t="shared" si="14"/>
        <v>61.872258720160268</v>
      </c>
      <c r="X31">
        <f t="shared" si="15"/>
        <v>2.3461512590790812</v>
      </c>
      <c r="Y31">
        <f t="shared" si="16"/>
        <v>3.7919276063451979</v>
      </c>
      <c r="Z31">
        <f t="shared" si="17"/>
        <v>1.7987695199634275</v>
      </c>
      <c r="AA31">
        <f t="shared" si="18"/>
        <v>-4.8501269672811675</v>
      </c>
      <c r="AB31">
        <f t="shared" si="19"/>
        <v>-245.00455857064861</v>
      </c>
      <c r="AC31">
        <f t="shared" si="20"/>
        <v>-18.179519647089233</v>
      </c>
      <c r="AD31">
        <f t="shared" si="21"/>
        <v>-36.742336957506438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53618.943154958637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680.26023076923104</v>
      </c>
      <c r="AR31">
        <v>740.54</v>
      </c>
      <c r="AS31">
        <f t="shared" si="27"/>
        <v>8.1399747793190036E-2</v>
      </c>
      <c r="AT31">
        <v>0.5</v>
      </c>
      <c r="AU31">
        <f t="shared" si="28"/>
        <v>1180.1893749408721</v>
      </c>
      <c r="AV31">
        <f t="shared" si="29"/>
        <v>2.7503594649262042</v>
      </c>
      <c r="AW31">
        <f t="shared" si="30"/>
        <v>48.033558734194791</v>
      </c>
      <c r="AX31">
        <f t="shared" si="31"/>
        <v>0.23993302184892101</v>
      </c>
      <c r="AY31">
        <f t="shared" si="32"/>
        <v>2.8199770438614284E-3</v>
      </c>
      <c r="AZ31">
        <f t="shared" si="33"/>
        <v>3.4050017554757339</v>
      </c>
      <c r="BA31" t="s">
        <v>352</v>
      </c>
      <c r="BB31">
        <v>562.86</v>
      </c>
      <c r="BC31">
        <f t="shared" si="34"/>
        <v>177.67999999999995</v>
      </c>
      <c r="BD31">
        <f t="shared" si="35"/>
        <v>0.33926029508537225</v>
      </c>
      <c r="BE31">
        <f t="shared" si="36"/>
        <v>0.93417357607012397</v>
      </c>
      <c r="BF31">
        <f t="shared" si="37"/>
        <v>2.4051224602541077</v>
      </c>
      <c r="BG31">
        <f t="shared" si="38"/>
        <v>0.99015823190107843</v>
      </c>
      <c r="BH31">
        <f t="shared" si="39"/>
        <v>1400.0051612903201</v>
      </c>
      <c r="BI31">
        <f t="shared" si="40"/>
        <v>1180.1893749408721</v>
      </c>
      <c r="BJ31">
        <f t="shared" si="41"/>
        <v>0.84298930287738794</v>
      </c>
      <c r="BK31">
        <f t="shared" si="42"/>
        <v>0.19597860575477591</v>
      </c>
      <c r="BL31">
        <v>6</v>
      </c>
      <c r="BM31">
        <v>0.5</v>
      </c>
      <c r="BN31" t="s">
        <v>290</v>
      </c>
      <c r="BO31">
        <v>2</v>
      </c>
      <c r="BP31">
        <v>1608235545</v>
      </c>
      <c r="BQ31">
        <v>1400.9809354838701</v>
      </c>
      <c r="BR31">
        <v>1404.4661290322599</v>
      </c>
      <c r="BS31">
        <v>23.051529032258099</v>
      </c>
      <c r="BT31">
        <v>22.922599999999999</v>
      </c>
      <c r="BU31">
        <v>1395.9119354838699</v>
      </c>
      <c r="BV31">
        <v>22.760529032258098</v>
      </c>
      <c r="BW31">
        <v>500.01922580645203</v>
      </c>
      <c r="BX31">
        <v>101.73216129032301</v>
      </c>
      <c r="BY31">
        <v>4.6391264516129002E-2</v>
      </c>
      <c r="BZ31">
        <v>27.986832258064499</v>
      </c>
      <c r="CA31">
        <v>29.522232258064498</v>
      </c>
      <c r="CB31">
        <v>999.9</v>
      </c>
      <c r="CC31">
        <v>0</v>
      </c>
      <c r="CD31">
        <v>0</v>
      </c>
      <c r="CE31">
        <v>10000.4322580645</v>
      </c>
      <c r="CF31">
        <v>0</v>
      </c>
      <c r="CG31">
        <v>1005.17548387097</v>
      </c>
      <c r="CH31">
        <v>1400.0051612903201</v>
      </c>
      <c r="CI31">
        <v>0.89999748387096801</v>
      </c>
      <c r="CJ31">
        <v>0.100002541935484</v>
      </c>
      <c r="CK31">
        <v>0</v>
      </c>
      <c r="CL31">
        <v>680.23912903225801</v>
      </c>
      <c r="CM31">
        <v>4.9997499999999997</v>
      </c>
      <c r="CN31">
        <v>9395.4541935483794</v>
      </c>
      <c r="CO31">
        <v>12178.0903225806</v>
      </c>
      <c r="CP31">
        <v>46.625</v>
      </c>
      <c r="CQ31">
        <v>48.875</v>
      </c>
      <c r="CR31">
        <v>47.561999999999998</v>
      </c>
      <c r="CS31">
        <v>47.991870967741903</v>
      </c>
      <c r="CT31">
        <v>47.811999999999998</v>
      </c>
      <c r="CU31">
        <v>1255.5038709677401</v>
      </c>
      <c r="CV31">
        <v>139.50129032258101</v>
      </c>
      <c r="CW31">
        <v>0</v>
      </c>
      <c r="CX31">
        <v>108.80000019073501</v>
      </c>
      <c r="CY31">
        <v>0</v>
      </c>
      <c r="CZ31">
        <v>680.26023076923104</v>
      </c>
      <c r="DA31">
        <v>-1.46810256837413</v>
      </c>
      <c r="DB31">
        <v>-10.661196571571001</v>
      </c>
      <c r="DC31">
        <v>9395.2876923076892</v>
      </c>
      <c r="DD31">
        <v>15</v>
      </c>
      <c r="DE31">
        <v>1608235583</v>
      </c>
      <c r="DF31" t="s">
        <v>353</v>
      </c>
      <c r="DG31">
        <v>1608235583</v>
      </c>
      <c r="DH31">
        <v>1608235571</v>
      </c>
      <c r="DI31">
        <v>16</v>
      </c>
      <c r="DJ31">
        <v>1.6659999999999999</v>
      </c>
      <c r="DK31">
        <v>1.0999999999999999E-2</v>
      </c>
      <c r="DL31">
        <v>5.069</v>
      </c>
      <c r="DM31">
        <v>0.29099999999999998</v>
      </c>
      <c r="DN31">
        <v>1405</v>
      </c>
      <c r="DO31">
        <v>23</v>
      </c>
      <c r="DP31">
        <v>0.54</v>
      </c>
      <c r="DQ31">
        <v>0.1</v>
      </c>
      <c r="DR31">
        <v>4.1482037891571997</v>
      </c>
      <c r="DS31">
        <v>-0.22882768604446199</v>
      </c>
      <c r="DT31">
        <v>8.14900949317683E-2</v>
      </c>
      <c r="DU31">
        <v>1</v>
      </c>
      <c r="DV31">
        <v>-5.1467996774193496</v>
      </c>
      <c r="DW31">
        <v>-4.96383870967681E-2</v>
      </c>
      <c r="DX31">
        <v>8.90326516576153E-2</v>
      </c>
      <c r="DY31">
        <v>1</v>
      </c>
      <c r="DZ31">
        <v>0.117007983870968</v>
      </c>
      <c r="EA31">
        <v>-1.09707193548389E-2</v>
      </c>
      <c r="EB31">
        <v>1.27522361421779E-2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5.069</v>
      </c>
      <c r="EJ31">
        <v>0.29099999999999998</v>
      </c>
      <c r="EK31">
        <v>3.4026666666666801</v>
      </c>
      <c r="EL31">
        <v>0</v>
      </c>
      <c r="EM31">
        <v>0</v>
      </c>
      <c r="EN31">
        <v>0</v>
      </c>
      <c r="EO31">
        <v>0.27990999999999699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514.77499999999998</v>
      </c>
      <c r="FA31">
        <v>480.09800000000001</v>
      </c>
      <c r="FB31">
        <v>23.889800000000001</v>
      </c>
      <c r="FC31">
        <v>33.390999999999998</v>
      </c>
      <c r="FD31">
        <v>30.000699999999998</v>
      </c>
      <c r="FE31">
        <v>33.3521</v>
      </c>
      <c r="FF31">
        <v>33.343499999999999</v>
      </c>
      <c r="FG31">
        <v>59.290399999999998</v>
      </c>
      <c r="FH31">
        <v>19.404699999999998</v>
      </c>
      <c r="FI31">
        <v>43.582999999999998</v>
      </c>
      <c r="FJ31">
        <v>23.894200000000001</v>
      </c>
      <c r="FK31">
        <v>1404.75</v>
      </c>
      <c r="FL31">
        <v>22.866800000000001</v>
      </c>
      <c r="FM31">
        <v>101.41200000000001</v>
      </c>
      <c r="FN31">
        <v>100.806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2020-12-17T12:08:58Z</dcterms:created>
  <dcterms:modified xsi:type="dcterms:W3CDTF">2021-05-04T23:48:53Z</dcterms:modified>
</cp:coreProperties>
</file>