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16E7FFD7-D730-4D38-A1B9-A871ABFC63EB}" xr6:coauthVersionLast="46" xr6:coauthVersionMax="46" xr10:uidLastSave="{00000000-0000-0000-0000-000000000000}"/>
  <bookViews>
    <workbookView xWindow="2115" yWindow="211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N31" i="1"/>
  <c r="AM31" i="1"/>
  <c r="AI31" i="1"/>
  <c r="AG31" i="1"/>
  <c r="AH31" i="1" s="1"/>
  <c r="Y31" i="1"/>
  <c r="X31" i="1"/>
  <c r="W31" i="1"/>
  <c r="P31" i="1"/>
  <c r="K31" i="1"/>
  <c r="J31" i="1"/>
  <c r="AV31" i="1" s="1"/>
  <c r="I31" i="1"/>
  <c r="AA31" i="1" s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Y26" i="1"/>
  <c r="X26" i="1"/>
  <c r="W26" i="1"/>
  <c r="P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N25" i="1"/>
  <c r="BK24" i="1"/>
  <c r="BJ24" i="1"/>
  <c r="BI24" i="1"/>
  <c r="AU24" i="1" s="1"/>
  <c r="AW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H23" i="1"/>
  <c r="AG23" i="1"/>
  <c r="I23" i="1" s="1"/>
  <c r="Y23" i="1"/>
  <c r="X23" i="1"/>
  <c r="W23" i="1" s="1"/>
  <c r="P23" i="1"/>
  <c r="K23" i="1"/>
  <c r="J23" i="1"/>
  <c r="AV23" i="1" s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U20" i="1"/>
  <c r="AS20" i="1"/>
  <c r="AW20" i="1" s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/>
  <c r="J18" i="1" s="1"/>
  <c r="AV18" i="1" s="1"/>
  <c r="AY18" i="1" s="1"/>
  <c r="Y18" i="1"/>
  <c r="X18" i="1"/>
  <c r="W18" i="1"/>
  <c r="P18" i="1"/>
  <c r="K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K17" i="1" s="1"/>
  <c r="Y17" i="1"/>
  <c r="X17" i="1"/>
  <c r="W17" i="1"/>
  <c r="P17" i="1"/>
  <c r="N17" i="1"/>
  <c r="AA23" i="1" l="1"/>
  <c r="N19" i="1"/>
  <c r="K19" i="1"/>
  <c r="AH19" i="1"/>
  <c r="J19" i="1"/>
  <c r="AV19" i="1" s="1"/>
  <c r="AY19" i="1" s="1"/>
  <c r="I19" i="1"/>
  <c r="K20" i="1"/>
  <c r="J20" i="1"/>
  <c r="AV20" i="1" s="1"/>
  <c r="AY20" i="1" s="1"/>
  <c r="I20" i="1"/>
  <c r="AH20" i="1"/>
  <c r="N20" i="1"/>
  <c r="AH24" i="1"/>
  <c r="I24" i="1"/>
  <c r="N24" i="1"/>
  <c r="K24" i="1"/>
  <c r="J24" i="1"/>
  <c r="AV24" i="1" s="1"/>
  <c r="AY24" i="1" s="1"/>
  <c r="K28" i="1"/>
  <c r="J28" i="1"/>
  <c r="AV28" i="1" s="1"/>
  <c r="AY28" i="1" s="1"/>
  <c r="I28" i="1"/>
  <c r="AH28" i="1"/>
  <c r="N28" i="1"/>
  <c r="AU30" i="1"/>
  <c r="AW30" i="1" s="1"/>
  <c r="S30" i="1"/>
  <c r="AY23" i="1"/>
  <c r="AW27" i="1"/>
  <c r="AU27" i="1"/>
  <c r="S27" i="1"/>
  <c r="AW19" i="1"/>
  <c r="AU19" i="1"/>
  <c r="S19" i="1"/>
  <c r="I21" i="1"/>
  <c r="AH21" i="1"/>
  <c r="N21" i="1"/>
  <c r="J21" i="1"/>
  <c r="AV21" i="1" s="1"/>
  <c r="K21" i="1"/>
  <c r="AW23" i="1"/>
  <c r="S23" i="1"/>
  <c r="AU23" i="1"/>
  <c r="I29" i="1"/>
  <c r="AH29" i="1"/>
  <c r="N29" i="1"/>
  <c r="J29" i="1"/>
  <c r="AV29" i="1" s="1"/>
  <c r="AY29" i="1" s="1"/>
  <c r="K29" i="1"/>
  <c r="AU17" i="1"/>
  <c r="AW17" i="1" s="1"/>
  <c r="S17" i="1"/>
  <c r="AU22" i="1"/>
  <c r="AW22" i="1" s="1"/>
  <c r="S22" i="1"/>
  <c r="N27" i="1"/>
  <c r="K27" i="1"/>
  <c r="J27" i="1"/>
  <c r="AV27" i="1" s="1"/>
  <c r="AY27" i="1" s="1"/>
  <c r="AH27" i="1"/>
  <c r="I27" i="1"/>
  <c r="AU21" i="1"/>
  <c r="AW21" i="1" s="1"/>
  <c r="S21" i="1"/>
  <c r="AU29" i="1"/>
  <c r="AW29" i="1" s="1"/>
  <c r="S29" i="1"/>
  <c r="S31" i="1"/>
  <c r="AU31" i="1"/>
  <c r="AY31" i="1" s="1"/>
  <c r="T20" i="1"/>
  <c r="U20" i="1" s="1"/>
  <c r="AY26" i="1"/>
  <c r="AU25" i="1"/>
  <c r="AW25" i="1" s="1"/>
  <c r="S25" i="1"/>
  <c r="T28" i="1"/>
  <c r="U28" i="1" s="1"/>
  <c r="AH22" i="1"/>
  <c r="AH30" i="1"/>
  <c r="AH17" i="1"/>
  <c r="I22" i="1"/>
  <c r="N23" i="1"/>
  <c r="S24" i="1"/>
  <c r="AH25" i="1"/>
  <c r="I30" i="1"/>
  <c r="N31" i="1"/>
  <c r="I17" i="1"/>
  <c r="N18" i="1"/>
  <c r="J22" i="1"/>
  <c r="AV22" i="1" s="1"/>
  <c r="AY22" i="1" s="1"/>
  <c r="I25" i="1"/>
  <c r="N26" i="1"/>
  <c r="J30" i="1"/>
  <c r="AV30" i="1" s="1"/>
  <c r="AY30" i="1" s="1"/>
  <c r="K22" i="1"/>
  <c r="J25" i="1"/>
  <c r="AV25" i="1" s="1"/>
  <c r="AY25" i="1" s="1"/>
  <c r="K30" i="1"/>
  <c r="J17" i="1"/>
  <c r="AV17" i="1" s="1"/>
  <c r="AH18" i="1"/>
  <c r="AH26" i="1"/>
  <c r="I18" i="1"/>
  <c r="I26" i="1"/>
  <c r="AA26" i="1" l="1"/>
  <c r="AA30" i="1"/>
  <c r="AC28" i="1"/>
  <c r="V28" i="1"/>
  <c r="Z28" i="1" s="1"/>
  <c r="T21" i="1"/>
  <c r="U21" i="1" s="1"/>
  <c r="AA19" i="1"/>
  <c r="AA18" i="1"/>
  <c r="T25" i="1"/>
  <c r="U25" i="1" s="1"/>
  <c r="AC20" i="1"/>
  <c r="AD20" i="1" s="1"/>
  <c r="V20" i="1"/>
  <c r="Z20" i="1" s="1"/>
  <c r="T22" i="1"/>
  <c r="U22" i="1" s="1"/>
  <c r="AY21" i="1"/>
  <c r="T27" i="1"/>
  <c r="U27" i="1" s="1"/>
  <c r="AA28" i="1"/>
  <c r="Q28" i="1"/>
  <c r="O28" i="1" s="1"/>
  <c r="R28" i="1" s="1"/>
  <c r="L28" i="1" s="1"/>
  <c r="M28" i="1" s="1"/>
  <c r="AA24" i="1"/>
  <c r="T24" i="1"/>
  <c r="U24" i="1" s="1"/>
  <c r="T18" i="1"/>
  <c r="U18" i="1" s="1"/>
  <c r="Q29" i="1"/>
  <c r="O29" i="1" s="1"/>
  <c r="R29" i="1" s="1"/>
  <c r="L29" i="1" s="1"/>
  <c r="M29" i="1" s="1"/>
  <c r="AA29" i="1"/>
  <c r="AA25" i="1"/>
  <c r="Q25" i="1"/>
  <c r="O25" i="1" s="1"/>
  <c r="R25" i="1" s="1"/>
  <c r="L25" i="1" s="1"/>
  <c r="M25" i="1" s="1"/>
  <c r="AB20" i="1"/>
  <c r="T17" i="1"/>
  <c r="U17" i="1" s="1"/>
  <c r="T26" i="1"/>
  <c r="U26" i="1" s="1"/>
  <c r="AA20" i="1"/>
  <c r="Q20" i="1"/>
  <c r="O20" i="1" s="1"/>
  <c r="R20" i="1" s="1"/>
  <c r="L20" i="1" s="1"/>
  <c r="M20" i="1" s="1"/>
  <c r="AA22" i="1"/>
  <c r="Q22" i="1"/>
  <c r="O22" i="1" s="1"/>
  <c r="R22" i="1" s="1"/>
  <c r="L22" i="1" s="1"/>
  <c r="M22" i="1" s="1"/>
  <c r="T31" i="1"/>
  <c r="U31" i="1" s="1"/>
  <c r="AA27" i="1"/>
  <c r="AA21" i="1"/>
  <c r="AY17" i="1"/>
  <c r="AW31" i="1"/>
  <c r="T29" i="1"/>
  <c r="U29" i="1" s="1"/>
  <c r="T19" i="1"/>
  <c r="U19" i="1" s="1"/>
  <c r="T30" i="1"/>
  <c r="U30" i="1" s="1"/>
  <c r="Q30" i="1" s="1"/>
  <c r="O30" i="1" s="1"/>
  <c r="R30" i="1" s="1"/>
  <c r="L30" i="1" s="1"/>
  <c r="M30" i="1" s="1"/>
  <c r="AA17" i="1"/>
  <c r="Q17" i="1"/>
  <c r="O17" i="1" s="1"/>
  <c r="R17" i="1" s="1"/>
  <c r="L17" i="1" s="1"/>
  <c r="M17" i="1" s="1"/>
  <c r="AB28" i="1"/>
  <c r="T23" i="1"/>
  <c r="U23" i="1" s="1"/>
  <c r="V27" i="1" l="1"/>
  <c r="Z27" i="1" s="1"/>
  <c r="AC27" i="1"/>
  <c r="AD27" i="1" s="1"/>
  <c r="AB27" i="1"/>
  <c r="AC25" i="1"/>
  <c r="AB25" i="1"/>
  <c r="V25" i="1"/>
  <c r="Z25" i="1" s="1"/>
  <c r="AD28" i="1"/>
  <c r="V19" i="1"/>
  <c r="Z19" i="1" s="1"/>
  <c r="AC19" i="1"/>
  <c r="AD19" i="1" s="1"/>
  <c r="AB19" i="1"/>
  <c r="Q27" i="1"/>
  <c r="O27" i="1" s="1"/>
  <c r="R27" i="1" s="1"/>
  <c r="L27" i="1" s="1"/>
  <c r="M27" i="1" s="1"/>
  <c r="V26" i="1"/>
  <c r="Z26" i="1" s="1"/>
  <c r="AC26" i="1"/>
  <c r="AD26" i="1" s="1"/>
  <c r="AB26" i="1"/>
  <c r="V18" i="1"/>
  <c r="Z18" i="1" s="1"/>
  <c r="AC18" i="1"/>
  <c r="AD18" i="1" s="1"/>
  <c r="AB18" i="1"/>
  <c r="Q18" i="1"/>
  <c r="O18" i="1" s="1"/>
  <c r="R18" i="1" s="1"/>
  <c r="L18" i="1" s="1"/>
  <c r="M18" i="1" s="1"/>
  <c r="V24" i="1"/>
  <c r="Z24" i="1" s="1"/>
  <c r="AC24" i="1"/>
  <c r="AB24" i="1"/>
  <c r="V21" i="1"/>
  <c r="Z21" i="1" s="1"/>
  <c r="AC21" i="1"/>
  <c r="AB21" i="1"/>
  <c r="V23" i="1"/>
  <c r="Z23" i="1" s="1"/>
  <c r="AB23" i="1"/>
  <c r="AC23" i="1"/>
  <c r="Q23" i="1"/>
  <c r="O23" i="1" s="1"/>
  <c r="R23" i="1" s="1"/>
  <c r="L23" i="1" s="1"/>
  <c r="M23" i="1" s="1"/>
  <c r="V29" i="1"/>
  <c r="Z29" i="1" s="1"/>
  <c r="AC29" i="1"/>
  <c r="AB29" i="1"/>
  <c r="AC17" i="1"/>
  <c r="AD17" i="1" s="1"/>
  <c r="AB17" i="1"/>
  <c r="V17" i="1"/>
  <c r="Z17" i="1" s="1"/>
  <c r="V22" i="1"/>
  <c r="Z22" i="1" s="1"/>
  <c r="AC22" i="1"/>
  <c r="AD22" i="1" s="1"/>
  <c r="AB22" i="1"/>
  <c r="Q19" i="1"/>
  <c r="O19" i="1" s="1"/>
  <c r="R19" i="1" s="1"/>
  <c r="L19" i="1" s="1"/>
  <c r="M19" i="1" s="1"/>
  <c r="Q26" i="1"/>
  <c r="O26" i="1" s="1"/>
  <c r="R26" i="1" s="1"/>
  <c r="L26" i="1" s="1"/>
  <c r="M26" i="1" s="1"/>
  <c r="V30" i="1"/>
  <c r="Z30" i="1" s="1"/>
  <c r="AC30" i="1"/>
  <c r="AB30" i="1"/>
  <c r="Q21" i="1"/>
  <c r="O21" i="1" s="1"/>
  <c r="R21" i="1" s="1"/>
  <c r="L21" i="1" s="1"/>
  <c r="M21" i="1" s="1"/>
  <c r="AB31" i="1"/>
  <c r="V31" i="1"/>
  <c r="Z31" i="1" s="1"/>
  <c r="AC31" i="1"/>
  <c r="Q31" i="1"/>
  <c r="O31" i="1" s="1"/>
  <c r="R31" i="1" s="1"/>
  <c r="L31" i="1" s="1"/>
  <c r="M31" i="1" s="1"/>
  <c r="Q24" i="1"/>
  <c r="O24" i="1" s="1"/>
  <c r="R24" i="1" s="1"/>
  <c r="L24" i="1" s="1"/>
  <c r="M24" i="1" s="1"/>
  <c r="AD21" i="1" l="1"/>
  <c r="AD31" i="1"/>
  <c r="AD29" i="1"/>
  <c r="AD24" i="1"/>
  <c r="AD25" i="1"/>
  <c r="AD23" i="1"/>
  <c r="AD30" i="1"/>
</calcChain>
</file>

<file path=xl/sharedStrings.xml><?xml version="1.0" encoding="utf-8"?>
<sst xmlns="http://schemas.openxmlformats.org/spreadsheetml/2006/main" count="693" uniqueCount="354">
  <si>
    <t>File opened</t>
  </si>
  <si>
    <t>2020-12-17 11:41:58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</si>
  <si>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</si>
  <si>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</si>
  <si>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</si>
  <si>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</si>
  <si>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</si>
  <si>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</si>
  <si>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</si>
  <si>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</si>
  <si>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</si>
  <si>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</si>
  <si>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</si>
  <si>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{"co2bspan2b": "0.180987", "flowmeterzero": "0.990522", "co2bzero": "0.945393", "co2bspan2": "0", "h2obzero": "1.0713", "h2obspan2": "0", "flowbzero": "0.21903", "h2oaspan2b": "0.0752776", "h2obspanconc2": "0", "h2oaspan1": "1.01106", "ssa_ref": "31243.3", "h2oazero": "1.06897", "co2aspan2": "0", "h2oaspan2a": "0.0744543", "h2obspan2b": "0.0756432", "tazero": "-0.045269", "h2oaspan2": "0", "h2oaspanconc2": "0", "h2obspan1": "1.02041", "h2oaspanconc1": "13.51", "co2aspan2b": "0.182023", "flowazero": "0.42501", "co2aspanconc1": "995.1", "co2bspan2a": "0.182058", "co2azero": "0.968485", "co2aspanconc2": "0", "co2aspan2a": "0.183186", "co2aspan1": "0.993652", "co2bspanconc2": "0", "chamberpressurezero": "2.56567", "h2obspan2a": "0.0741299", "oxygen": "21", "h2obspanconc1": "13.5", "ssb_ref": "34304.3", "tbzero": "-0.0452194", "co2bspanconc1": "995.1", "co2bspan1": "0.994117"}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</si>
  <si>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</si>
  <si>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</si>
  <si>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</si>
  <si>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</si>
  <si>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</si>
  <si>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</si>
  <si>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</si>
  <si>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</si>
  <si>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</si>
  <si>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11:41:58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</si>
  <si>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</si>
  <si>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</si>
  <si>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</si>
  <si>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</si>
  <si>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</si>
  <si>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</si>
  <si>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</si>
  <si>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</si>
  <si>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</si>
  <si>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</si>
  <si>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</si>
  <si>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</si>
  <si>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</si>
  <si>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</si>
  <si>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</si>
  <si>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</si>
  <si>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</si>
  <si>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</si>
  <si>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</si>
  <si>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</si>
  <si>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</si>
  <si>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</si>
  <si>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</si>
  <si>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</si>
  <si>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</si>
  <si>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</si>
  <si>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</si>
  <si>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</si>
  <si>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</si>
  <si>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</si>
  <si>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</si>
  <si>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</si>
  <si>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</si>
  <si>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</si>
  <si>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</si>
  <si>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</si>
  <si>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</si>
  <si>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</si>
  <si>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</si>
  <si>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</si>
  <si>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</si>
  <si>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</si>
  <si>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</si>
  <si>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</si>
  <si>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</si>
  <si>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</si>
  <si>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</si>
  <si>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</si>
  <si>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</si>
  <si>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</si>
  <si>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</si>
  <si>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</si>
  <si>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</si>
  <si>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2.86983 72.2514 368.513 603.828 842.882 1012.47 1166.71 1215.17</t>
  </si>
  <si>
    <t>Fs_true</t>
  </si>
  <si>
    <t>0.218313 101.53 403.417 601.265 802.103 1000.47 1201.77 1399.44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</si>
  <si>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</si>
  <si>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</si>
  <si>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</si>
  <si>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</si>
  <si>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</si>
  <si>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</si>
  <si>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</si>
  <si>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</si>
  <si>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</si>
  <si>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</si>
  <si>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</si>
  <si>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</si>
  <si>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</si>
  <si>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</si>
  <si>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</si>
  <si>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</si>
  <si>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</si>
  <si>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</si>
  <si>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</si>
  <si>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</si>
  <si>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</si>
  <si>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</si>
  <si>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</si>
  <si>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</si>
  <si>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</si>
  <si>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</si>
  <si>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</si>
  <si>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</si>
  <si>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</si>
  <si>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</si>
  <si>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</si>
  <si>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</si>
  <si>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</si>
  <si>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</si>
  <si>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</si>
  <si>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</si>
  <si>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</si>
  <si>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</si>
  <si>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</si>
  <si>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</si>
  <si>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</si>
  <si>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</si>
  <si>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</si>
  <si>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</si>
  <si>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</si>
  <si>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</si>
  <si>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</si>
  <si>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</si>
  <si>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</si>
  <si>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</si>
  <si>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</si>
  <si>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</si>
  <si>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</si>
  <si>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</si>
  <si>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</si>
  <si>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</si>
  <si>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</si>
  <si>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</si>
  <si>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</si>
  <si>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</si>
  <si>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</si>
  <si>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</si>
  <si>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</si>
  <si>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</si>
  <si>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</si>
  <si>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</si>
  <si>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</si>
  <si>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</si>
  <si>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</si>
  <si>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</si>
  <si>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</si>
  <si>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</si>
  <si>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</si>
  <si>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</si>
  <si>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</si>
  <si>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</si>
  <si>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</si>
  <si>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</si>
  <si>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</si>
  <si>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</si>
  <si>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</si>
  <si>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</si>
  <si>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</si>
  <si>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</si>
  <si>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</si>
  <si>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</si>
  <si>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</si>
  <si>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</si>
  <si>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</si>
  <si>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</si>
  <si>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</si>
  <si>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</si>
  <si>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</si>
  <si>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</si>
  <si>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</si>
  <si>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</si>
  <si>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</si>
  <si>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</si>
  <si>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</si>
  <si>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</si>
  <si>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</si>
  <si>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</si>
  <si>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</si>
  <si>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</si>
  <si>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</si>
  <si>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</si>
  <si>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</si>
  <si>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</si>
  <si>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</si>
  <si>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</si>
  <si>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</si>
  <si>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</si>
  <si>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</si>
  <si>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</si>
  <si>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</si>
  <si>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</si>
  <si>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</si>
  <si>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</si>
  <si>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</si>
  <si>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</si>
  <si>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</si>
  <si>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</si>
  <si>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</si>
  <si>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</si>
  <si>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</si>
  <si>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</si>
  <si>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</si>
  <si>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</si>
  <si>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</si>
  <si>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</si>
  <si>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</si>
  <si>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</si>
  <si>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</si>
  <si>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</si>
  <si>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</si>
  <si>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</si>
  <si>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</si>
  <si>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</si>
  <si>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</si>
  <si>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</si>
  <si>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</si>
  <si>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</si>
  <si>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</si>
  <si>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</si>
  <si>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</si>
  <si>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</si>
  <si>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</si>
  <si>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</si>
  <si>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</si>
  <si>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</si>
  <si>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</si>
  <si>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</si>
  <si>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</si>
  <si>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</si>
  <si>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</si>
  <si>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</si>
  <si>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</si>
  <si>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</si>
  <si>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</si>
  <si>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</si>
  <si>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</si>
  <si>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</si>
  <si>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</si>
  <si>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</si>
  <si>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</si>
  <si>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</si>
  <si>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</si>
  <si>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</si>
  <si>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</si>
  <si>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</si>
  <si>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</si>
  <si>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</si>
  <si>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</si>
  <si>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</si>
  <si>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</si>
  <si>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</si>
  <si>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</si>
  <si>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</si>
  <si>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</si>
  <si>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</si>
  <si>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</si>
  <si>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</si>
  <si>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</si>
  <si>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</si>
  <si>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</si>
  <si>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</si>
  <si>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</si>
  <si>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</si>
  <si>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</si>
  <si>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</si>
  <si>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</si>
  <si>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</si>
  <si>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</si>
  <si>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</si>
  <si>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</si>
  <si>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</si>
  <si>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</si>
  <si>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</si>
  <si>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</si>
  <si>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</si>
  <si>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</si>
  <si>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</si>
  <si>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</si>
  <si>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11:55:34</t>
  </si>
  <si>
    <t>11:55:34</t>
  </si>
  <si>
    <t>1149</t>
  </si>
  <si>
    <t>_1</t>
  </si>
  <si>
    <t>RECT-4143-20200907-06_33_50</t>
  </si>
  <si>
    <t>RECT-1175-20201217-11_55_36</t>
  </si>
  <si>
    <t>DARK-1176-20201217-11_55_38</t>
  </si>
  <si>
    <t>0: Broadleaf</t>
  </si>
  <si>
    <t>11:55:59</t>
  </si>
  <si>
    <t>0/3</t>
  </si>
  <si>
    <t>20201217 11:58:00</t>
  </si>
  <si>
    <t>11:58:00</t>
  </si>
  <si>
    <t>RECT-1177-20201217-11_58_02</t>
  </si>
  <si>
    <t>DARK-1178-20201217-11_58_04</t>
  </si>
  <si>
    <t>2/3</t>
  </si>
  <si>
    <t>20201217 11:59:13</t>
  </si>
  <si>
    <t>11:59:13</t>
  </si>
  <si>
    <t>RECT-1179-20201217-11_59_15</t>
  </si>
  <si>
    <t>DARK-1180-20201217-11_59_17</t>
  </si>
  <si>
    <t>3/3</t>
  </si>
  <si>
    <t>20201217 12:00:26</t>
  </si>
  <si>
    <t>12:00:26</t>
  </si>
  <si>
    <t>RECT-1181-20201217-12_00_28</t>
  </si>
  <si>
    <t>DARK-1182-20201217-12_00_30</t>
  </si>
  <si>
    <t>20201217 12:01:45</t>
  </si>
  <si>
    <t>12:01:45</t>
  </si>
  <si>
    <t>RECT-1183-20201217-12_01_46</t>
  </si>
  <si>
    <t>DARK-1184-20201217-12_01_48</t>
  </si>
  <si>
    <t>20201217 12:03:01</t>
  </si>
  <si>
    <t>12:03:01</t>
  </si>
  <si>
    <t>RECT-1185-20201217-12_03_02</t>
  </si>
  <si>
    <t>DARK-1186-20201217-12_03_04</t>
  </si>
  <si>
    <t>20201217 12:04:12</t>
  </si>
  <si>
    <t>12:04:12</t>
  </si>
  <si>
    <t>RECT-1187-20201217-12_04_13</t>
  </si>
  <si>
    <t>DARK-1188-20201217-12_04_15</t>
  </si>
  <si>
    <t>20201217 12:06:04</t>
  </si>
  <si>
    <t>12:06:04</t>
  </si>
  <si>
    <t>RECT-1189-20201217-12_06_05</t>
  </si>
  <si>
    <t>DARK-1190-20201217-12_06_07</t>
  </si>
  <si>
    <t>12:06:26</t>
  </si>
  <si>
    <t>20201217 12:07:54</t>
  </si>
  <si>
    <t>12:07:54</t>
  </si>
  <si>
    <t>RECT-1191-20201217-12_07_55</t>
  </si>
  <si>
    <t>DARK-1192-20201217-12_07_57</t>
  </si>
  <si>
    <t>20201217 12:09:54</t>
  </si>
  <si>
    <t>12:09:54</t>
  </si>
  <si>
    <t>RECT-1193-20201217-12_09_56</t>
  </si>
  <si>
    <t>DARK-1194-20201217-12_09_58</t>
  </si>
  <si>
    <t>20201217 12:11:02</t>
  </si>
  <si>
    <t>12:11:02</t>
  </si>
  <si>
    <t>RECT-1195-20201217-12_11_03</t>
  </si>
  <si>
    <t>DARK-1196-20201217-12_11_05</t>
  </si>
  <si>
    <t>20201217 12:12:43</t>
  </si>
  <si>
    <t>12:12:43</t>
  </si>
  <si>
    <t>RECT-1197-20201217-12_12_44</t>
  </si>
  <si>
    <t>DARK-1198-20201217-12_12_47</t>
  </si>
  <si>
    <t>20201217 12:14:43</t>
  </si>
  <si>
    <t>12:14:43</t>
  </si>
  <si>
    <t>RECT-1199-20201217-12_14_45</t>
  </si>
  <si>
    <t>DARK-1200-20201217-12_14_47</t>
  </si>
  <si>
    <t>1/3</t>
  </si>
  <si>
    <t>20201217 12:16:44</t>
  </si>
  <si>
    <t>12:16:44</t>
  </si>
  <si>
    <t>RECT-1201-20201217-12_16_45</t>
  </si>
  <si>
    <t>DARK-1202-20201217-12_16_47</t>
  </si>
  <si>
    <t>12:17:12</t>
  </si>
  <si>
    <t>20201217 12:19:03</t>
  </si>
  <si>
    <t>12:19:03</t>
  </si>
  <si>
    <t>RECT-1203-20201217-12_19_04</t>
  </si>
  <si>
    <t>DARK-1204-20201217-12_19_06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</si>
</sst>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1608234934.5999999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1608234926.5999999</v>
      </c>
      <c r="I17">
        <f t="shared" ref="I17:I31" si="0">BW17*AG17*(BS17-BT17)/(100*BL17*(1000-AG17*BS17))</f>
        <v>1.9175938143848668E-4</v>
      </c>
      <c r="J17">
        <f t="shared" ref="J17:J31" si="1">BW17*AG17*(BR17-BQ17*(1000-AG17*BT17)/(1000-AG17*BS17))/(100*BL17)</f>
        <v>7.6058904812303068</v>
      </c>
      <c r="K17">
        <f t="shared" ref="K17:K31" si="2">BQ17 - IF(AG17&gt;1, J17*BL17*100/(AI17*CE17), 0)</f>
        <v>399.083483870968</v>
      </c>
      <c r="L17">
        <f t="shared" ref="L17:L31" si="3">((R17-I17/2)*K17-J17)/(R17+I17/2)</f>
        <v>-782.16428233609349</v>
      </c>
      <c r="M17">
        <f t="shared" ref="M17:M31" si="4">L17*(BX17+BY17)/1000</f>
        <v>-79.500855012990471</v>
      </c>
      <c r="N17">
        <f t="shared" ref="N17:N31" si="5">(BQ17 - IF(AG17&gt;1, J17*BL17*100/(AI17*CE17), 0))*(BX17+BY17)/1000</f>
        <v>40.563701137751202</v>
      </c>
      <c r="O17">
        <f t="shared" ref="O17:O31" si="6">2/((1/Q17-1/P17)+SIGN(Q17)*SQRT((1/Q17-1/P17)*(1/Q17-1/P17) + 4*BM17/((BM17+1)*(BM17+1))*(2*1/Q17*1/P17-1/P17*1/P17)))</f>
        <v>1.0269339305301559E-2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2.9611118811300865</v>
      </c>
      <c r="Q17">
        <f t="shared" ref="Q17:Q31" si="8">I17*(1000-(1000*0.61365*EXP(17.502*U17/(240.97+U17))/(BX17+BY17)+BS17)/2)/(1000*0.61365*EXP(17.502*U17/(240.97+U17))/(BX17+BY17)-BS17)</f>
        <v>1.0249594401664102E-2</v>
      </c>
      <c r="R17">
        <f t="shared" ref="R17:R31" si="9">1/((BM17+1)/(O17/1.6)+1/(P17/1.37)) + BM17/((BM17+1)/(O17/1.6) + BM17/(P17/1.37))</f>
        <v>6.4077673027541525E-3</v>
      </c>
      <c r="S17">
        <f t="shared" ref="S17:S31" si="10">(BI17*BK17)</f>
        <v>231.29372909519481</v>
      </c>
      <c r="T17">
        <f t="shared" ref="T17:T31" si="11">(BZ17+(S17+2*0.95*0.0000000567*(((BZ17+$B$7)+273)^4-(BZ17+273)^4)-44100*I17)/(1.84*29.3*P17+8*0.95*0.0000000567*(BZ17+273)^3))</f>
        <v>29.243089685759287</v>
      </c>
      <c r="U17">
        <f t="shared" ref="U17:U31" si="12">($C$7*CA17+$D$7*CB17+$E$7*T17)</f>
        <v>28.9459129032258</v>
      </c>
      <c r="V17">
        <f t="shared" ref="V17:V31" si="13">0.61365*EXP(17.502*U17/(240.97+U17))</f>
        <v>4.0092026844401349</v>
      </c>
      <c r="W17">
        <f t="shared" ref="W17:W31" si="14">(X17/Y17*100)</f>
        <v>57.250570088020261</v>
      </c>
      <c r="X17">
        <f t="shared" ref="X17:X31" si="15">BS17*(BX17+BY17)/1000</f>
        <v>2.1653422781961082</v>
      </c>
      <c r="Y17">
        <f t="shared" ref="Y17:Y31" si="16">0.61365*EXP(17.502*BZ17/(240.97+BZ17))</f>
        <v>3.7822195916424741</v>
      </c>
      <c r="Z17">
        <f t="shared" ref="Z17:Z31" si="17">(V17-BS17*(BX17+BY17)/1000)</f>
        <v>1.8438604062440267</v>
      </c>
      <c r="AA17">
        <f t="shared" ref="AA17:AA31" si="18">(-I17*44100)</f>
        <v>-8.4565887214372619</v>
      </c>
      <c r="AB17">
        <f t="shared" ref="AB17:AB31" si="19">2*29.3*P17*0.92*(BZ17-U17)</f>
        <v>-160.12507668485293</v>
      </c>
      <c r="AC17">
        <f t="shared" ref="AC17:AC31" si="20">2*0.95*0.0000000567*(((BZ17+$B$7)+273)^4-(U17+273)^4)</f>
        <v>-11.839641977538893</v>
      </c>
      <c r="AD17">
        <f t="shared" ref="AD17:AD31" si="21">S17+AC17+AA17+AB17</f>
        <v>50.872421711365718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53661.063518864874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826.09569230769205</v>
      </c>
      <c r="AR17">
        <v>966.64</v>
      </c>
      <c r="AS17">
        <f t="shared" ref="AS17:AS31" si="27">1-AQ17/AR17</f>
        <v>0.14539467401753281</v>
      </c>
      <c r="AT17">
        <v>0.5</v>
      </c>
      <c r="AU17">
        <f t="shared" ref="AU17:AU31" si="28">BI17</f>
        <v>1180.1991338476212</v>
      </c>
      <c r="AV17">
        <f t="shared" ref="AV17:AV31" si="29">J17</f>
        <v>7.6058904812303068</v>
      </c>
      <c r="AW17">
        <f t="shared" ref="AW17:AW31" si="30">AS17*AT17*AU17</f>
        <v>85.797334170774732</v>
      </c>
      <c r="AX17">
        <f t="shared" ref="AX17:AX31" si="31">BC17/AR17</f>
        <v>0.32459860961681702</v>
      </c>
      <c r="AY17">
        <f t="shared" ref="AY17:AY31" si="32">(AV17-AO17)/AU17</f>
        <v>6.9341162235619326E-3</v>
      </c>
      <c r="AZ17">
        <f t="shared" ref="AZ17:AZ31" si="33">(AL17-AR17)/AR17</f>
        <v>2.3746586112720354</v>
      </c>
      <c r="BA17" t="s">
        <v>289</v>
      </c>
      <c r="BB17">
        <v>652.87</v>
      </c>
      <c r="BC17">
        <f t="shared" ref="BC17:BC31" si="34">AR17-BB17</f>
        <v>313.77</v>
      </c>
      <c r="BD17">
        <f t="shared" ref="BD17:BD31" si="35">(AR17-AQ17)/(AR17-BB17)</f>
        <v>0.44792143191607847</v>
      </c>
      <c r="BE17">
        <f t="shared" ref="BE17:BE31" si="36">(AL17-AR17)/(AL17-BB17)</f>
        <v>0.87974521023604846</v>
      </c>
      <c r="BF17">
        <f t="shared" ref="BF17:BF31" si="37">(AR17-AQ17)/(AR17-AK17)</f>
        <v>0.55957392071348144</v>
      </c>
      <c r="BG17">
        <f t="shared" ref="BG17:BG31" si="38">(AL17-AR17)/(AL17-AK17)</f>
        <v>0.90137329244628739</v>
      </c>
      <c r="BH17">
        <f t="shared" ref="BH17:BH31" si="39">$B$11*CF17+$C$11*CG17+$F$11*CH17*(1-CK17)</f>
        <v>1400.01677419355</v>
      </c>
      <c r="BI17">
        <f t="shared" ref="BI17:BI31" si="40">BH17*BJ17</f>
        <v>1180.1991338476212</v>
      </c>
      <c r="BJ17">
        <f t="shared" ref="BJ17:BJ31" si="41">($B$11*$D$9+$C$11*$D$9+$F$11*((CU17+CM17)/MAX(CU17+CM17+CV17, 0.1)*$I$9+CV17/MAX(CU17+CM17+CV17, 0.1)*$J$9))/($B$11+$C$11+$F$11)</f>
        <v>0.8429892809873295</v>
      </c>
      <c r="BK17">
        <f t="shared" ref="BK17:BK31" si="42">($B$11*$K$9+$C$11*$K$9+$F$11*((CU17+CM17)/MAX(CU17+CM17+CV17, 0.1)*$P$9+CV17/MAX(CU17+CM17+CV17, 0.1)*$Q$9))/($B$11+$C$11+$F$11)</f>
        <v>0.19597856197465893</v>
      </c>
      <c r="BL17">
        <v>6</v>
      </c>
      <c r="BM17">
        <v>0.5</v>
      </c>
      <c r="BN17" t="s">
        <v>290</v>
      </c>
      <c r="BO17">
        <v>2</v>
      </c>
      <c r="BP17">
        <v>1608234926.5999999</v>
      </c>
      <c r="BQ17">
        <v>399.083483870968</v>
      </c>
      <c r="BR17">
        <v>408.30135483870998</v>
      </c>
      <c r="BS17">
        <v>21.303587096774201</v>
      </c>
      <c r="BT17">
        <v>21.0784032258065</v>
      </c>
      <c r="BU17">
        <v>395.72348387096798</v>
      </c>
      <c r="BV17">
        <v>21.121587096774199</v>
      </c>
      <c r="BW17">
        <v>500.055935483871</v>
      </c>
      <c r="BX17">
        <v>101.59335483871</v>
      </c>
      <c r="BY17">
        <v>4.8789667741935501E-2</v>
      </c>
      <c r="BZ17">
        <v>27.9428709677419</v>
      </c>
      <c r="CA17">
        <v>28.9459129032258</v>
      </c>
      <c r="CB17">
        <v>999.9</v>
      </c>
      <c r="CC17">
        <v>0</v>
      </c>
      <c r="CD17">
        <v>0</v>
      </c>
      <c r="CE17">
        <v>10021.3603225806</v>
      </c>
      <c r="CF17">
        <v>0</v>
      </c>
      <c r="CG17">
        <v>386.18870967741901</v>
      </c>
      <c r="CH17">
        <v>1400.01677419355</v>
      </c>
      <c r="CI17">
        <v>0.90000316129032298</v>
      </c>
      <c r="CJ17">
        <v>9.9997187096774201E-2</v>
      </c>
      <c r="CK17">
        <v>0</v>
      </c>
      <c r="CL17">
        <v>826.19190322580698</v>
      </c>
      <c r="CM17">
        <v>4.9993800000000004</v>
      </c>
      <c r="CN17">
        <v>12028.0290322581</v>
      </c>
      <c r="CO17">
        <v>11164.4806451613</v>
      </c>
      <c r="CP17">
        <v>49.186999999999998</v>
      </c>
      <c r="CQ17">
        <v>51.625</v>
      </c>
      <c r="CR17">
        <v>50.134967741935498</v>
      </c>
      <c r="CS17">
        <v>51.231709677419303</v>
      </c>
      <c r="CT17">
        <v>50.75</v>
      </c>
      <c r="CU17">
        <v>1255.5203225806499</v>
      </c>
      <c r="CV17">
        <v>139.50193548387099</v>
      </c>
      <c r="CW17">
        <v>0</v>
      </c>
      <c r="CX17">
        <v>999.59999990463302</v>
      </c>
      <c r="CY17">
        <v>0</v>
      </c>
      <c r="CZ17">
        <v>826.09569230769205</v>
      </c>
      <c r="DA17">
        <v>-28.0629743666709</v>
      </c>
      <c r="DB17">
        <v>-375.17264987530803</v>
      </c>
      <c r="DC17">
        <v>12026.807692307701</v>
      </c>
      <c r="DD17">
        <v>15</v>
      </c>
      <c r="DE17">
        <v>1608234959.5999999</v>
      </c>
      <c r="DF17" t="s">
        <v>291</v>
      </c>
      <c r="DG17">
        <v>1608234951.5999999</v>
      </c>
      <c r="DH17">
        <v>1608234959.5999999</v>
      </c>
      <c r="DI17">
        <v>16</v>
      </c>
      <c r="DJ17">
        <v>-2.6669999999999998</v>
      </c>
      <c r="DK17">
        <v>4.2999999999999997E-2</v>
      </c>
      <c r="DL17">
        <v>3.36</v>
      </c>
      <c r="DM17">
        <v>0.182</v>
      </c>
      <c r="DN17">
        <v>408</v>
      </c>
      <c r="DO17">
        <v>22</v>
      </c>
      <c r="DP17">
        <v>0.28000000000000003</v>
      </c>
      <c r="DQ17">
        <v>0.2</v>
      </c>
      <c r="DR17">
        <v>5.37024057134155</v>
      </c>
      <c r="DS17">
        <v>2.1290967741298901</v>
      </c>
      <c r="DT17">
        <v>0.15514103525426701</v>
      </c>
      <c r="DU17">
        <v>0</v>
      </c>
      <c r="DV17">
        <v>-6.5405577419354897</v>
      </c>
      <c r="DW17">
        <v>-0.87200129032255702</v>
      </c>
      <c r="DX17">
        <v>7.1624640998241396E-2</v>
      </c>
      <c r="DY17">
        <v>0</v>
      </c>
      <c r="DZ17">
        <v>0.212193897096774</v>
      </c>
      <c r="EA17">
        <v>-4.0505106798387098</v>
      </c>
      <c r="EB17">
        <v>0.30382006370436399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3.36</v>
      </c>
      <c r="EJ17">
        <v>0.182</v>
      </c>
      <c r="EK17">
        <v>6.0274999999996899</v>
      </c>
      <c r="EL17">
        <v>0</v>
      </c>
      <c r="EM17">
        <v>0</v>
      </c>
      <c r="EN17">
        <v>0</v>
      </c>
      <c r="EO17">
        <v>0.13890499999999401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16.100000000000001</v>
      </c>
      <c r="EX17">
        <v>16.399999999999999</v>
      </c>
      <c r="EY17">
        <v>2</v>
      </c>
      <c r="EZ17">
        <v>490.947</v>
      </c>
      <c r="FA17">
        <v>506.89699999999999</v>
      </c>
      <c r="FB17">
        <v>24.275099999999998</v>
      </c>
      <c r="FC17">
        <v>32.703600000000002</v>
      </c>
      <c r="FD17">
        <v>29.998899999999999</v>
      </c>
      <c r="FE17">
        <v>32.466700000000003</v>
      </c>
      <c r="FF17">
        <v>32.496600000000001</v>
      </c>
      <c r="FG17">
        <v>21.176100000000002</v>
      </c>
      <c r="FH17">
        <v>0</v>
      </c>
      <c r="FI17">
        <v>33.688899999999997</v>
      </c>
      <c r="FJ17">
        <v>24.287800000000001</v>
      </c>
      <c r="FK17">
        <v>407.77100000000002</v>
      </c>
      <c r="FL17">
        <v>24.541699999999999</v>
      </c>
      <c r="FM17">
        <v>100.872</v>
      </c>
      <c r="FN17">
        <v>100.41800000000001</v>
      </c>
    </row>
    <row r="18" spans="1:170" x14ac:dyDescent="0.25">
      <c r="A18">
        <v>2</v>
      </c>
      <c r="B18">
        <v>1608235080.5999999</v>
      </c>
      <c r="C18">
        <v>146</v>
      </c>
      <c r="D18" t="s">
        <v>293</v>
      </c>
      <c r="E18" t="s">
        <v>294</v>
      </c>
      <c r="F18" t="s">
        <v>285</v>
      </c>
      <c r="G18" t="s">
        <v>286</v>
      </c>
      <c r="H18">
        <v>1608235072.5999999</v>
      </c>
      <c r="I18">
        <f t="shared" si="0"/>
        <v>1.4812188135687064E-3</v>
      </c>
      <c r="J18">
        <f t="shared" si="1"/>
        <v>-1.0520549357645392</v>
      </c>
      <c r="K18">
        <f t="shared" si="2"/>
        <v>49.621125806451602</v>
      </c>
      <c r="L18">
        <f t="shared" si="3"/>
        <v>68.020143343279102</v>
      </c>
      <c r="M18">
        <f t="shared" si="4"/>
        <v>6.9129892690651014</v>
      </c>
      <c r="N18">
        <f t="shared" si="5"/>
        <v>5.0430694991004206</v>
      </c>
      <c r="O18">
        <f t="shared" si="6"/>
        <v>8.5057801421822996E-2</v>
      </c>
      <c r="P18">
        <f t="shared" si="7"/>
        <v>2.9581971231363333</v>
      </c>
      <c r="Q18">
        <f t="shared" si="8"/>
        <v>8.3722109310318371E-2</v>
      </c>
      <c r="R18">
        <f t="shared" si="9"/>
        <v>5.2444577721326484E-2</v>
      </c>
      <c r="S18">
        <f t="shared" si="10"/>
        <v>231.29114947280863</v>
      </c>
      <c r="T18">
        <f t="shared" si="11"/>
        <v>28.969574645859954</v>
      </c>
      <c r="U18">
        <f t="shared" si="12"/>
        <v>28.932093548387101</v>
      </c>
      <c r="V18">
        <f t="shared" si="13"/>
        <v>4.0059965038260961</v>
      </c>
      <c r="W18">
        <f t="shared" si="14"/>
        <v>59.642578617911127</v>
      </c>
      <c r="X18">
        <f t="shared" si="15"/>
        <v>2.2633823768931247</v>
      </c>
      <c r="Y18">
        <f t="shared" si="16"/>
        <v>3.7949103297378457</v>
      </c>
      <c r="Z18">
        <f t="shared" si="17"/>
        <v>1.7426141269329714</v>
      </c>
      <c r="AA18">
        <f t="shared" si="18"/>
        <v>-65.321749678379959</v>
      </c>
      <c r="AB18">
        <f t="shared" si="19"/>
        <v>-148.60151318043626</v>
      </c>
      <c r="AC18">
        <f t="shared" si="20"/>
        <v>-11.000800133274097</v>
      </c>
      <c r="AD18">
        <f t="shared" si="21"/>
        <v>6.367086480718342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53565.667614419115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811.05247999999995</v>
      </c>
      <c r="AR18">
        <v>894.52</v>
      </c>
      <c r="AS18">
        <f t="shared" si="27"/>
        <v>9.3309842149979949E-2</v>
      </c>
      <c r="AT18">
        <v>0.5</v>
      </c>
      <c r="AU18">
        <f t="shared" si="28"/>
        <v>1180.1882621793384</v>
      </c>
      <c r="AV18">
        <f t="shared" si="29"/>
        <v>-1.0520549357645392</v>
      </c>
      <c r="AW18">
        <f t="shared" si="30"/>
        <v>55.061590225606608</v>
      </c>
      <c r="AX18">
        <f t="shared" si="31"/>
        <v>0.26288959441935339</v>
      </c>
      <c r="AY18">
        <f t="shared" si="32"/>
        <v>-4.0189135170049818E-4</v>
      </c>
      <c r="AZ18">
        <f t="shared" si="33"/>
        <v>2.6467379153065331</v>
      </c>
      <c r="BA18" t="s">
        <v>296</v>
      </c>
      <c r="BB18">
        <v>659.36</v>
      </c>
      <c r="BC18">
        <f t="shared" si="34"/>
        <v>235.15999999999997</v>
      </c>
      <c r="BD18">
        <f t="shared" si="35"/>
        <v>0.35493927538697079</v>
      </c>
      <c r="BE18">
        <f t="shared" si="36"/>
        <v>0.90964836786131431</v>
      </c>
      <c r="BF18">
        <f t="shared" si="37"/>
        <v>0.4661868050662496</v>
      </c>
      <c r="BG18">
        <f t="shared" si="38"/>
        <v>0.92969337132058871</v>
      </c>
      <c r="BH18">
        <f t="shared" si="39"/>
        <v>1400.00419354839</v>
      </c>
      <c r="BI18">
        <f t="shared" si="40"/>
        <v>1180.1882621793384</v>
      </c>
      <c r="BJ18">
        <f t="shared" si="41"/>
        <v>0.84298909075985284</v>
      </c>
      <c r="BK18">
        <f t="shared" si="42"/>
        <v>0.19597818151970589</v>
      </c>
      <c r="BL18">
        <v>6</v>
      </c>
      <c r="BM18">
        <v>0.5</v>
      </c>
      <c r="BN18" t="s">
        <v>290</v>
      </c>
      <c r="BO18">
        <v>2</v>
      </c>
      <c r="BP18">
        <v>1608235072.5999999</v>
      </c>
      <c r="BQ18">
        <v>49.621125806451602</v>
      </c>
      <c r="BR18">
        <v>48.446896774193597</v>
      </c>
      <c r="BS18">
        <v>22.2704806451613</v>
      </c>
      <c r="BT18">
        <v>20.532658064516099</v>
      </c>
      <c r="BU18">
        <v>46.261025806451599</v>
      </c>
      <c r="BV18">
        <v>22.088877419354802</v>
      </c>
      <c r="BW18">
        <v>500.01583870967698</v>
      </c>
      <c r="BX18">
        <v>101.58409677419399</v>
      </c>
      <c r="BY18">
        <v>4.7404267741935499E-2</v>
      </c>
      <c r="BZ18">
        <v>28.000319354838702</v>
      </c>
      <c r="CA18">
        <v>28.932093548387101</v>
      </c>
      <c r="CB18">
        <v>999.9</v>
      </c>
      <c r="CC18">
        <v>0</v>
      </c>
      <c r="CD18">
        <v>0</v>
      </c>
      <c r="CE18">
        <v>10005.722580645201</v>
      </c>
      <c r="CF18">
        <v>0</v>
      </c>
      <c r="CG18">
        <v>393.92561290322601</v>
      </c>
      <c r="CH18">
        <v>1400.00419354839</v>
      </c>
      <c r="CI18">
        <v>0.90000525806451603</v>
      </c>
      <c r="CJ18">
        <v>9.9995103225806403E-2</v>
      </c>
      <c r="CK18">
        <v>0</v>
      </c>
      <c r="CL18">
        <v>811.00429032258103</v>
      </c>
      <c r="CM18">
        <v>4.9993800000000004</v>
      </c>
      <c r="CN18">
        <v>11720.7870967742</v>
      </c>
      <c r="CO18">
        <v>11164.390322580601</v>
      </c>
      <c r="CP18">
        <v>49.125</v>
      </c>
      <c r="CQ18">
        <v>51.6046774193548</v>
      </c>
      <c r="CR18">
        <v>50.1208064516129</v>
      </c>
      <c r="CS18">
        <v>51.064032258064501</v>
      </c>
      <c r="CT18">
        <v>50.658999999999999</v>
      </c>
      <c r="CU18">
        <v>1255.51322580645</v>
      </c>
      <c r="CV18">
        <v>139.49129032258099</v>
      </c>
      <c r="CW18">
        <v>0</v>
      </c>
      <c r="CX18">
        <v>145.19999980926499</v>
      </c>
      <c r="CY18">
        <v>0</v>
      </c>
      <c r="CZ18">
        <v>811.05247999999995</v>
      </c>
      <c r="DA18">
        <v>5.4788461763358303</v>
      </c>
      <c r="DB18">
        <v>3.19230765438359</v>
      </c>
      <c r="DC18">
        <v>11720.944</v>
      </c>
      <c r="DD18">
        <v>15</v>
      </c>
      <c r="DE18">
        <v>1608234959.5999999</v>
      </c>
      <c r="DF18" t="s">
        <v>291</v>
      </c>
      <c r="DG18">
        <v>1608234951.5999999</v>
      </c>
      <c r="DH18">
        <v>1608234959.5999999</v>
      </c>
      <c r="DI18">
        <v>16</v>
      </c>
      <c r="DJ18">
        <v>-2.6669999999999998</v>
      </c>
      <c r="DK18">
        <v>4.2999999999999997E-2</v>
      </c>
      <c r="DL18">
        <v>3.36</v>
      </c>
      <c r="DM18">
        <v>0.182</v>
      </c>
      <c r="DN18">
        <v>408</v>
      </c>
      <c r="DO18">
        <v>22</v>
      </c>
      <c r="DP18">
        <v>0.28000000000000003</v>
      </c>
      <c r="DQ18">
        <v>0.2</v>
      </c>
      <c r="DR18">
        <v>-1.05126012266367</v>
      </c>
      <c r="DS18">
        <v>-0.13067140569411501</v>
      </c>
      <c r="DT18">
        <v>1.2698043178006799E-2</v>
      </c>
      <c r="DU18">
        <v>1</v>
      </c>
      <c r="DV18">
        <v>1.17328967741935</v>
      </c>
      <c r="DW18">
        <v>0.15383999999999401</v>
      </c>
      <c r="DX18">
        <v>1.55994570798558E-2</v>
      </c>
      <c r="DY18">
        <v>1</v>
      </c>
      <c r="DZ18">
        <v>1.7395322580645201</v>
      </c>
      <c r="EA18">
        <v>-0.20551887096773899</v>
      </c>
      <c r="EB18">
        <v>1.5598716801996501E-2</v>
      </c>
      <c r="EC18">
        <v>0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3.36</v>
      </c>
      <c r="EJ18">
        <v>0.18160000000000001</v>
      </c>
      <c r="EK18">
        <v>3.3601000000001</v>
      </c>
      <c r="EL18">
        <v>0</v>
      </c>
      <c r="EM18">
        <v>0</v>
      </c>
      <c r="EN18">
        <v>0</v>
      </c>
      <c r="EO18">
        <v>0.18160500000000099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2.1</v>
      </c>
      <c r="EX18">
        <v>2</v>
      </c>
      <c r="EY18">
        <v>2</v>
      </c>
      <c r="EZ18">
        <v>492.31900000000002</v>
      </c>
      <c r="FA18">
        <v>508.19799999999998</v>
      </c>
      <c r="FB18">
        <v>24.241499999999998</v>
      </c>
      <c r="FC18">
        <v>32.3598</v>
      </c>
      <c r="FD18">
        <v>29.999300000000002</v>
      </c>
      <c r="FE18">
        <v>32.222299999999997</v>
      </c>
      <c r="FF18">
        <v>32.261200000000002</v>
      </c>
      <c r="FG18">
        <v>5.2486699999999997</v>
      </c>
      <c r="FH18">
        <v>100</v>
      </c>
      <c r="FI18">
        <v>30.535699999999999</v>
      </c>
      <c r="FJ18">
        <v>24.2925</v>
      </c>
      <c r="FK18">
        <v>48.593600000000002</v>
      </c>
      <c r="FL18">
        <v>15.9856</v>
      </c>
      <c r="FM18">
        <v>100.93600000000001</v>
      </c>
      <c r="FN18">
        <v>100.477</v>
      </c>
    </row>
    <row r="19" spans="1:170" x14ac:dyDescent="0.25">
      <c r="A19">
        <v>3</v>
      </c>
      <c r="B19">
        <v>1608235153.5999999</v>
      </c>
      <c r="C19">
        <v>219</v>
      </c>
      <c r="D19" t="s">
        <v>298</v>
      </c>
      <c r="E19" t="s">
        <v>299</v>
      </c>
      <c r="F19" t="s">
        <v>285</v>
      </c>
      <c r="G19" t="s">
        <v>286</v>
      </c>
      <c r="H19">
        <v>1608235145.8499999</v>
      </c>
      <c r="I19">
        <f t="shared" si="0"/>
        <v>1.564070078149109E-3</v>
      </c>
      <c r="J19">
        <f t="shared" si="1"/>
        <v>9.3022674165085473E-2</v>
      </c>
      <c r="K19">
        <f t="shared" si="2"/>
        <v>79.403793333333297</v>
      </c>
      <c r="L19">
        <f t="shared" si="3"/>
        <v>75.581694730690785</v>
      </c>
      <c r="M19">
        <f t="shared" si="4"/>
        <v>7.6811919921874514</v>
      </c>
      <c r="N19">
        <f t="shared" si="5"/>
        <v>8.0696229910500268</v>
      </c>
      <c r="O19">
        <f t="shared" si="6"/>
        <v>9.0991106935918067E-2</v>
      </c>
      <c r="P19">
        <f t="shared" si="7"/>
        <v>2.9554132363114016</v>
      </c>
      <c r="Q19">
        <f t="shared" si="8"/>
        <v>8.9462960916148027E-2</v>
      </c>
      <c r="R19">
        <f t="shared" si="9"/>
        <v>5.60495106617898E-2</v>
      </c>
      <c r="S19">
        <f t="shared" si="10"/>
        <v>231.29173062639103</v>
      </c>
      <c r="T19">
        <f t="shared" si="11"/>
        <v>28.93113420154193</v>
      </c>
      <c r="U19">
        <f t="shared" si="12"/>
        <v>28.850636666666698</v>
      </c>
      <c r="V19">
        <f t="shared" si="13"/>
        <v>3.9871433663885347</v>
      </c>
      <c r="W19">
        <f t="shared" si="14"/>
        <v>59.749073174915537</v>
      </c>
      <c r="X19">
        <f t="shared" si="15"/>
        <v>2.2650522382949374</v>
      </c>
      <c r="Y19">
        <f t="shared" si="16"/>
        <v>3.7909412111950127</v>
      </c>
      <c r="Z19">
        <f t="shared" si="17"/>
        <v>1.7220911280935973</v>
      </c>
      <c r="AA19">
        <f t="shared" si="18"/>
        <v>-68.975490446375701</v>
      </c>
      <c r="AB19">
        <f t="shared" si="19"/>
        <v>-138.34287152465637</v>
      </c>
      <c r="AC19">
        <f t="shared" si="20"/>
        <v>-10.245938924265291</v>
      </c>
      <c r="AD19">
        <f t="shared" si="21"/>
        <v>13.727429731093679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53487.666944446806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810.13023999999996</v>
      </c>
      <c r="AR19">
        <v>891.13</v>
      </c>
      <c r="AS19">
        <f t="shared" si="27"/>
        <v>9.0895559570433049E-2</v>
      </c>
      <c r="AT19">
        <v>0.5</v>
      </c>
      <c r="AU19">
        <f t="shared" si="28"/>
        <v>1180.1836418536295</v>
      </c>
      <c r="AV19">
        <f t="shared" si="29"/>
        <v>9.3022674165085473E-2</v>
      </c>
      <c r="AW19">
        <f t="shared" si="30"/>
        <v>53.6367262610786</v>
      </c>
      <c r="AX19">
        <f t="shared" si="31"/>
        <v>0.25912044258413469</v>
      </c>
      <c r="AY19">
        <f t="shared" si="32"/>
        <v>5.6836082978389542E-4</v>
      </c>
      <c r="AZ19">
        <f t="shared" si="33"/>
        <v>2.6606106853096629</v>
      </c>
      <c r="BA19" t="s">
        <v>301</v>
      </c>
      <c r="BB19">
        <v>660.22</v>
      </c>
      <c r="BC19">
        <f t="shared" si="34"/>
        <v>230.90999999999997</v>
      </c>
      <c r="BD19">
        <f t="shared" si="35"/>
        <v>0.3507849811614917</v>
      </c>
      <c r="BE19">
        <f t="shared" si="36"/>
        <v>0.91125195052769947</v>
      </c>
      <c r="BF19">
        <f t="shared" si="37"/>
        <v>0.4611348768770609</v>
      </c>
      <c r="BG19">
        <f t="shared" si="38"/>
        <v>0.93102455639246717</v>
      </c>
      <c r="BH19">
        <f t="shared" si="39"/>
        <v>1399.9976666666701</v>
      </c>
      <c r="BI19">
        <f t="shared" si="40"/>
        <v>1180.1836418536295</v>
      </c>
      <c r="BJ19">
        <f t="shared" si="41"/>
        <v>0.84298972059260102</v>
      </c>
      <c r="BK19">
        <f t="shared" si="42"/>
        <v>0.19597944118520211</v>
      </c>
      <c r="BL19">
        <v>6</v>
      </c>
      <c r="BM19">
        <v>0.5</v>
      </c>
      <c r="BN19" t="s">
        <v>290</v>
      </c>
      <c r="BO19">
        <v>2</v>
      </c>
      <c r="BP19">
        <v>1608235145.8499999</v>
      </c>
      <c r="BQ19">
        <v>79.403793333333297</v>
      </c>
      <c r="BR19">
        <v>79.664450000000002</v>
      </c>
      <c r="BS19">
        <v>22.287749999999999</v>
      </c>
      <c r="BT19">
        <v>20.4527133333333</v>
      </c>
      <c r="BU19">
        <v>76.043693333333295</v>
      </c>
      <c r="BV19">
        <v>22.106146666666699</v>
      </c>
      <c r="BW19">
        <v>500.00433333333302</v>
      </c>
      <c r="BX19">
        <v>101.579133333333</v>
      </c>
      <c r="BY19">
        <v>4.8542780000000001E-2</v>
      </c>
      <c r="BZ19">
        <v>27.98237</v>
      </c>
      <c r="CA19">
        <v>28.850636666666698</v>
      </c>
      <c r="CB19">
        <v>999.9</v>
      </c>
      <c r="CC19">
        <v>0</v>
      </c>
      <c r="CD19">
        <v>0</v>
      </c>
      <c r="CE19">
        <v>9990.4206666666705</v>
      </c>
      <c r="CF19">
        <v>0</v>
      </c>
      <c r="CG19">
        <v>403.08640000000003</v>
      </c>
      <c r="CH19">
        <v>1399.9976666666701</v>
      </c>
      <c r="CI19">
        <v>0.89998400000000001</v>
      </c>
      <c r="CJ19">
        <v>0.10001599999999999</v>
      </c>
      <c r="CK19">
        <v>0</v>
      </c>
      <c r="CL19">
        <v>810.16013333333296</v>
      </c>
      <c r="CM19">
        <v>4.9993800000000004</v>
      </c>
      <c r="CN19">
        <v>11637.3</v>
      </c>
      <c r="CO19">
        <v>11164.256666666701</v>
      </c>
      <c r="CP19">
        <v>49.186999999999998</v>
      </c>
      <c r="CQ19">
        <v>51.653933333333299</v>
      </c>
      <c r="CR19">
        <v>50.1291333333333</v>
      </c>
      <c r="CS19">
        <v>51.061999999999998</v>
      </c>
      <c r="CT19">
        <v>50.686999999999998</v>
      </c>
      <c r="CU19">
        <v>1255.4776666666701</v>
      </c>
      <c r="CV19">
        <v>139.52000000000001</v>
      </c>
      <c r="CW19">
        <v>0</v>
      </c>
      <c r="CX19">
        <v>72.200000047683702</v>
      </c>
      <c r="CY19">
        <v>0</v>
      </c>
      <c r="CZ19">
        <v>810.13023999999996</v>
      </c>
      <c r="DA19">
        <v>-5.1478461435986604</v>
      </c>
      <c r="DB19">
        <v>-129.70769207874301</v>
      </c>
      <c r="DC19">
        <v>11636.432000000001</v>
      </c>
      <c r="DD19">
        <v>15</v>
      </c>
      <c r="DE19">
        <v>1608234959.5999999</v>
      </c>
      <c r="DF19" t="s">
        <v>291</v>
      </c>
      <c r="DG19">
        <v>1608234951.5999999</v>
      </c>
      <c r="DH19">
        <v>1608234959.5999999</v>
      </c>
      <c r="DI19">
        <v>16</v>
      </c>
      <c r="DJ19">
        <v>-2.6669999999999998</v>
      </c>
      <c r="DK19">
        <v>4.2999999999999997E-2</v>
      </c>
      <c r="DL19">
        <v>3.36</v>
      </c>
      <c r="DM19">
        <v>0.182</v>
      </c>
      <c r="DN19">
        <v>408</v>
      </c>
      <c r="DO19">
        <v>22</v>
      </c>
      <c r="DP19">
        <v>0.28000000000000003</v>
      </c>
      <c r="DQ19">
        <v>0.2</v>
      </c>
      <c r="DR19">
        <v>9.5053832421348503E-2</v>
      </c>
      <c r="DS19">
        <v>-0.14733746158584199</v>
      </c>
      <c r="DT19">
        <v>3.0692451355249999E-2</v>
      </c>
      <c r="DU19">
        <v>1</v>
      </c>
      <c r="DV19">
        <v>-0.26398519354838701</v>
      </c>
      <c r="DW19">
        <v>0.119637290322581</v>
      </c>
      <c r="DX19">
        <v>3.6416143250663703E-2</v>
      </c>
      <c r="DY19">
        <v>1</v>
      </c>
      <c r="DZ19">
        <v>1.83294290322581</v>
      </c>
      <c r="EA19">
        <v>0.167716451612897</v>
      </c>
      <c r="EB19">
        <v>1.2531092477037001E-2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3.36</v>
      </c>
      <c r="EJ19">
        <v>0.18160000000000001</v>
      </c>
      <c r="EK19">
        <v>3.3601000000001</v>
      </c>
      <c r="EL19">
        <v>0</v>
      </c>
      <c r="EM19">
        <v>0</v>
      </c>
      <c r="EN19">
        <v>0</v>
      </c>
      <c r="EO19">
        <v>0.18160500000000099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3.4</v>
      </c>
      <c r="EX19">
        <v>3.2</v>
      </c>
      <c r="EY19">
        <v>2</v>
      </c>
      <c r="EZ19">
        <v>492.61399999999998</v>
      </c>
      <c r="FA19">
        <v>508.4</v>
      </c>
      <c r="FB19">
        <v>24.383900000000001</v>
      </c>
      <c r="FC19">
        <v>32.218299999999999</v>
      </c>
      <c r="FD19">
        <v>29.999700000000001</v>
      </c>
      <c r="FE19">
        <v>32.1081</v>
      </c>
      <c r="FF19">
        <v>32.152900000000002</v>
      </c>
      <c r="FG19">
        <v>6.6764999999999999</v>
      </c>
      <c r="FH19">
        <v>100</v>
      </c>
      <c r="FI19">
        <v>26.9712</v>
      </c>
      <c r="FJ19">
        <v>24.385999999999999</v>
      </c>
      <c r="FK19">
        <v>79.993099999999998</v>
      </c>
      <c r="FL19">
        <v>12.4506</v>
      </c>
      <c r="FM19">
        <v>100.958</v>
      </c>
      <c r="FN19">
        <v>100.496</v>
      </c>
    </row>
    <row r="20" spans="1:170" x14ac:dyDescent="0.25">
      <c r="A20">
        <v>4</v>
      </c>
      <c r="B20">
        <v>1608235226.5999999</v>
      </c>
      <c r="C20">
        <v>292</v>
      </c>
      <c r="D20" t="s">
        <v>303</v>
      </c>
      <c r="E20" t="s">
        <v>304</v>
      </c>
      <c r="F20" t="s">
        <v>285</v>
      </c>
      <c r="G20" t="s">
        <v>286</v>
      </c>
      <c r="H20">
        <v>1608235218.8499999</v>
      </c>
      <c r="I20">
        <f t="shared" si="0"/>
        <v>1.6834258020945101E-3</v>
      </c>
      <c r="J20">
        <f t="shared" si="1"/>
        <v>0.85108735541483993</v>
      </c>
      <c r="K20">
        <f t="shared" si="2"/>
        <v>99.587493333333299</v>
      </c>
      <c r="L20">
        <f t="shared" si="3"/>
        <v>83.071828292504094</v>
      </c>
      <c r="M20">
        <f t="shared" si="4"/>
        <v>8.4422277485938491</v>
      </c>
      <c r="N20">
        <f t="shared" si="5"/>
        <v>10.12064278483485</v>
      </c>
      <c r="O20">
        <f t="shared" si="6"/>
        <v>9.8890541652019562E-2</v>
      </c>
      <c r="P20">
        <f t="shared" si="7"/>
        <v>2.9611871262002611</v>
      </c>
      <c r="Q20">
        <f t="shared" si="8"/>
        <v>9.7091822279019344E-2</v>
      </c>
      <c r="R20">
        <f t="shared" si="9"/>
        <v>6.084127163149318E-2</v>
      </c>
      <c r="S20">
        <f t="shared" si="10"/>
        <v>231.28676022844249</v>
      </c>
      <c r="T20">
        <f t="shared" si="11"/>
        <v>28.923492556162262</v>
      </c>
      <c r="U20">
        <f t="shared" si="12"/>
        <v>28.836483333333302</v>
      </c>
      <c r="V20">
        <f t="shared" si="13"/>
        <v>3.983875489667112</v>
      </c>
      <c r="W20">
        <f t="shared" si="14"/>
        <v>59.953875219387697</v>
      </c>
      <c r="X20">
        <f t="shared" si="15"/>
        <v>2.2761094678148299</v>
      </c>
      <c r="Y20">
        <f t="shared" si="16"/>
        <v>3.7964342746585107</v>
      </c>
      <c r="Z20">
        <f t="shared" si="17"/>
        <v>1.7077660218522821</v>
      </c>
      <c r="AA20">
        <f t="shared" si="18"/>
        <v>-74.239077872367901</v>
      </c>
      <c r="AB20">
        <f t="shared" si="19"/>
        <v>-132.38864640886942</v>
      </c>
      <c r="AC20">
        <f t="shared" si="20"/>
        <v>-9.7863578062691285</v>
      </c>
      <c r="AD20">
        <f t="shared" si="21"/>
        <v>14.872678140936046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53651.445682938531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802.51044000000002</v>
      </c>
      <c r="AR20">
        <v>888.57</v>
      </c>
      <c r="AS20">
        <f t="shared" si="27"/>
        <v>9.6851750565515426E-2</v>
      </c>
      <c r="AT20">
        <v>0.5</v>
      </c>
      <c r="AU20">
        <f t="shared" si="28"/>
        <v>1180.1628758747149</v>
      </c>
      <c r="AV20">
        <f t="shared" si="29"/>
        <v>0.85108735541483993</v>
      </c>
      <c r="AW20">
        <f t="shared" si="30"/>
        <v>57.15042024044962</v>
      </c>
      <c r="AX20">
        <f t="shared" si="31"/>
        <v>0.27471105259011669</v>
      </c>
      <c r="AY20">
        <f t="shared" si="32"/>
        <v>1.2107098642397448E-3</v>
      </c>
      <c r="AZ20">
        <f t="shared" si="33"/>
        <v>2.6711570275836451</v>
      </c>
      <c r="BA20" t="s">
        <v>306</v>
      </c>
      <c r="BB20">
        <v>644.47</v>
      </c>
      <c r="BC20">
        <f t="shared" si="34"/>
        <v>244.10000000000002</v>
      </c>
      <c r="BD20">
        <f t="shared" si="35"/>
        <v>0.35255862351495298</v>
      </c>
      <c r="BE20">
        <f t="shared" si="36"/>
        <v>0.90674699439565098</v>
      </c>
      <c r="BF20">
        <f t="shared" si="37"/>
        <v>0.49718660924980307</v>
      </c>
      <c r="BG20">
        <f t="shared" si="38"/>
        <v>0.93202981709571475</v>
      </c>
      <c r="BH20">
        <f t="shared" si="39"/>
        <v>1399.9736666666699</v>
      </c>
      <c r="BI20">
        <f t="shared" si="40"/>
        <v>1180.1628758747149</v>
      </c>
      <c r="BJ20">
        <f t="shared" si="41"/>
        <v>0.8429893389956945</v>
      </c>
      <c r="BK20">
        <f t="shared" si="42"/>
        <v>0.19597867799138913</v>
      </c>
      <c r="BL20">
        <v>6</v>
      </c>
      <c r="BM20">
        <v>0.5</v>
      </c>
      <c r="BN20" t="s">
        <v>290</v>
      </c>
      <c r="BO20">
        <v>2</v>
      </c>
      <c r="BP20">
        <v>1608235218.8499999</v>
      </c>
      <c r="BQ20">
        <v>99.587493333333299</v>
      </c>
      <c r="BR20">
        <v>100.80986666666701</v>
      </c>
      <c r="BS20">
        <v>22.396999999999998</v>
      </c>
      <c r="BT20">
        <v>20.42231</v>
      </c>
      <c r="BU20">
        <v>96.227393333333296</v>
      </c>
      <c r="BV20">
        <v>22.215393333333299</v>
      </c>
      <c r="BW20">
        <v>500.04469999999998</v>
      </c>
      <c r="BX20">
        <v>101.57769999999999</v>
      </c>
      <c r="BY20">
        <v>4.7940389999999999E-2</v>
      </c>
      <c r="BZ20">
        <v>28.007206666666701</v>
      </c>
      <c r="CA20">
        <v>28.836483333333302</v>
      </c>
      <c r="CB20">
        <v>999.9</v>
      </c>
      <c r="CC20">
        <v>0</v>
      </c>
      <c r="CD20">
        <v>0</v>
      </c>
      <c r="CE20">
        <v>10023.332333333299</v>
      </c>
      <c r="CF20">
        <v>0</v>
      </c>
      <c r="CG20">
        <v>415.18619999999999</v>
      </c>
      <c r="CH20">
        <v>1399.9736666666699</v>
      </c>
      <c r="CI20">
        <v>0.89999966666666698</v>
      </c>
      <c r="CJ20">
        <v>0.100000453333333</v>
      </c>
      <c r="CK20">
        <v>0</v>
      </c>
      <c r="CL20">
        <v>802.52496666666696</v>
      </c>
      <c r="CM20">
        <v>4.9993800000000004</v>
      </c>
      <c r="CN20">
        <v>11465.53</v>
      </c>
      <c r="CO20">
        <v>11164.1233333333</v>
      </c>
      <c r="CP20">
        <v>49.311999999999998</v>
      </c>
      <c r="CQ20">
        <v>51.789266666666599</v>
      </c>
      <c r="CR20">
        <v>50.241599999999998</v>
      </c>
      <c r="CS20">
        <v>51.186999999999998</v>
      </c>
      <c r="CT20">
        <v>50.7624</v>
      </c>
      <c r="CU20">
        <v>1255.4756666666699</v>
      </c>
      <c r="CV20">
        <v>139.5</v>
      </c>
      <c r="CW20">
        <v>0</v>
      </c>
      <c r="CX20">
        <v>72.200000047683702</v>
      </c>
      <c r="CY20">
        <v>0</v>
      </c>
      <c r="CZ20">
        <v>802.51044000000002</v>
      </c>
      <c r="DA20">
        <v>-7.5781538374761199</v>
      </c>
      <c r="DB20">
        <v>-154.49230756186799</v>
      </c>
      <c r="DC20">
        <v>11464.588</v>
      </c>
      <c r="DD20">
        <v>15</v>
      </c>
      <c r="DE20">
        <v>1608234959.5999999</v>
      </c>
      <c r="DF20" t="s">
        <v>291</v>
      </c>
      <c r="DG20">
        <v>1608234951.5999999</v>
      </c>
      <c r="DH20">
        <v>1608234959.5999999</v>
      </c>
      <c r="DI20">
        <v>16</v>
      </c>
      <c r="DJ20">
        <v>-2.6669999999999998</v>
      </c>
      <c r="DK20">
        <v>4.2999999999999997E-2</v>
      </c>
      <c r="DL20">
        <v>3.36</v>
      </c>
      <c r="DM20">
        <v>0.182</v>
      </c>
      <c r="DN20">
        <v>408</v>
      </c>
      <c r="DO20">
        <v>22</v>
      </c>
      <c r="DP20">
        <v>0.28000000000000003</v>
      </c>
      <c r="DQ20">
        <v>0.2</v>
      </c>
      <c r="DR20">
        <v>0.85261643075753801</v>
      </c>
      <c r="DS20">
        <v>-0.15640597235609499</v>
      </c>
      <c r="DT20">
        <v>2.33243600074791E-2</v>
      </c>
      <c r="DU20">
        <v>1</v>
      </c>
      <c r="DV20">
        <v>-1.22447709677419</v>
      </c>
      <c r="DW20">
        <v>0.147890322580645</v>
      </c>
      <c r="DX20">
        <v>2.7098577297918799E-2</v>
      </c>
      <c r="DY20">
        <v>1</v>
      </c>
      <c r="DZ20">
        <v>1.9735474193548399</v>
      </c>
      <c r="EA20">
        <v>0.114060967741933</v>
      </c>
      <c r="EB20">
        <v>8.8008514865698106E-3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3.36</v>
      </c>
      <c r="EJ20">
        <v>0.18160000000000001</v>
      </c>
      <c r="EK20">
        <v>3.3601000000001</v>
      </c>
      <c r="EL20">
        <v>0</v>
      </c>
      <c r="EM20">
        <v>0</v>
      </c>
      <c r="EN20">
        <v>0</v>
      </c>
      <c r="EO20">
        <v>0.18160500000000099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4.5999999999999996</v>
      </c>
      <c r="EX20">
        <v>4.5</v>
      </c>
      <c r="EY20">
        <v>2</v>
      </c>
      <c r="EZ20">
        <v>492.53699999999998</v>
      </c>
      <c r="FA20">
        <v>508.51</v>
      </c>
      <c r="FB20">
        <v>24.222100000000001</v>
      </c>
      <c r="FC20">
        <v>32.168500000000002</v>
      </c>
      <c r="FD20">
        <v>30.000299999999999</v>
      </c>
      <c r="FE20">
        <v>32.055100000000003</v>
      </c>
      <c r="FF20">
        <v>32.106099999999998</v>
      </c>
      <c r="FG20">
        <v>7.6471499999999999</v>
      </c>
      <c r="FH20">
        <v>100</v>
      </c>
      <c r="FI20">
        <v>21.524999999999999</v>
      </c>
      <c r="FJ20">
        <v>24.2166</v>
      </c>
      <c r="FK20">
        <v>101.009</v>
      </c>
      <c r="FL20">
        <v>8.5495099999999997</v>
      </c>
      <c r="FM20">
        <v>100.95699999999999</v>
      </c>
      <c r="FN20">
        <v>100.49</v>
      </c>
    </row>
    <row r="21" spans="1:170" x14ac:dyDescent="0.25">
      <c r="A21">
        <v>5</v>
      </c>
      <c r="B21">
        <v>1608235305</v>
      </c>
      <c r="C21">
        <v>370.40000009536698</v>
      </c>
      <c r="D21" t="s">
        <v>307</v>
      </c>
      <c r="E21" t="s">
        <v>308</v>
      </c>
      <c r="F21" t="s">
        <v>285</v>
      </c>
      <c r="G21" t="s">
        <v>286</v>
      </c>
      <c r="H21">
        <v>1608235297.25</v>
      </c>
      <c r="I21">
        <f t="shared" si="0"/>
        <v>1.8254302158343502E-3</v>
      </c>
      <c r="J21">
        <f t="shared" si="1"/>
        <v>2.8218928509792494</v>
      </c>
      <c r="K21">
        <f t="shared" si="2"/>
        <v>149.24520000000001</v>
      </c>
      <c r="L21">
        <f t="shared" si="3"/>
        <v>103.25618284800065</v>
      </c>
      <c r="M21">
        <f t="shared" si="4"/>
        <v>10.493158176527531</v>
      </c>
      <c r="N21">
        <f t="shared" si="5"/>
        <v>15.166680071766864</v>
      </c>
      <c r="O21">
        <f t="shared" si="6"/>
        <v>0.10803820433874729</v>
      </c>
      <c r="P21">
        <f t="shared" si="7"/>
        <v>2.9556375153026506</v>
      </c>
      <c r="Q21">
        <f t="shared" si="8"/>
        <v>0.10589126878940451</v>
      </c>
      <c r="R21">
        <f t="shared" si="9"/>
        <v>6.6371383145375565E-2</v>
      </c>
      <c r="S21">
        <f t="shared" si="10"/>
        <v>231.28868973026994</v>
      </c>
      <c r="T21">
        <f t="shared" si="11"/>
        <v>28.868723234821964</v>
      </c>
      <c r="U21">
        <f t="shared" si="12"/>
        <v>28.859020000000001</v>
      </c>
      <c r="V21">
        <f t="shared" si="13"/>
        <v>3.989080104425422</v>
      </c>
      <c r="W21">
        <f t="shared" si="14"/>
        <v>60.42553997939217</v>
      </c>
      <c r="X21">
        <f t="shared" si="15"/>
        <v>2.2913703573460884</v>
      </c>
      <c r="Y21">
        <f t="shared" si="16"/>
        <v>3.7920560712035818</v>
      </c>
      <c r="Z21">
        <f t="shared" si="17"/>
        <v>1.6977097470793336</v>
      </c>
      <c r="AA21">
        <f t="shared" si="18"/>
        <v>-80.501472518294847</v>
      </c>
      <c r="AB21">
        <f t="shared" si="19"/>
        <v>-138.88558008384385</v>
      </c>
      <c r="AC21">
        <f t="shared" si="20"/>
        <v>-10.286039857054803</v>
      </c>
      <c r="AD21">
        <f t="shared" si="21"/>
        <v>1.6155972710764388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53493.207103424698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788.46619230769204</v>
      </c>
      <c r="AR21">
        <v>884.62</v>
      </c>
      <c r="AS21">
        <f t="shared" si="27"/>
        <v>0.10869504159108767</v>
      </c>
      <c r="AT21">
        <v>0.5</v>
      </c>
      <c r="AU21">
        <f t="shared" si="28"/>
        <v>1180.1727118533877</v>
      </c>
      <c r="AV21">
        <f t="shared" si="29"/>
        <v>2.8218928509792494</v>
      </c>
      <c r="AW21">
        <f t="shared" si="30"/>
        <v>64.139460999785356</v>
      </c>
      <c r="AX21">
        <f t="shared" si="31"/>
        <v>0.29461237593542988</v>
      </c>
      <c r="AY21">
        <f t="shared" si="32"/>
        <v>2.8806295016401027E-3</v>
      </c>
      <c r="AZ21">
        <f t="shared" si="33"/>
        <v>2.6875494562637066</v>
      </c>
      <c r="BA21" t="s">
        <v>310</v>
      </c>
      <c r="BB21">
        <v>624</v>
      </c>
      <c r="BC21">
        <f t="shared" si="34"/>
        <v>260.62</v>
      </c>
      <c r="BD21">
        <f t="shared" si="35"/>
        <v>0.36894255119448993</v>
      </c>
      <c r="BE21">
        <f t="shared" si="36"/>
        <v>0.90120845463367305</v>
      </c>
      <c r="BF21">
        <f t="shared" si="37"/>
        <v>0.56847616492182429</v>
      </c>
      <c r="BG21">
        <f t="shared" si="38"/>
        <v>0.93358090294642881</v>
      </c>
      <c r="BH21">
        <f t="shared" si="39"/>
        <v>1399.9853333333299</v>
      </c>
      <c r="BI21">
        <f t="shared" si="40"/>
        <v>1180.1727118533877</v>
      </c>
      <c r="BJ21">
        <f t="shared" si="41"/>
        <v>0.84298933978360058</v>
      </c>
      <c r="BK21">
        <f t="shared" si="42"/>
        <v>0.19597867956720119</v>
      </c>
      <c r="BL21">
        <v>6</v>
      </c>
      <c r="BM21">
        <v>0.5</v>
      </c>
      <c r="BN21" t="s">
        <v>290</v>
      </c>
      <c r="BO21">
        <v>2</v>
      </c>
      <c r="BP21">
        <v>1608235297.25</v>
      </c>
      <c r="BQ21">
        <v>149.24520000000001</v>
      </c>
      <c r="BR21">
        <v>152.95843333333301</v>
      </c>
      <c r="BS21">
        <v>22.54785</v>
      </c>
      <c r="BT21">
        <v>20.406703333333301</v>
      </c>
      <c r="BU21">
        <v>145.88513333333299</v>
      </c>
      <c r="BV21">
        <v>22.366243333333301</v>
      </c>
      <c r="BW21">
        <v>499.99489999999997</v>
      </c>
      <c r="BX21">
        <v>101.574733333333</v>
      </c>
      <c r="BY21">
        <v>4.7831893333333299E-2</v>
      </c>
      <c r="BZ21">
        <v>27.987413333333301</v>
      </c>
      <c r="CA21">
        <v>28.859020000000001</v>
      </c>
      <c r="CB21">
        <v>999.9</v>
      </c>
      <c r="CC21">
        <v>0</v>
      </c>
      <c r="CD21">
        <v>0</v>
      </c>
      <c r="CE21">
        <v>9992.125</v>
      </c>
      <c r="CF21">
        <v>0</v>
      </c>
      <c r="CG21">
        <v>418.53</v>
      </c>
      <c r="CH21">
        <v>1399.9853333333299</v>
      </c>
      <c r="CI21">
        <v>0.90000009999999997</v>
      </c>
      <c r="CJ21">
        <v>9.9999976666666698E-2</v>
      </c>
      <c r="CK21">
        <v>0</v>
      </c>
      <c r="CL21">
        <v>788.51049999999998</v>
      </c>
      <c r="CM21">
        <v>4.9993800000000004</v>
      </c>
      <c r="CN21">
        <v>11225.2633333333</v>
      </c>
      <c r="CO21">
        <v>11164.22</v>
      </c>
      <c r="CP21">
        <v>49.439100000000003</v>
      </c>
      <c r="CQ21">
        <v>51.9895</v>
      </c>
      <c r="CR21">
        <v>50.375</v>
      </c>
      <c r="CS21">
        <v>51.360300000000002</v>
      </c>
      <c r="CT21">
        <v>50.930799999999998</v>
      </c>
      <c r="CU21">
        <v>1255.4843333333299</v>
      </c>
      <c r="CV21">
        <v>139.501</v>
      </c>
      <c r="CW21">
        <v>0</v>
      </c>
      <c r="CX21">
        <v>77.600000143051105</v>
      </c>
      <c r="CY21">
        <v>0</v>
      </c>
      <c r="CZ21">
        <v>788.46619230769204</v>
      </c>
      <c r="DA21">
        <v>-8.8507692422925892</v>
      </c>
      <c r="DB21">
        <v>-148.670085462835</v>
      </c>
      <c r="DC21">
        <v>11225.1846153846</v>
      </c>
      <c r="DD21">
        <v>15</v>
      </c>
      <c r="DE21">
        <v>1608234959.5999999</v>
      </c>
      <c r="DF21" t="s">
        <v>291</v>
      </c>
      <c r="DG21">
        <v>1608234951.5999999</v>
      </c>
      <c r="DH21">
        <v>1608234959.5999999</v>
      </c>
      <c r="DI21">
        <v>16</v>
      </c>
      <c r="DJ21">
        <v>-2.6669999999999998</v>
      </c>
      <c r="DK21">
        <v>4.2999999999999997E-2</v>
      </c>
      <c r="DL21">
        <v>3.36</v>
      </c>
      <c r="DM21">
        <v>0.182</v>
      </c>
      <c r="DN21">
        <v>408</v>
      </c>
      <c r="DO21">
        <v>22</v>
      </c>
      <c r="DP21">
        <v>0.28000000000000003</v>
      </c>
      <c r="DQ21">
        <v>0.2</v>
      </c>
      <c r="DR21">
        <v>2.8245368328381102</v>
      </c>
      <c r="DS21">
        <v>-0.16541934832246699</v>
      </c>
      <c r="DT21">
        <v>2.15844608125936E-2</v>
      </c>
      <c r="DU21">
        <v>1</v>
      </c>
      <c r="DV21">
        <v>-3.7158093548387101</v>
      </c>
      <c r="DW21">
        <v>0.161601290322585</v>
      </c>
      <c r="DX21">
        <v>2.44998463373041E-2</v>
      </c>
      <c r="DY21">
        <v>1</v>
      </c>
      <c r="DZ21">
        <v>2.1396903225806501</v>
      </c>
      <c r="EA21">
        <v>0.118644193548387</v>
      </c>
      <c r="EB21">
        <v>8.8711793171250206E-3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3.36</v>
      </c>
      <c r="EJ21">
        <v>0.18160000000000001</v>
      </c>
      <c r="EK21">
        <v>3.3601000000001</v>
      </c>
      <c r="EL21">
        <v>0</v>
      </c>
      <c r="EM21">
        <v>0</v>
      </c>
      <c r="EN21">
        <v>0</v>
      </c>
      <c r="EO21">
        <v>0.18160500000000099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5.9</v>
      </c>
      <c r="EX21">
        <v>5.8</v>
      </c>
      <c r="EY21">
        <v>2</v>
      </c>
      <c r="EZ21">
        <v>492.59300000000002</v>
      </c>
      <c r="FA21">
        <v>507.89800000000002</v>
      </c>
      <c r="FB21">
        <v>24.235199999999999</v>
      </c>
      <c r="FC21">
        <v>32.215899999999998</v>
      </c>
      <c r="FD21">
        <v>30.000499999999999</v>
      </c>
      <c r="FE21">
        <v>32.066499999999998</v>
      </c>
      <c r="FF21">
        <v>32.114699999999999</v>
      </c>
      <c r="FG21">
        <v>10.061</v>
      </c>
      <c r="FH21">
        <v>100</v>
      </c>
      <c r="FI21">
        <v>14.245200000000001</v>
      </c>
      <c r="FJ21">
        <v>24.245699999999999</v>
      </c>
      <c r="FK21">
        <v>153.33699999999999</v>
      </c>
      <c r="FL21">
        <v>3.91059</v>
      </c>
      <c r="FM21">
        <v>100.94199999999999</v>
      </c>
      <c r="FN21">
        <v>100.47499999999999</v>
      </c>
    </row>
    <row r="22" spans="1:170" x14ac:dyDescent="0.25">
      <c r="A22">
        <v>6</v>
      </c>
      <c r="B22">
        <v>1608235381</v>
      </c>
      <c r="C22">
        <v>446.40000009536698</v>
      </c>
      <c r="D22" t="s">
        <v>311</v>
      </c>
      <c r="E22" t="s">
        <v>312</v>
      </c>
      <c r="F22" t="s">
        <v>285</v>
      </c>
      <c r="G22" t="s">
        <v>286</v>
      </c>
      <c r="H22">
        <v>1608235373.25</v>
      </c>
      <c r="I22">
        <f t="shared" si="0"/>
        <v>1.9635205607480065E-3</v>
      </c>
      <c r="J22">
        <f t="shared" si="1"/>
        <v>4.8262085072151137</v>
      </c>
      <c r="K22">
        <f t="shared" si="2"/>
        <v>199.11879999999999</v>
      </c>
      <c r="L22">
        <f t="shared" si="3"/>
        <v>127.79912092774312</v>
      </c>
      <c r="M22">
        <f t="shared" si="4"/>
        <v>12.986912475170415</v>
      </c>
      <c r="N22">
        <f t="shared" si="5"/>
        <v>20.234399180437535</v>
      </c>
      <c r="O22">
        <f t="shared" si="6"/>
        <v>0.11765605708568272</v>
      </c>
      <c r="P22">
        <f t="shared" si="7"/>
        <v>2.9553423588046135</v>
      </c>
      <c r="Q22">
        <f t="shared" si="8"/>
        <v>0.1151144518162244</v>
      </c>
      <c r="R22">
        <f t="shared" si="9"/>
        <v>7.2170312652551596E-2</v>
      </c>
      <c r="S22">
        <f t="shared" si="10"/>
        <v>231.29438955956317</v>
      </c>
      <c r="T22">
        <f t="shared" si="11"/>
        <v>28.81753786167344</v>
      </c>
      <c r="U22">
        <f t="shared" si="12"/>
        <v>28.823540000000001</v>
      </c>
      <c r="V22">
        <f t="shared" si="13"/>
        <v>3.9808890359431204</v>
      </c>
      <c r="W22">
        <f t="shared" si="14"/>
        <v>60.738426605117127</v>
      </c>
      <c r="X22">
        <f t="shared" si="15"/>
        <v>2.3011259989184056</v>
      </c>
      <c r="Y22">
        <f t="shared" si="16"/>
        <v>3.7885834841901205</v>
      </c>
      <c r="Z22">
        <f t="shared" si="17"/>
        <v>1.6797630370247147</v>
      </c>
      <c r="AA22">
        <f t="shared" si="18"/>
        <v>-86.591256728987091</v>
      </c>
      <c r="AB22">
        <f t="shared" si="19"/>
        <v>-135.72231894842972</v>
      </c>
      <c r="AC22">
        <f t="shared" si="20"/>
        <v>-10.050206925438788</v>
      </c>
      <c r="AD22">
        <f t="shared" si="21"/>
        <v>-1.0693930432924219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53487.353779297424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777.06838461538496</v>
      </c>
      <c r="AR22">
        <v>885</v>
      </c>
      <c r="AS22">
        <f t="shared" si="27"/>
        <v>0.12195662755323733</v>
      </c>
      <c r="AT22">
        <v>0.5</v>
      </c>
      <c r="AU22">
        <f t="shared" si="28"/>
        <v>1180.1991518535237</v>
      </c>
      <c r="AV22">
        <f t="shared" si="29"/>
        <v>4.8262085072151137</v>
      </c>
      <c r="AW22">
        <f t="shared" si="30"/>
        <v>71.966554200623392</v>
      </c>
      <c r="AX22">
        <f t="shared" si="31"/>
        <v>0.3124519774011299</v>
      </c>
      <c r="AY22">
        <f t="shared" si="32"/>
        <v>4.5788509325263684E-3</v>
      </c>
      <c r="AZ22">
        <f t="shared" si="33"/>
        <v>2.6859661016949152</v>
      </c>
      <c r="BA22" t="s">
        <v>314</v>
      </c>
      <c r="BB22">
        <v>608.48</v>
      </c>
      <c r="BC22">
        <f t="shared" si="34"/>
        <v>276.52</v>
      </c>
      <c r="BD22">
        <f t="shared" si="35"/>
        <v>0.39032118973171942</v>
      </c>
      <c r="BE22">
        <f t="shared" si="36"/>
        <v>0.89579439252336446</v>
      </c>
      <c r="BF22">
        <f t="shared" si="37"/>
        <v>0.63667801070877328</v>
      </c>
      <c r="BG22">
        <f t="shared" si="38"/>
        <v>0.9334316845607904</v>
      </c>
      <c r="BH22">
        <f t="shared" si="39"/>
        <v>1400.0163333333301</v>
      </c>
      <c r="BI22">
        <f t="shared" si="40"/>
        <v>1180.1991518535237</v>
      </c>
      <c r="BJ22">
        <f t="shared" si="41"/>
        <v>0.84298955930289854</v>
      </c>
      <c r="BK22">
        <f t="shared" si="42"/>
        <v>0.19597911860579736</v>
      </c>
      <c r="BL22">
        <v>6</v>
      </c>
      <c r="BM22">
        <v>0.5</v>
      </c>
      <c r="BN22" t="s">
        <v>290</v>
      </c>
      <c r="BO22">
        <v>2</v>
      </c>
      <c r="BP22">
        <v>1608235373.25</v>
      </c>
      <c r="BQ22">
        <v>199.11879999999999</v>
      </c>
      <c r="BR22">
        <v>205.37936666666701</v>
      </c>
      <c r="BS22">
        <v>22.644480000000001</v>
      </c>
      <c r="BT22">
        <v>20.341629999999999</v>
      </c>
      <c r="BU22">
        <v>195.7586</v>
      </c>
      <c r="BV22">
        <v>22.462876666666698</v>
      </c>
      <c r="BW22">
        <v>500.004166666667</v>
      </c>
      <c r="BX22">
        <v>101.57233333333301</v>
      </c>
      <c r="BY22">
        <v>4.7399110000000001E-2</v>
      </c>
      <c r="BZ22">
        <v>27.971699999999998</v>
      </c>
      <c r="CA22">
        <v>28.823540000000001</v>
      </c>
      <c r="CB22">
        <v>999.9</v>
      </c>
      <c r="CC22">
        <v>0</v>
      </c>
      <c r="CD22">
        <v>0</v>
      </c>
      <c r="CE22">
        <v>9990.6876666666703</v>
      </c>
      <c r="CF22">
        <v>0</v>
      </c>
      <c r="CG22">
        <v>412.58643333333299</v>
      </c>
      <c r="CH22">
        <v>1400.0163333333301</v>
      </c>
      <c r="CI22">
        <v>0.89999063333333296</v>
      </c>
      <c r="CJ22">
        <v>0.100009416666667</v>
      </c>
      <c r="CK22">
        <v>0</v>
      </c>
      <c r="CL22">
        <v>777.06316666666601</v>
      </c>
      <c r="CM22">
        <v>4.9993800000000004</v>
      </c>
      <c r="CN22">
        <v>11049.2733333333</v>
      </c>
      <c r="CO22">
        <v>11164.44</v>
      </c>
      <c r="CP22">
        <v>48.995533333333299</v>
      </c>
      <c r="CQ22">
        <v>51.495600000000003</v>
      </c>
      <c r="CR22">
        <v>49.878866666666703</v>
      </c>
      <c r="CS22">
        <v>50.6289333333333</v>
      </c>
      <c r="CT22">
        <v>50.337200000000003</v>
      </c>
      <c r="CU22">
        <v>1255.502</v>
      </c>
      <c r="CV22">
        <v>139.51433333333301</v>
      </c>
      <c r="CW22">
        <v>0</v>
      </c>
      <c r="CX22">
        <v>75.200000047683702</v>
      </c>
      <c r="CY22">
        <v>0</v>
      </c>
      <c r="CZ22">
        <v>777.06838461538496</v>
      </c>
      <c r="DA22">
        <v>-4.7391453009935098</v>
      </c>
      <c r="DB22">
        <v>-101.186324678725</v>
      </c>
      <c r="DC22">
        <v>11049.103846153799</v>
      </c>
      <c r="DD22">
        <v>15</v>
      </c>
      <c r="DE22">
        <v>1608234959.5999999</v>
      </c>
      <c r="DF22" t="s">
        <v>291</v>
      </c>
      <c r="DG22">
        <v>1608234951.5999999</v>
      </c>
      <c r="DH22">
        <v>1608234959.5999999</v>
      </c>
      <c r="DI22">
        <v>16</v>
      </c>
      <c r="DJ22">
        <v>-2.6669999999999998</v>
      </c>
      <c r="DK22">
        <v>4.2999999999999997E-2</v>
      </c>
      <c r="DL22">
        <v>3.36</v>
      </c>
      <c r="DM22">
        <v>0.182</v>
      </c>
      <c r="DN22">
        <v>408</v>
      </c>
      <c r="DO22">
        <v>22</v>
      </c>
      <c r="DP22">
        <v>0.28000000000000003</v>
      </c>
      <c r="DQ22">
        <v>0.2</v>
      </c>
      <c r="DR22">
        <v>4.8306194364624098</v>
      </c>
      <c r="DS22">
        <v>-0.160845855644449</v>
      </c>
      <c r="DT22">
        <v>2.2376907714293699E-2</v>
      </c>
      <c r="DU22">
        <v>1</v>
      </c>
      <c r="DV22">
        <v>-6.2650603225806396</v>
      </c>
      <c r="DW22">
        <v>0.154098387096785</v>
      </c>
      <c r="DX22">
        <v>2.49500505505817E-2</v>
      </c>
      <c r="DY22">
        <v>1</v>
      </c>
      <c r="DZ22">
        <v>2.3011403225806499</v>
      </c>
      <c r="EA22">
        <v>0.136679032258058</v>
      </c>
      <c r="EB22">
        <v>1.0219217028233399E-2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3.36</v>
      </c>
      <c r="EJ22">
        <v>0.18160000000000001</v>
      </c>
      <c r="EK22">
        <v>3.3601000000001</v>
      </c>
      <c r="EL22">
        <v>0</v>
      </c>
      <c r="EM22">
        <v>0</v>
      </c>
      <c r="EN22">
        <v>0</v>
      </c>
      <c r="EO22">
        <v>0.18160500000000099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7.2</v>
      </c>
      <c r="EX22">
        <v>7</v>
      </c>
      <c r="EY22">
        <v>2</v>
      </c>
      <c r="EZ22">
        <v>492.315</v>
      </c>
      <c r="FA22">
        <v>508.35300000000001</v>
      </c>
      <c r="FB22">
        <v>24.3522</v>
      </c>
      <c r="FC22">
        <v>32.270699999999998</v>
      </c>
      <c r="FD22">
        <v>30.0001</v>
      </c>
      <c r="FE22">
        <v>32.086300000000001</v>
      </c>
      <c r="FF22">
        <v>32.128599999999999</v>
      </c>
      <c r="FG22">
        <v>12.4621</v>
      </c>
      <c r="FH22">
        <v>100</v>
      </c>
      <c r="FI22">
        <v>5.0618100000000004</v>
      </c>
      <c r="FJ22">
        <v>24.371200000000002</v>
      </c>
      <c r="FK22">
        <v>205.821</v>
      </c>
      <c r="FL22">
        <v>0</v>
      </c>
      <c r="FM22">
        <v>100.93300000000001</v>
      </c>
      <c r="FN22">
        <v>100.467</v>
      </c>
    </row>
    <row r="23" spans="1:170" x14ac:dyDescent="0.25">
      <c r="A23">
        <v>7</v>
      </c>
      <c r="B23">
        <v>1608235452</v>
      </c>
      <c r="C23">
        <v>517.40000009536698</v>
      </c>
      <c r="D23" t="s">
        <v>315</v>
      </c>
      <c r="E23" t="s">
        <v>316</v>
      </c>
      <c r="F23" t="s">
        <v>285</v>
      </c>
      <c r="G23" t="s">
        <v>286</v>
      </c>
      <c r="H23">
        <v>1608235444.25</v>
      </c>
      <c r="I23">
        <f t="shared" si="0"/>
        <v>2.0590944049524913E-3</v>
      </c>
      <c r="J23">
        <f t="shared" si="1"/>
        <v>6.753372262801733</v>
      </c>
      <c r="K23">
        <f t="shared" si="2"/>
        <v>248.87993333333301</v>
      </c>
      <c r="L23">
        <f t="shared" si="3"/>
        <v>154.40456116462735</v>
      </c>
      <c r="M23">
        <f t="shared" si="4"/>
        <v>15.690376552783651</v>
      </c>
      <c r="N23">
        <f t="shared" si="5"/>
        <v>25.29083234962291</v>
      </c>
      <c r="O23">
        <f t="shared" si="6"/>
        <v>0.12381760169904481</v>
      </c>
      <c r="P23">
        <f t="shared" si="7"/>
        <v>2.9583615854145626</v>
      </c>
      <c r="Q23">
        <f t="shared" si="8"/>
        <v>0.12100904854266736</v>
      </c>
      <c r="R23">
        <f t="shared" si="9"/>
        <v>7.5877686653757381E-2</v>
      </c>
      <c r="S23">
        <f t="shared" si="10"/>
        <v>231.29295255169487</v>
      </c>
      <c r="T23">
        <f t="shared" si="11"/>
        <v>28.7947071391722</v>
      </c>
      <c r="U23">
        <f t="shared" si="12"/>
        <v>28.8125966666667</v>
      </c>
      <c r="V23">
        <f t="shared" si="13"/>
        <v>3.9783655714668229</v>
      </c>
      <c r="W23">
        <f t="shared" si="14"/>
        <v>60.769680338804378</v>
      </c>
      <c r="X23">
        <f t="shared" si="15"/>
        <v>2.3026586853007962</v>
      </c>
      <c r="Y23">
        <f t="shared" si="16"/>
        <v>3.7891571462330655</v>
      </c>
      <c r="Z23">
        <f t="shared" si="17"/>
        <v>1.6757068861660267</v>
      </c>
      <c r="AA23">
        <f t="shared" si="18"/>
        <v>-90.806063258404862</v>
      </c>
      <c r="AB23">
        <f t="shared" si="19"/>
        <v>-133.70146440336288</v>
      </c>
      <c r="AC23">
        <f t="shared" si="20"/>
        <v>-9.8900473841648111</v>
      </c>
      <c r="AD23">
        <f t="shared" si="21"/>
        <v>-3.1046224942376739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53574.814142600531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770.47580769230797</v>
      </c>
      <c r="AR23">
        <v>888.87</v>
      </c>
      <c r="AS23">
        <f t="shared" si="27"/>
        <v>0.13319629676745981</v>
      </c>
      <c r="AT23">
        <v>0.5</v>
      </c>
      <c r="AU23">
        <f t="shared" si="28"/>
        <v>1180.1931018534578</v>
      </c>
      <c r="AV23">
        <f t="shared" si="29"/>
        <v>6.753372262801733</v>
      </c>
      <c r="AW23">
        <f t="shared" si="30"/>
        <v>78.598675318691051</v>
      </c>
      <c r="AX23">
        <f t="shared" si="31"/>
        <v>0.32789946786369212</v>
      </c>
      <c r="AY23">
        <f t="shared" si="32"/>
        <v>6.2117968077466746E-3</v>
      </c>
      <c r="AZ23">
        <f t="shared" si="33"/>
        <v>2.6699179857571975</v>
      </c>
      <c r="BA23" t="s">
        <v>318</v>
      </c>
      <c r="BB23">
        <v>597.41</v>
      </c>
      <c r="BC23">
        <f t="shared" si="34"/>
        <v>291.46000000000004</v>
      </c>
      <c r="BD23">
        <f t="shared" si="35"/>
        <v>0.40621077440366438</v>
      </c>
      <c r="BE23">
        <f t="shared" si="36"/>
        <v>0.89062060217587913</v>
      </c>
      <c r="BF23">
        <f t="shared" si="37"/>
        <v>0.68280807059105164</v>
      </c>
      <c r="BG23">
        <f t="shared" si="38"/>
        <v>0.93191201310705296</v>
      </c>
      <c r="BH23">
        <f t="shared" si="39"/>
        <v>1400.00933333333</v>
      </c>
      <c r="BI23">
        <f t="shared" si="40"/>
        <v>1180.1931018534578</v>
      </c>
      <c r="BJ23">
        <f t="shared" si="41"/>
        <v>0.84298945282278637</v>
      </c>
      <c r="BK23">
        <f t="shared" si="42"/>
        <v>0.19597890564557294</v>
      </c>
      <c r="BL23">
        <v>6</v>
      </c>
      <c r="BM23">
        <v>0.5</v>
      </c>
      <c r="BN23" t="s">
        <v>290</v>
      </c>
      <c r="BO23">
        <v>2</v>
      </c>
      <c r="BP23">
        <v>1608235444.25</v>
      </c>
      <c r="BQ23">
        <v>248.87993333333301</v>
      </c>
      <c r="BR23">
        <v>257.59853333333302</v>
      </c>
      <c r="BS23">
        <v>22.6598133333333</v>
      </c>
      <c r="BT23">
        <v>20.245003333333301</v>
      </c>
      <c r="BU23">
        <v>245.519833333333</v>
      </c>
      <c r="BV23">
        <v>22.478206666666701</v>
      </c>
      <c r="BW23">
        <v>500.02336666666702</v>
      </c>
      <c r="BX23">
        <v>101.57129999999999</v>
      </c>
      <c r="BY23">
        <v>4.730786E-2</v>
      </c>
      <c r="BZ23">
        <v>27.974296666666699</v>
      </c>
      <c r="CA23">
        <v>28.8125966666667</v>
      </c>
      <c r="CB23">
        <v>999.9</v>
      </c>
      <c r="CC23">
        <v>0</v>
      </c>
      <c r="CD23">
        <v>0</v>
      </c>
      <c r="CE23">
        <v>10007.916666666701</v>
      </c>
      <c r="CF23">
        <v>0</v>
      </c>
      <c r="CG23">
        <v>409.80653333333299</v>
      </c>
      <c r="CH23">
        <v>1400.00933333333</v>
      </c>
      <c r="CI23">
        <v>0.89999340000000005</v>
      </c>
      <c r="CJ23">
        <v>0.10000647999999999</v>
      </c>
      <c r="CK23">
        <v>0</v>
      </c>
      <c r="CL23">
        <v>770.49996666666698</v>
      </c>
      <c r="CM23">
        <v>4.9993800000000004</v>
      </c>
      <c r="CN23">
        <v>10929.573333333299</v>
      </c>
      <c r="CO23">
        <v>11164.38</v>
      </c>
      <c r="CP23">
        <v>48.491466666666597</v>
      </c>
      <c r="CQ23">
        <v>50.949733333333299</v>
      </c>
      <c r="CR23">
        <v>49.3414</v>
      </c>
      <c r="CS23">
        <v>50.137333333333302</v>
      </c>
      <c r="CT23">
        <v>49.866399999999999</v>
      </c>
      <c r="CU23">
        <v>1255.50066666667</v>
      </c>
      <c r="CV23">
        <v>139.50866666666701</v>
      </c>
      <c r="CW23">
        <v>0</v>
      </c>
      <c r="CX23">
        <v>70.400000095367403</v>
      </c>
      <c r="CY23">
        <v>0</v>
      </c>
      <c r="CZ23">
        <v>770.47580769230797</v>
      </c>
      <c r="DA23">
        <v>-4.4984957215152699</v>
      </c>
      <c r="DB23">
        <v>-113.924786398813</v>
      </c>
      <c r="DC23">
        <v>10929.1423076923</v>
      </c>
      <c r="DD23">
        <v>15</v>
      </c>
      <c r="DE23">
        <v>1608234959.5999999</v>
      </c>
      <c r="DF23" t="s">
        <v>291</v>
      </c>
      <c r="DG23">
        <v>1608234951.5999999</v>
      </c>
      <c r="DH23">
        <v>1608234959.5999999</v>
      </c>
      <c r="DI23">
        <v>16</v>
      </c>
      <c r="DJ23">
        <v>-2.6669999999999998</v>
      </c>
      <c r="DK23">
        <v>4.2999999999999997E-2</v>
      </c>
      <c r="DL23">
        <v>3.36</v>
      </c>
      <c r="DM23">
        <v>0.182</v>
      </c>
      <c r="DN23">
        <v>408</v>
      </c>
      <c r="DO23">
        <v>22</v>
      </c>
      <c r="DP23">
        <v>0.28000000000000003</v>
      </c>
      <c r="DQ23">
        <v>0.2</v>
      </c>
      <c r="DR23">
        <v>6.7577511356646802</v>
      </c>
      <c r="DS23">
        <v>-9.49036423929491E-2</v>
      </c>
      <c r="DT23">
        <v>2.3782387062675801E-2</v>
      </c>
      <c r="DU23">
        <v>1</v>
      </c>
      <c r="DV23">
        <v>-8.7237593548387107</v>
      </c>
      <c r="DW23">
        <v>6.7503870967777796E-2</v>
      </c>
      <c r="DX23">
        <v>2.7144583008043E-2</v>
      </c>
      <c r="DY23">
        <v>1</v>
      </c>
      <c r="DZ23">
        <v>2.41356709677419</v>
      </c>
      <c r="EA23">
        <v>8.9454677419350703E-2</v>
      </c>
      <c r="EB23">
        <v>6.9273488824384702E-3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3.36</v>
      </c>
      <c r="EJ23">
        <v>0.18160000000000001</v>
      </c>
      <c r="EK23">
        <v>3.3601000000001</v>
      </c>
      <c r="EL23">
        <v>0</v>
      </c>
      <c r="EM23">
        <v>0</v>
      </c>
      <c r="EN23">
        <v>0</v>
      </c>
      <c r="EO23">
        <v>0.18160500000000099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8.3000000000000007</v>
      </c>
      <c r="EX23">
        <v>8.1999999999999993</v>
      </c>
      <c r="EY23">
        <v>2</v>
      </c>
      <c r="EZ23">
        <v>492.45299999999997</v>
      </c>
      <c r="FA23">
        <v>508.18</v>
      </c>
      <c r="FB23">
        <v>24.454499999999999</v>
      </c>
      <c r="FC23">
        <v>32.299999999999997</v>
      </c>
      <c r="FD23">
        <v>30.000399999999999</v>
      </c>
      <c r="FE23">
        <v>32.106000000000002</v>
      </c>
      <c r="FF23">
        <v>32.147100000000002</v>
      </c>
      <c r="FG23">
        <v>14.807700000000001</v>
      </c>
      <c r="FH23">
        <v>100</v>
      </c>
      <c r="FI23">
        <v>0</v>
      </c>
      <c r="FJ23">
        <v>24.462700000000002</v>
      </c>
      <c r="FK23">
        <v>258.03800000000001</v>
      </c>
      <c r="FL23">
        <v>0</v>
      </c>
      <c r="FM23">
        <v>100.92700000000001</v>
      </c>
      <c r="FN23">
        <v>100.461</v>
      </c>
    </row>
    <row r="24" spans="1:170" x14ac:dyDescent="0.25">
      <c r="A24">
        <v>8</v>
      </c>
      <c r="B24">
        <v>1608235564</v>
      </c>
      <c r="C24">
        <v>629.40000009536698</v>
      </c>
      <c r="D24" t="s">
        <v>319</v>
      </c>
      <c r="E24" t="s">
        <v>320</v>
      </c>
      <c r="F24" t="s">
        <v>285</v>
      </c>
      <c r="G24" t="s">
        <v>286</v>
      </c>
      <c r="H24">
        <v>1608235556</v>
      </c>
      <c r="I24">
        <f t="shared" si="0"/>
        <v>1.419532640725239E-3</v>
      </c>
      <c r="J24">
        <f t="shared" si="1"/>
        <v>12.16707116463146</v>
      </c>
      <c r="K24">
        <f t="shared" si="2"/>
        <v>399.75558064516099</v>
      </c>
      <c r="L24">
        <f t="shared" si="3"/>
        <v>150.74523208875235</v>
      </c>
      <c r="M24">
        <f t="shared" si="4"/>
        <v>15.318576550149526</v>
      </c>
      <c r="N24">
        <f t="shared" si="5"/>
        <v>40.622753891526109</v>
      </c>
      <c r="O24">
        <f t="shared" si="6"/>
        <v>8.1750169399466471E-2</v>
      </c>
      <c r="P24">
        <f t="shared" si="7"/>
        <v>2.9548023423018308</v>
      </c>
      <c r="Q24">
        <f t="shared" si="8"/>
        <v>8.0514130974594644E-2</v>
      </c>
      <c r="R24">
        <f t="shared" si="9"/>
        <v>5.0430828170972608E-2</v>
      </c>
      <c r="S24">
        <f t="shared" si="10"/>
        <v>231.29351062268381</v>
      </c>
      <c r="T24">
        <f t="shared" si="11"/>
        <v>28.981693885703667</v>
      </c>
      <c r="U24">
        <f t="shared" si="12"/>
        <v>28.8511064516129</v>
      </c>
      <c r="V24">
        <f t="shared" si="13"/>
        <v>3.9872518755564563</v>
      </c>
      <c r="W24">
        <f t="shared" si="14"/>
        <v>59.322803209175966</v>
      </c>
      <c r="X24">
        <f t="shared" si="15"/>
        <v>2.2506122343585915</v>
      </c>
      <c r="Y24">
        <f t="shared" si="16"/>
        <v>3.7938399950905723</v>
      </c>
      <c r="Z24">
        <f t="shared" si="17"/>
        <v>1.7366396411978648</v>
      </c>
      <c r="AA24">
        <f t="shared" si="18"/>
        <v>-62.601389455983039</v>
      </c>
      <c r="AB24">
        <f t="shared" si="19"/>
        <v>-136.30059534794287</v>
      </c>
      <c r="AC24">
        <f t="shared" si="20"/>
        <v>-10.097452842460223</v>
      </c>
      <c r="AD24">
        <f t="shared" si="21"/>
        <v>22.294072976297684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53467.371177431378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765.27236000000005</v>
      </c>
      <c r="AR24">
        <v>918.49</v>
      </c>
      <c r="AS24">
        <f t="shared" si="27"/>
        <v>0.16681470674694332</v>
      </c>
      <c r="AT24">
        <v>0.5</v>
      </c>
      <c r="AU24">
        <f t="shared" si="28"/>
        <v>1180.1963380029479</v>
      </c>
      <c r="AV24">
        <f t="shared" si="29"/>
        <v>12.16707116463146</v>
      </c>
      <c r="AW24">
        <f t="shared" si="30"/>
        <v>98.43705301388907</v>
      </c>
      <c r="AX24">
        <f t="shared" si="31"/>
        <v>0.36788642228004659</v>
      </c>
      <c r="AY24">
        <f t="shared" si="32"/>
        <v>1.0798896958122785E-2</v>
      </c>
      <c r="AZ24">
        <f t="shared" si="33"/>
        <v>2.5515683349845943</v>
      </c>
      <c r="BA24" t="s">
        <v>322</v>
      </c>
      <c r="BB24">
        <v>580.59</v>
      </c>
      <c r="BC24">
        <f t="shared" si="34"/>
        <v>337.9</v>
      </c>
      <c r="BD24">
        <f t="shared" si="35"/>
        <v>0.45344078129624138</v>
      </c>
      <c r="BE24">
        <f t="shared" si="36"/>
        <v>0.87398796937523549</v>
      </c>
      <c r="BF24">
        <f t="shared" si="37"/>
        <v>0.75471808182117794</v>
      </c>
      <c r="BG24">
        <f t="shared" si="38"/>
        <v>0.92028083262650939</v>
      </c>
      <c r="BH24">
        <f t="shared" si="39"/>
        <v>1400.01322580645</v>
      </c>
      <c r="BI24">
        <f t="shared" si="40"/>
        <v>1180.1963380029479</v>
      </c>
      <c r="BJ24">
        <f t="shared" si="41"/>
        <v>0.84298942056288007</v>
      </c>
      <c r="BK24">
        <f t="shared" si="42"/>
        <v>0.19597884112576028</v>
      </c>
      <c r="BL24">
        <v>6</v>
      </c>
      <c r="BM24">
        <v>0.5</v>
      </c>
      <c r="BN24" t="s">
        <v>290</v>
      </c>
      <c r="BO24">
        <v>2</v>
      </c>
      <c r="BP24">
        <v>1608235556</v>
      </c>
      <c r="BQ24">
        <v>399.75558064516099</v>
      </c>
      <c r="BR24">
        <v>415.03703225806498</v>
      </c>
      <c r="BS24">
        <v>22.147558064516101</v>
      </c>
      <c r="BT24">
        <v>20.481845161290298</v>
      </c>
      <c r="BU24">
        <v>396.21858064516101</v>
      </c>
      <c r="BV24">
        <v>22.010558064516101</v>
      </c>
      <c r="BW24">
        <v>499.99977419354798</v>
      </c>
      <c r="BX24">
        <v>101.570709677419</v>
      </c>
      <c r="BY24">
        <v>4.8269164516128997E-2</v>
      </c>
      <c r="BZ24">
        <v>27.995480645161301</v>
      </c>
      <c r="CA24">
        <v>28.8511064516129</v>
      </c>
      <c r="CB24">
        <v>999.9</v>
      </c>
      <c r="CC24">
        <v>0</v>
      </c>
      <c r="CD24">
        <v>0</v>
      </c>
      <c r="CE24">
        <v>9987.7861290322599</v>
      </c>
      <c r="CF24">
        <v>0</v>
      </c>
      <c r="CG24">
        <v>413.65680645161302</v>
      </c>
      <c r="CH24">
        <v>1400.01322580645</v>
      </c>
      <c r="CI24">
        <v>0.89999548387096695</v>
      </c>
      <c r="CJ24">
        <v>0.100004516129032</v>
      </c>
      <c r="CK24">
        <v>0</v>
      </c>
      <c r="CL24">
        <v>765.23164516128998</v>
      </c>
      <c r="CM24">
        <v>4.9993800000000004</v>
      </c>
      <c r="CN24">
        <v>10851.6612903226</v>
      </c>
      <c r="CO24">
        <v>11164.4225806452</v>
      </c>
      <c r="CP24">
        <v>47.856709677419303</v>
      </c>
      <c r="CQ24">
        <v>50.277999999999999</v>
      </c>
      <c r="CR24">
        <v>48.715451612903202</v>
      </c>
      <c r="CS24">
        <v>49.656999999999996</v>
      </c>
      <c r="CT24">
        <v>49.322193548387098</v>
      </c>
      <c r="CU24">
        <v>1255.5074193548401</v>
      </c>
      <c r="CV24">
        <v>139.50774193548401</v>
      </c>
      <c r="CW24">
        <v>0</v>
      </c>
      <c r="CX24">
        <v>111.200000047684</v>
      </c>
      <c r="CY24">
        <v>0</v>
      </c>
      <c r="CZ24">
        <v>765.27236000000005</v>
      </c>
      <c r="DA24">
        <v>3.7520000126922599</v>
      </c>
      <c r="DB24">
        <v>70.023076759783606</v>
      </c>
      <c r="DC24">
        <v>10852.456</v>
      </c>
      <c r="DD24">
        <v>15</v>
      </c>
      <c r="DE24">
        <v>1608235586</v>
      </c>
      <c r="DF24" t="s">
        <v>323</v>
      </c>
      <c r="DG24">
        <v>1608235586</v>
      </c>
      <c r="DH24">
        <v>1608235582</v>
      </c>
      <c r="DI24">
        <v>17</v>
      </c>
      <c r="DJ24">
        <v>0.17599999999999999</v>
      </c>
      <c r="DK24">
        <v>-4.4999999999999998E-2</v>
      </c>
      <c r="DL24">
        <v>3.5369999999999999</v>
      </c>
      <c r="DM24">
        <v>0.13700000000000001</v>
      </c>
      <c r="DN24">
        <v>415</v>
      </c>
      <c r="DO24">
        <v>21</v>
      </c>
      <c r="DP24">
        <v>0.08</v>
      </c>
      <c r="DQ24">
        <v>0.05</v>
      </c>
      <c r="DR24">
        <v>12.2975855241065</v>
      </c>
      <c r="DS24">
        <v>-0.13212495848604899</v>
      </c>
      <c r="DT24">
        <v>1.88784478160973E-2</v>
      </c>
      <c r="DU24">
        <v>1</v>
      </c>
      <c r="DV24">
        <v>-15.4568225806452</v>
      </c>
      <c r="DW24">
        <v>5.7072580645160201E-2</v>
      </c>
      <c r="DX24">
        <v>2.3239853279163399E-2</v>
      </c>
      <c r="DY24">
        <v>1</v>
      </c>
      <c r="DZ24">
        <v>1.7084780645161299</v>
      </c>
      <c r="EA24">
        <v>8.6573225806445803E-2</v>
      </c>
      <c r="EB24">
        <v>1.4784512039763199E-2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3.5369999999999999</v>
      </c>
      <c r="EJ24">
        <v>0.13700000000000001</v>
      </c>
      <c r="EK24">
        <v>3.3601000000001</v>
      </c>
      <c r="EL24">
        <v>0</v>
      </c>
      <c r="EM24">
        <v>0</v>
      </c>
      <c r="EN24">
        <v>0</v>
      </c>
      <c r="EO24">
        <v>0.18160500000000099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10.199999999999999</v>
      </c>
      <c r="EX24">
        <v>10.1</v>
      </c>
      <c r="EY24">
        <v>2</v>
      </c>
      <c r="EZ24">
        <v>491.78</v>
      </c>
      <c r="FA24">
        <v>505.81900000000002</v>
      </c>
      <c r="FB24">
        <v>24.3414</v>
      </c>
      <c r="FC24">
        <v>32.421700000000001</v>
      </c>
      <c r="FD24">
        <v>30.000399999999999</v>
      </c>
      <c r="FE24">
        <v>32.198399999999999</v>
      </c>
      <c r="FF24">
        <v>32.238900000000001</v>
      </c>
      <c r="FG24">
        <v>21.4693</v>
      </c>
      <c r="FH24">
        <v>2.4217499999999998</v>
      </c>
      <c r="FI24">
        <v>29.443300000000001</v>
      </c>
      <c r="FJ24">
        <v>24.347300000000001</v>
      </c>
      <c r="FK24">
        <v>415.291</v>
      </c>
      <c r="FL24">
        <v>20.1053</v>
      </c>
      <c r="FM24">
        <v>100.901</v>
      </c>
      <c r="FN24">
        <v>100.438</v>
      </c>
    </row>
    <row r="25" spans="1:170" x14ac:dyDescent="0.25">
      <c r="A25">
        <v>9</v>
      </c>
      <c r="B25">
        <v>1608235674</v>
      </c>
      <c r="C25">
        <v>739.40000009536698</v>
      </c>
      <c r="D25" t="s">
        <v>324</v>
      </c>
      <c r="E25" t="s">
        <v>325</v>
      </c>
      <c r="F25" t="s">
        <v>285</v>
      </c>
      <c r="G25" t="s">
        <v>286</v>
      </c>
      <c r="H25">
        <v>1608235666</v>
      </c>
      <c r="I25">
        <f t="shared" si="0"/>
        <v>1.9844951032261093E-3</v>
      </c>
      <c r="J25">
        <f t="shared" si="1"/>
        <v>15.756432745721234</v>
      </c>
      <c r="K25">
        <f t="shared" si="2"/>
        <v>499.05661290322598</v>
      </c>
      <c r="L25">
        <f t="shared" si="3"/>
        <v>274.01861180591061</v>
      </c>
      <c r="M25">
        <f t="shared" si="4"/>
        <v>27.844574281410981</v>
      </c>
      <c r="N25">
        <f t="shared" si="5"/>
        <v>50.71195287441239</v>
      </c>
      <c r="O25">
        <f t="shared" si="6"/>
        <v>0.11974045145206003</v>
      </c>
      <c r="P25">
        <f t="shared" si="7"/>
        <v>2.9567638993698577</v>
      </c>
      <c r="Q25">
        <f t="shared" si="8"/>
        <v>0.11711031456198874</v>
      </c>
      <c r="R25">
        <f t="shared" si="9"/>
        <v>7.3425442210118819E-2</v>
      </c>
      <c r="S25">
        <f t="shared" si="10"/>
        <v>231.29333608445376</v>
      </c>
      <c r="T25">
        <f t="shared" si="11"/>
        <v>28.806371030685611</v>
      </c>
      <c r="U25">
        <f t="shared" si="12"/>
        <v>28.791964516128999</v>
      </c>
      <c r="V25">
        <f t="shared" si="13"/>
        <v>3.97361172016925</v>
      </c>
      <c r="W25">
        <f t="shared" si="14"/>
        <v>60.856556895273272</v>
      </c>
      <c r="X25">
        <f t="shared" si="15"/>
        <v>2.3048782051266086</v>
      </c>
      <c r="Y25">
        <f t="shared" si="16"/>
        <v>3.7873950198875419</v>
      </c>
      <c r="Z25">
        <f t="shared" si="17"/>
        <v>1.6687335150426414</v>
      </c>
      <c r="AA25">
        <f t="shared" si="18"/>
        <v>-87.516234052271415</v>
      </c>
      <c r="AB25">
        <f t="shared" si="19"/>
        <v>-131.61201262901824</v>
      </c>
      <c r="AC25">
        <f t="shared" si="20"/>
        <v>-9.7393614153320218</v>
      </c>
      <c r="AD25">
        <f t="shared" si="21"/>
        <v>2.4257279878320901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53529.614128312169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780.18420000000003</v>
      </c>
      <c r="AR25">
        <v>960.76</v>
      </c>
      <c r="AS25">
        <f t="shared" si="27"/>
        <v>0.18795099712727414</v>
      </c>
      <c r="AT25">
        <v>0.5</v>
      </c>
      <c r="AU25">
        <f t="shared" si="28"/>
        <v>1180.199168630952</v>
      </c>
      <c r="AV25">
        <f t="shared" si="29"/>
        <v>15.756432745721234</v>
      </c>
      <c r="AW25">
        <f t="shared" si="30"/>
        <v>110.9098052764837</v>
      </c>
      <c r="AX25">
        <f t="shared" si="31"/>
        <v>0.39150256047295889</v>
      </c>
      <c r="AY25">
        <f t="shared" si="32"/>
        <v>1.3840189571125814E-2</v>
      </c>
      <c r="AZ25">
        <f t="shared" si="33"/>
        <v>2.3953120446313334</v>
      </c>
      <c r="BA25" t="s">
        <v>327</v>
      </c>
      <c r="BB25">
        <v>584.62</v>
      </c>
      <c r="BC25">
        <f t="shared" si="34"/>
        <v>376.14</v>
      </c>
      <c r="BD25">
        <f t="shared" si="35"/>
        <v>0.48007603551868977</v>
      </c>
      <c r="BE25">
        <f t="shared" si="36"/>
        <v>0.8595161085506412</v>
      </c>
      <c r="BF25">
        <f t="shared" si="37"/>
        <v>0.73619347190687001</v>
      </c>
      <c r="BG25">
        <f t="shared" si="38"/>
        <v>0.90368225062405894</v>
      </c>
      <c r="BH25">
        <f t="shared" si="39"/>
        <v>1400.0170967741899</v>
      </c>
      <c r="BI25">
        <f t="shared" si="40"/>
        <v>1180.199168630952</v>
      </c>
      <c r="BJ25">
        <f t="shared" si="41"/>
        <v>0.84298911159747614</v>
      </c>
      <c r="BK25">
        <f t="shared" si="42"/>
        <v>0.1959782231949522</v>
      </c>
      <c r="BL25">
        <v>6</v>
      </c>
      <c r="BM25">
        <v>0.5</v>
      </c>
      <c r="BN25" t="s">
        <v>290</v>
      </c>
      <c r="BO25">
        <v>2</v>
      </c>
      <c r="BP25">
        <v>1608235666</v>
      </c>
      <c r="BQ25">
        <v>499.05661290322598</v>
      </c>
      <c r="BR25">
        <v>519.15235483871004</v>
      </c>
      <c r="BS25">
        <v>22.6823193548387</v>
      </c>
      <c r="BT25">
        <v>20.354990322580601</v>
      </c>
      <c r="BU25">
        <v>495.52003225806499</v>
      </c>
      <c r="BV25">
        <v>22.545709677419399</v>
      </c>
      <c r="BW25">
        <v>500.01064516128997</v>
      </c>
      <c r="BX25">
        <v>101.567870967742</v>
      </c>
      <c r="BY25">
        <v>4.7760532258064502E-2</v>
      </c>
      <c r="BZ25">
        <v>27.966319354838699</v>
      </c>
      <c r="CA25">
        <v>28.791964516128999</v>
      </c>
      <c r="CB25">
        <v>999.9</v>
      </c>
      <c r="CC25">
        <v>0</v>
      </c>
      <c r="CD25">
        <v>0</v>
      </c>
      <c r="CE25">
        <v>9999.1883870967795</v>
      </c>
      <c r="CF25">
        <v>0</v>
      </c>
      <c r="CG25">
        <v>419.38193548387102</v>
      </c>
      <c r="CH25">
        <v>1400.0170967741899</v>
      </c>
      <c r="CI25">
        <v>0.90000529032258103</v>
      </c>
      <c r="CJ25">
        <v>9.9994448387096799E-2</v>
      </c>
      <c r="CK25">
        <v>0</v>
      </c>
      <c r="CL25">
        <v>780.07509677419398</v>
      </c>
      <c r="CM25">
        <v>4.9993800000000004</v>
      </c>
      <c r="CN25">
        <v>11173.677419354801</v>
      </c>
      <c r="CO25">
        <v>11164.483870967701</v>
      </c>
      <c r="CP25">
        <v>47.040096774193501</v>
      </c>
      <c r="CQ25">
        <v>49.509870967741897</v>
      </c>
      <c r="CR25">
        <v>47.904935483871</v>
      </c>
      <c r="CS25">
        <v>48.919096774193498</v>
      </c>
      <c r="CT25">
        <v>48.606612903225802</v>
      </c>
      <c r="CU25">
        <v>1255.5238709677401</v>
      </c>
      <c r="CV25">
        <v>139.49354838709701</v>
      </c>
      <c r="CW25">
        <v>0</v>
      </c>
      <c r="CX25">
        <v>109.299999952316</v>
      </c>
      <c r="CY25">
        <v>0</v>
      </c>
      <c r="CZ25">
        <v>780.18420000000003</v>
      </c>
      <c r="DA25">
        <v>7.3183846141106104</v>
      </c>
      <c r="DB25">
        <v>104.853846249388</v>
      </c>
      <c r="DC25">
        <v>11175.248</v>
      </c>
      <c r="DD25">
        <v>15</v>
      </c>
      <c r="DE25">
        <v>1608235586</v>
      </c>
      <c r="DF25" t="s">
        <v>323</v>
      </c>
      <c r="DG25">
        <v>1608235586</v>
      </c>
      <c r="DH25">
        <v>1608235582</v>
      </c>
      <c r="DI25">
        <v>17</v>
      </c>
      <c r="DJ25">
        <v>0.17599999999999999</v>
      </c>
      <c r="DK25">
        <v>-4.4999999999999998E-2</v>
      </c>
      <c r="DL25">
        <v>3.5369999999999999</v>
      </c>
      <c r="DM25">
        <v>0.13700000000000001</v>
      </c>
      <c r="DN25">
        <v>415</v>
      </c>
      <c r="DO25">
        <v>21</v>
      </c>
      <c r="DP25">
        <v>0.08</v>
      </c>
      <c r="DQ25">
        <v>0.05</v>
      </c>
      <c r="DR25">
        <v>15.7597344410877</v>
      </c>
      <c r="DS25">
        <v>-0.227707481614495</v>
      </c>
      <c r="DT25">
        <v>3.5122456774726099E-2</v>
      </c>
      <c r="DU25">
        <v>1</v>
      </c>
      <c r="DV25">
        <v>-20.096329032258101</v>
      </c>
      <c r="DW25">
        <v>0.146879032258147</v>
      </c>
      <c r="DX25">
        <v>3.6164125813265099E-2</v>
      </c>
      <c r="DY25">
        <v>1</v>
      </c>
      <c r="DZ25">
        <v>2.3268238709677398</v>
      </c>
      <c r="EA25">
        <v>5.7688064516123003E-2</v>
      </c>
      <c r="EB25">
        <v>4.4506032048000502E-3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3.536</v>
      </c>
      <c r="EJ25">
        <v>0.13669999999999999</v>
      </c>
      <c r="EK25">
        <v>3.5365000000000499</v>
      </c>
      <c r="EL25">
        <v>0</v>
      </c>
      <c r="EM25">
        <v>0</v>
      </c>
      <c r="EN25">
        <v>0</v>
      </c>
      <c r="EO25">
        <v>0.13663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1.5</v>
      </c>
      <c r="EX25">
        <v>1.5</v>
      </c>
      <c r="EY25">
        <v>2</v>
      </c>
      <c r="EZ25">
        <v>492.161</v>
      </c>
      <c r="FA25">
        <v>507.93799999999999</v>
      </c>
      <c r="FB25">
        <v>24.9343</v>
      </c>
      <c r="FC25">
        <v>32.370100000000001</v>
      </c>
      <c r="FD25">
        <v>29.998799999999999</v>
      </c>
      <c r="FE25">
        <v>32.148499999999999</v>
      </c>
      <c r="FF25">
        <v>32.173299999999998</v>
      </c>
      <c r="FG25">
        <v>25.704499999999999</v>
      </c>
      <c r="FH25">
        <v>100</v>
      </c>
      <c r="FI25">
        <v>25.5181</v>
      </c>
      <c r="FJ25">
        <v>24.9391</v>
      </c>
      <c r="FK25">
        <v>519.57100000000003</v>
      </c>
      <c r="FL25">
        <v>12.7524</v>
      </c>
      <c r="FM25">
        <v>100.923</v>
      </c>
      <c r="FN25">
        <v>100.46599999999999</v>
      </c>
    </row>
    <row r="26" spans="1:170" x14ac:dyDescent="0.25">
      <c r="A26">
        <v>10</v>
      </c>
      <c r="B26">
        <v>1608235794.5</v>
      </c>
      <c r="C26">
        <v>859.90000009536698</v>
      </c>
      <c r="D26" t="s">
        <v>328</v>
      </c>
      <c r="E26" t="s">
        <v>329</v>
      </c>
      <c r="F26" t="s">
        <v>285</v>
      </c>
      <c r="G26" t="s">
        <v>286</v>
      </c>
      <c r="H26">
        <v>1608235786.5</v>
      </c>
      <c r="I26">
        <f t="shared" si="0"/>
        <v>1.89948989895E-3</v>
      </c>
      <c r="J26">
        <f t="shared" si="1"/>
        <v>18.475654108909822</v>
      </c>
      <c r="K26">
        <f t="shared" si="2"/>
        <v>599.82235483871</v>
      </c>
      <c r="L26">
        <f t="shared" si="3"/>
        <v>318.42831437958682</v>
      </c>
      <c r="M26">
        <f t="shared" si="4"/>
        <v>32.355815054004744</v>
      </c>
      <c r="N26">
        <f t="shared" si="5"/>
        <v>60.948541012228098</v>
      </c>
      <c r="O26">
        <f t="shared" si="6"/>
        <v>0.11199013027349687</v>
      </c>
      <c r="P26">
        <f t="shared" si="7"/>
        <v>2.9568594594251358</v>
      </c>
      <c r="Q26">
        <f t="shared" si="8"/>
        <v>0.10968599386298578</v>
      </c>
      <c r="R26">
        <f t="shared" si="9"/>
        <v>6.8756815221758416E-2</v>
      </c>
      <c r="S26">
        <f t="shared" si="10"/>
        <v>231.29118604056308</v>
      </c>
      <c r="T26">
        <f t="shared" si="11"/>
        <v>28.857002257900554</v>
      </c>
      <c r="U26">
        <f t="shared" si="12"/>
        <v>28.820790322580699</v>
      </c>
      <c r="V26">
        <f t="shared" si="13"/>
        <v>3.9802548461999794</v>
      </c>
      <c r="W26">
        <f t="shared" si="14"/>
        <v>59.960748876839467</v>
      </c>
      <c r="X26">
        <f t="shared" si="15"/>
        <v>2.274764819993158</v>
      </c>
      <c r="Y26">
        <f t="shared" si="16"/>
        <v>3.7937565200620975</v>
      </c>
      <c r="Z26">
        <f t="shared" si="17"/>
        <v>1.7054900262068213</v>
      </c>
      <c r="AA26">
        <f t="shared" si="18"/>
        <v>-83.767504543694997</v>
      </c>
      <c r="AB26">
        <f t="shared" si="19"/>
        <v>-131.62295115977687</v>
      </c>
      <c r="AC26">
        <f t="shared" si="20"/>
        <v>-9.7426490655380835</v>
      </c>
      <c r="AD26">
        <f t="shared" si="21"/>
        <v>6.1580812715531295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53527.167884898721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808.03949999999998</v>
      </c>
      <c r="AR26">
        <v>1016.74</v>
      </c>
      <c r="AS26">
        <f t="shared" si="27"/>
        <v>0.20526437437299605</v>
      </c>
      <c r="AT26">
        <v>0.5</v>
      </c>
      <c r="AU26">
        <f t="shared" si="28"/>
        <v>1180.1856018533827</v>
      </c>
      <c r="AV26">
        <f t="shared" si="29"/>
        <v>18.475654108909822</v>
      </c>
      <c r="AW26">
        <f t="shared" si="30"/>
        <v>121.1250296042262</v>
      </c>
      <c r="AX26">
        <f t="shared" si="31"/>
        <v>0.41890748864016364</v>
      </c>
      <c r="AY26">
        <f t="shared" si="32"/>
        <v>1.6144411149233033E-2</v>
      </c>
      <c r="AZ26">
        <f t="shared" si="33"/>
        <v>2.208371855144875</v>
      </c>
      <c r="BA26" t="s">
        <v>331</v>
      </c>
      <c r="BB26">
        <v>590.82000000000005</v>
      </c>
      <c r="BC26">
        <f t="shared" si="34"/>
        <v>425.91999999999996</v>
      </c>
      <c r="BD26">
        <f t="shared" si="35"/>
        <v>0.48999929564237427</v>
      </c>
      <c r="BE26">
        <f t="shared" si="36"/>
        <v>0.84055464462463425</v>
      </c>
      <c r="BF26">
        <f t="shared" si="37"/>
        <v>0.69275167116907765</v>
      </c>
      <c r="BG26">
        <f t="shared" si="38"/>
        <v>0.88170002633976363</v>
      </c>
      <c r="BH26">
        <f t="shared" si="39"/>
        <v>1400.0006451612901</v>
      </c>
      <c r="BI26">
        <f t="shared" si="40"/>
        <v>1180.1856018533827</v>
      </c>
      <c r="BJ26">
        <f t="shared" si="41"/>
        <v>0.84298932713521479</v>
      </c>
      <c r="BK26">
        <f t="shared" si="42"/>
        <v>0.19597865427042971</v>
      </c>
      <c r="BL26">
        <v>6</v>
      </c>
      <c r="BM26">
        <v>0.5</v>
      </c>
      <c r="BN26" t="s">
        <v>290</v>
      </c>
      <c r="BO26">
        <v>2</v>
      </c>
      <c r="BP26">
        <v>1608235786.5</v>
      </c>
      <c r="BQ26">
        <v>599.82235483871</v>
      </c>
      <c r="BR26">
        <v>623.35974193548395</v>
      </c>
      <c r="BS26">
        <v>22.386996774193499</v>
      </c>
      <c r="BT26">
        <v>20.158696774193601</v>
      </c>
      <c r="BU26">
        <v>596.28590322580601</v>
      </c>
      <c r="BV26">
        <v>22.250364516129</v>
      </c>
      <c r="BW26">
        <v>500.01329032258099</v>
      </c>
      <c r="BX26">
        <v>101.562741935484</v>
      </c>
      <c r="BY26">
        <v>4.8244251612903202E-2</v>
      </c>
      <c r="BZ26">
        <v>27.9951032258064</v>
      </c>
      <c r="CA26">
        <v>28.820790322580699</v>
      </c>
      <c r="CB26">
        <v>999.9</v>
      </c>
      <c r="CC26">
        <v>0</v>
      </c>
      <c r="CD26">
        <v>0</v>
      </c>
      <c r="CE26">
        <v>10000.235483871</v>
      </c>
      <c r="CF26">
        <v>0</v>
      </c>
      <c r="CG26">
        <v>420.00048387096803</v>
      </c>
      <c r="CH26">
        <v>1400.0006451612901</v>
      </c>
      <c r="CI26">
        <v>0.89999748387096801</v>
      </c>
      <c r="CJ26">
        <v>0.10000251612903201</v>
      </c>
      <c r="CK26">
        <v>0</v>
      </c>
      <c r="CL26">
        <v>808.00212903225804</v>
      </c>
      <c r="CM26">
        <v>4.9993800000000004</v>
      </c>
      <c r="CN26">
        <v>11533.4483870968</v>
      </c>
      <c r="CO26">
        <v>11164.335483871</v>
      </c>
      <c r="CP26">
        <v>46.259903225806397</v>
      </c>
      <c r="CQ26">
        <v>48.685193548387097</v>
      </c>
      <c r="CR26">
        <v>47.090451612903202</v>
      </c>
      <c r="CS26">
        <v>48.161000000000001</v>
      </c>
      <c r="CT26">
        <v>47.864774193548399</v>
      </c>
      <c r="CU26">
        <v>1255.49870967742</v>
      </c>
      <c r="CV26">
        <v>139.50193548387099</v>
      </c>
      <c r="CW26">
        <v>0</v>
      </c>
      <c r="CX26">
        <v>119.60000014305101</v>
      </c>
      <c r="CY26">
        <v>0</v>
      </c>
      <c r="CZ26">
        <v>808.03949999999998</v>
      </c>
      <c r="DA26">
        <v>7.6790085493932398</v>
      </c>
      <c r="DB26">
        <v>65.801709292345805</v>
      </c>
      <c r="DC26">
        <v>11533.811538461499</v>
      </c>
      <c r="DD26">
        <v>15</v>
      </c>
      <c r="DE26">
        <v>1608235586</v>
      </c>
      <c r="DF26" t="s">
        <v>323</v>
      </c>
      <c r="DG26">
        <v>1608235586</v>
      </c>
      <c r="DH26">
        <v>1608235582</v>
      </c>
      <c r="DI26">
        <v>17</v>
      </c>
      <c r="DJ26">
        <v>0.17599999999999999</v>
      </c>
      <c r="DK26">
        <v>-4.4999999999999998E-2</v>
      </c>
      <c r="DL26">
        <v>3.5369999999999999</v>
      </c>
      <c r="DM26">
        <v>0.13700000000000001</v>
      </c>
      <c r="DN26">
        <v>415</v>
      </c>
      <c r="DO26">
        <v>21</v>
      </c>
      <c r="DP26">
        <v>0.08</v>
      </c>
      <c r="DQ26">
        <v>0.05</v>
      </c>
      <c r="DR26">
        <v>18.476062255642699</v>
      </c>
      <c r="DS26">
        <v>-0.37022906418346802</v>
      </c>
      <c r="DT26">
        <v>3.38203108603908E-2</v>
      </c>
      <c r="DU26">
        <v>1</v>
      </c>
      <c r="DV26">
        <v>-23.537374193548398</v>
      </c>
      <c r="DW26">
        <v>0.45077419354839099</v>
      </c>
      <c r="DX26">
        <v>4.2291171714611699E-2</v>
      </c>
      <c r="DY26">
        <v>0</v>
      </c>
      <c r="DZ26">
        <v>2.2283067741935501</v>
      </c>
      <c r="EA26">
        <v>-4.8323225806462602E-2</v>
      </c>
      <c r="EB26">
        <v>3.6572661983762999E-3</v>
      </c>
      <c r="EC26">
        <v>1</v>
      </c>
      <c r="ED26">
        <v>2</v>
      </c>
      <c r="EE26">
        <v>3</v>
      </c>
      <c r="EF26" t="s">
        <v>297</v>
      </c>
      <c r="EG26">
        <v>100</v>
      </c>
      <c r="EH26">
        <v>100</v>
      </c>
      <c r="EI26">
        <v>3.5369999999999999</v>
      </c>
      <c r="EJ26">
        <v>0.1366</v>
      </c>
      <c r="EK26">
        <v>3.5365000000000499</v>
      </c>
      <c r="EL26">
        <v>0</v>
      </c>
      <c r="EM26">
        <v>0</v>
      </c>
      <c r="EN26">
        <v>0</v>
      </c>
      <c r="EO26">
        <v>0.13663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3.5</v>
      </c>
      <c r="EX26">
        <v>3.5</v>
      </c>
      <c r="EY26">
        <v>2</v>
      </c>
      <c r="EZ26">
        <v>492.55399999999997</v>
      </c>
      <c r="FA26">
        <v>509.08</v>
      </c>
      <c r="FB26">
        <v>24.807300000000001</v>
      </c>
      <c r="FC26">
        <v>32.059600000000003</v>
      </c>
      <c r="FD26">
        <v>29.999199999999998</v>
      </c>
      <c r="FE26">
        <v>31.924099999999999</v>
      </c>
      <c r="FF26">
        <v>31.9619</v>
      </c>
      <c r="FG26">
        <v>29.7759</v>
      </c>
      <c r="FH26">
        <v>100</v>
      </c>
      <c r="FI26">
        <v>15.707800000000001</v>
      </c>
      <c r="FJ26">
        <v>24.807500000000001</v>
      </c>
      <c r="FK26">
        <v>623.48099999999999</v>
      </c>
      <c r="FL26">
        <v>5.2532500000000004</v>
      </c>
      <c r="FM26">
        <v>100.98099999999999</v>
      </c>
      <c r="FN26">
        <v>100.518</v>
      </c>
    </row>
    <row r="27" spans="1:170" x14ac:dyDescent="0.25">
      <c r="A27">
        <v>11</v>
      </c>
      <c r="B27">
        <v>1608235862</v>
      </c>
      <c r="C27">
        <v>927.40000009536698</v>
      </c>
      <c r="D27" t="s">
        <v>332</v>
      </c>
      <c r="E27" t="s">
        <v>333</v>
      </c>
      <c r="F27" t="s">
        <v>285</v>
      </c>
      <c r="G27" t="s">
        <v>286</v>
      </c>
      <c r="H27">
        <v>1608235854</v>
      </c>
      <c r="I27">
        <f t="shared" si="0"/>
        <v>1.8412152847984986E-3</v>
      </c>
      <c r="J27">
        <f t="shared" si="1"/>
        <v>21.569461729570317</v>
      </c>
      <c r="K27">
        <f t="shared" si="2"/>
        <v>697.19387096774199</v>
      </c>
      <c r="L27">
        <f t="shared" si="3"/>
        <v>355.72207059975136</v>
      </c>
      <c r="M27">
        <f t="shared" si="4"/>
        <v>36.145194704500199</v>
      </c>
      <c r="N27">
        <f t="shared" si="5"/>
        <v>70.842408429776071</v>
      </c>
      <c r="O27">
        <f t="shared" si="6"/>
        <v>0.10743260644978288</v>
      </c>
      <c r="P27">
        <f t="shared" si="7"/>
        <v>2.9534395989571514</v>
      </c>
      <c r="Q27">
        <f t="shared" si="8"/>
        <v>0.10530787107008335</v>
      </c>
      <c r="R27">
        <f t="shared" si="9"/>
        <v>6.6004818459070996E-2</v>
      </c>
      <c r="S27">
        <f t="shared" si="10"/>
        <v>231.29446149914796</v>
      </c>
      <c r="T27">
        <f t="shared" si="11"/>
        <v>28.860701881281056</v>
      </c>
      <c r="U27">
        <f t="shared" si="12"/>
        <v>28.8282064516129</v>
      </c>
      <c r="V27">
        <f t="shared" si="13"/>
        <v>3.9819655150469648</v>
      </c>
      <c r="W27">
        <f t="shared" si="14"/>
        <v>59.613142998362292</v>
      </c>
      <c r="X27">
        <f t="shared" si="15"/>
        <v>2.2599579885712591</v>
      </c>
      <c r="Y27">
        <f t="shared" si="16"/>
        <v>3.7910398192448018</v>
      </c>
      <c r="Z27">
        <f t="shared" si="17"/>
        <v>1.7220075264757058</v>
      </c>
      <c r="AA27">
        <f t="shared" si="18"/>
        <v>-81.197594059613792</v>
      </c>
      <c r="AB27">
        <f t="shared" si="19"/>
        <v>-134.60798057090878</v>
      </c>
      <c r="AC27">
        <f t="shared" si="20"/>
        <v>-9.9748952828183999</v>
      </c>
      <c r="AD27">
        <f t="shared" si="21"/>
        <v>5.5139915858069628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53429.786576662533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829.37657692307698</v>
      </c>
      <c r="AR27">
        <v>1057.5999999999999</v>
      </c>
      <c r="AS27">
        <f t="shared" si="27"/>
        <v>0.21579370563249145</v>
      </c>
      <c r="AT27">
        <v>0.5</v>
      </c>
      <c r="AU27">
        <f t="shared" si="28"/>
        <v>1180.1987921761422</v>
      </c>
      <c r="AV27">
        <f t="shared" si="29"/>
        <v>21.569461729570317</v>
      </c>
      <c r="AW27">
        <f t="shared" si="30"/>
        <v>127.33973537334019</v>
      </c>
      <c r="AX27">
        <f t="shared" si="31"/>
        <v>0.43700832072617246</v>
      </c>
      <c r="AY27">
        <f t="shared" si="32"/>
        <v>1.8765659951701694E-2</v>
      </c>
      <c r="AZ27">
        <f t="shared" si="33"/>
        <v>2.0844175491679278</v>
      </c>
      <c r="BA27" t="s">
        <v>335</v>
      </c>
      <c r="BB27">
        <v>595.41999999999996</v>
      </c>
      <c r="BC27">
        <f t="shared" si="34"/>
        <v>462.17999999999995</v>
      </c>
      <c r="BD27">
        <f t="shared" si="35"/>
        <v>0.49379770452404464</v>
      </c>
      <c r="BE27">
        <f t="shared" si="36"/>
        <v>0.82668206670516686</v>
      </c>
      <c r="BF27">
        <f t="shared" si="37"/>
        <v>0.66707988578109489</v>
      </c>
      <c r="BG27">
        <f t="shared" si="38"/>
        <v>0.86565512308402381</v>
      </c>
      <c r="BH27">
        <f t="shared" si="39"/>
        <v>1400.0158064516099</v>
      </c>
      <c r="BI27">
        <f t="shared" si="40"/>
        <v>1180.1987921761422</v>
      </c>
      <c r="BJ27">
        <f t="shared" si="41"/>
        <v>0.84298961964393693</v>
      </c>
      <c r="BK27">
        <f t="shared" si="42"/>
        <v>0.19597923928787392</v>
      </c>
      <c r="BL27">
        <v>6</v>
      </c>
      <c r="BM27">
        <v>0.5</v>
      </c>
      <c r="BN27" t="s">
        <v>290</v>
      </c>
      <c r="BO27">
        <v>2</v>
      </c>
      <c r="BP27">
        <v>1608235854</v>
      </c>
      <c r="BQ27">
        <v>697.19387096774199</v>
      </c>
      <c r="BR27">
        <v>724.61783870967702</v>
      </c>
      <c r="BS27">
        <v>22.2413225806452</v>
      </c>
      <c r="BT27">
        <v>20.0809903225806</v>
      </c>
      <c r="BU27">
        <v>693.65735483871003</v>
      </c>
      <c r="BV27">
        <v>22.1046870967742</v>
      </c>
      <c r="BW27">
        <v>499.99648387096801</v>
      </c>
      <c r="BX27">
        <v>101.562870967742</v>
      </c>
      <c r="BY27">
        <v>4.7902419354838702E-2</v>
      </c>
      <c r="BZ27">
        <v>27.982816129032301</v>
      </c>
      <c r="CA27">
        <v>28.8282064516129</v>
      </c>
      <c r="CB27">
        <v>999.9</v>
      </c>
      <c r="CC27">
        <v>0</v>
      </c>
      <c r="CD27">
        <v>0</v>
      </c>
      <c r="CE27">
        <v>9980.8341935483895</v>
      </c>
      <c r="CF27">
        <v>0</v>
      </c>
      <c r="CG27">
        <v>419.26</v>
      </c>
      <c r="CH27">
        <v>1400.0158064516099</v>
      </c>
      <c r="CI27">
        <v>0.89999009677419395</v>
      </c>
      <c r="CJ27">
        <v>0.100009912903226</v>
      </c>
      <c r="CK27">
        <v>0</v>
      </c>
      <c r="CL27">
        <v>829.26380645161305</v>
      </c>
      <c r="CM27">
        <v>4.9993800000000004</v>
      </c>
      <c r="CN27">
        <v>11809.745161290301</v>
      </c>
      <c r="CO27">
        <v>11164.4322580645</v>
      </c>
      <c r="CP27">
        <v>45.9898064516129</v>
      </c>
      <c r="CQ27">
        <v>48.346548387096803</v>
      </c>
      <c r="CR27">
        <v>46.776000000000003</v>
      </c>
      <c r="CS27">
        <v>47.838419354838699</v>
      </c>
      <c r="CT27">
        <v>47.600612903225802</v>
      </c>
      <c r="CU27">
        <v>1255.49870967742</v>
      </c>
      <c r="CV27">
        <v>139.51709677419399</v>
      </c>
      <c r="CW27">
        <v>0</v>
      </c>
      <c r="CX27">
        <v>66.900000095367403</v>
      </c>
      <c r="CY27">
        <v>0</v>
      </c>
      <c r="CZ27">
        <v>829.37657692307698</v>
      </c>
      <c r="DA27">
        <v>11.3749401758927</v>
      </c>
      <c r="DB27">
        <v>135.34017101960001</v>
      </c>
      <c r="DC27">
        <v>11811.0192307692</v>
      </c>
      <c r="DD27">
        <v>15</v>
      </c>
      <c r="DE27">
        <v>1608235586</v>
      </c>
      <c r="DF27" t="s">
        <v>323</v>
      </c>
      <c r="DG27">
        <v>1608235586</v>
      </c>
      <c r="DH27">
        <v>1608235582</v>
      </c>
      <c r="DI27">
        <v>17</v>
      </c>
      <c r="DJ27">
        <v>0.17599999999999999</v>
      </c>
      <c r="DK27">
        <v>-4.4999999999999998E-2</v>
      </c>
      <c r="DL27">
        <v>3.5369999999999999</v>
      </c>
      <c r="DM27">
        <v>0.13700000000000001</v>
      </c>
      <c r="DN27">
        <v>415</v>
      </c>
      <c r="DO27">
        <v>21</v>
      </c>
      <c r="DP27">
        <v>0.08</v>
      </c>
      <c r="DQ27">
        <v>0.05</v>
      </c>
      <c r="DR27">
        <v>21.588292494611299</v>
      </c>
      <c r="DS27">
        <v>-0.17610435297911001</v>
      </c>
      <c r="DT27">
        <v>7.97912682974323E-2</v>
      </c>
      <c r="DU27">
        <v>1</v>
      </c>
      <c r="DV27">
        <v>-27.434635483870998</v>
      </c>
      <c r="DW27">
        <v>4.8653225806409198E-2</v>
      </c>
      <c r="DX27">
        <v>8.0524929213044799E-2</v>
      </c>
      <c r="DY27">
        <v>1</v>
      </c>
      <c r="DZ27">
        <v>2.1604677419354799</v>
      </c>
      <c r="EA27">
        <v>-1.6288064516132201E-2</v>
      </c>
      <c r="EB27">
        <v>1.36374415743981E-3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3.5369999999999999</v>
      </c>
      <c r="EJ27">
        <v>0.1366</v>
      </c>
      <c r="EK27">
        <v>3.5365000000000499</v>
      </c>
      <c r="EL27">
        <v>0</v>
      </c>
      <c r="EM27">
        <v>0</v>
      </c>
      <c r="EN27">
        <v>0</v>
      </c>
      <c r="EO27">
        <v>0.13663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4.5999999999999996</v>
      </c>
      <c r="EX27">
        <v>4.7</v>
      </c>
      <c r="EY27">
        <v>2</v>
      </c>
      <c r="EZ27">
        <v>492.79399999999998</v>
      </c>
      <c r="FA27">
        <v>509.61700000000002</v>
      </c>
      <c r="FB27">
        <v>24.729500000000002</v>
      </c>
      <c r="FC27">
        <v>31.919599999999999</v>
      </c>
      <c r="FD27">
        <v>29.999500000000001</v>
      </c>
      <c r="FE27">
        <v>31.811900000000001</v>
      </c>
      <c r="FF27">
        <v>31.855699999999999</v>
      </c>
      <c r="FG27">
        <v>33.667200000000001</v>
      </c>
      <c r="FH27">
        <v>100</v>
      </c>
      <c r="FI27">
        <v>8.6971900000000009</v>
      </c>
      <c r="FJ27">
        <v>24.74</v>
      </c>
      <c r="FK27">
        <v>725.673</v>
      </c>
      <c r="FL27">
        <v>2.10581</v>
      </c>
      <c r="FM27">
        <v>101.001</v>
      </c>
      <c r="FN27">
        <v>100.53700000000001</v>
      </c>
    </row>
    <row r="28" spans="1:170" x14ac:dyDescent="0.25">
      <c r="A28">
        <v>12</v>
      </c>
      <c r="B28">
        <v>1608235963</v>
      </c>
      <c r="C28">
        <v>1028.4000000953699</v>
      </c>
      <c r="D28" t="s">
        <v>336</v>
      </c>
      <c r="E28" t="s">
        <v>337</v>
      </c>
      <c r="F28" t="s">
        <v>285</v>
      </c>
      <c r="G28" t="s">
        <v>286</v>
      </c>
      <c r="H28">
        <v>1608235955.25</v>
      </c>
      <c r="I28">
        <f t="shared" si="0"/>
        <v>1.7690302572145034E-3</v>
      </c>
      <c r="J28">
        <f t="shared" si="1"/>
        <v>22.598652349798002</v>
      </c>
      <c r="K28">
        <f t="shared" si="2"/>
        <v>799.55923333333305</v>
      </c>
      <c r="L28">
        <f t="shared" si="3"/>
        <v>417.97248330801023</v>
      </c>
      <c r="M28">
        <f t="shared" si="4"/>
        <v>42.468639978664051</v>
      </c>
      <c r="N28">
        <f t="shared" si="5"/>
        <v>81.240260012588294</v>
      </c>
      <c r="O28">
        <f t="shared" si="6"/>
        <v>0.10088291938603662</v>
      </c>
      <c r="P28">
        <f t="shared" si="7"/>
        <v>2.953744157213579</v>
      </c>
      <c r="Q28">
        <f t="shared" si="8"/>
        <v>9.900710971654611E-2</v>
      </c>
      <c r="R28">
        <f t="shared" si="9"/>
        <v>6.2045072506200158E-2</v>
      </c>
      <c r="S28">
        <f t="shared" si="10"/>
        <v>231.29626592168256</v>
      </c>
      <c r="T28">
        <f t="shared" si="11"/>
        <v>28.897171356094653</v>
      </c>
      <c r="U28">
        <f t="shared" si="12"/>
        <v>28.90971</v>
      </c>
      <c r="V28">
        <f t="shared" si="13"/>
        <v>4.0008081178273445</v>
      </c>
      <c r="W28">
        <f t="shared" si="14"/>
        <v>59.053932540206318</v>
      </c>
      <c r="X28">
        <f t="shared" si="15"/>
        <v>2.2411004837641082</v>
      </c>
      <c r="Y28">
        <f t="shared" si="16"/>
        <v>3.795006339735759</v>
      </c>
      <c r="Z28">
        <f t="shared" si="17"/>
        <v>1.7597076340632363</v>
      </c>
      <c r="AA28">
        <f t="shared" si="18"/>
        <v>-78.0142343431596</v>
      </c>
      <c r="AB28">
        <f t="shared" si="19"/>
        <v>-144.74430930065046</v>
      </c>
      <c r="AC28">
        <f t="shared" si="20"/>
        <v>-10.730236484672609</v>
      </c>
      <c r="AD28">
        <f t="shared" si="21"/>
        <v>-2.1925142068001264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53435.380152023579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848.12159999999994</v>
      </c>
      <c r="AR28">
        <v>1090.9100000000001</v>
      </c>
      <c r="AS28">
        <f t="shared" si="27"/>
        <v>0.22255584787012683</v>
      </c>
      <c r="AT28">
        <v>0.5</v>
      </c>
      <c r="AU28">
        <f t="shared" si="28"/>
        <v>1180.2124838820098</v>
      </c>
      <c r="AV28">
        <f t="shared" si="29"/>
        <v>22.598652349798002</v>
      </c>
      <c r="AW28">
        <f t="shared" si="30"/>
        <v>131.33159500863454</v>
      </c>
      <c r="AX28">
        <f t="shared" si="31"/>
        <v>0.45176962352531375</v>
      </c>
      <c r="AY28">
        <f t="shared" si="32"/>
        <v>1.9637480662279841E-2</v>
      </c>
      <c r="AZ28">
        <f t="shared" si="33"/>
        <v>1.9902375081354098</v>
      </c>
      <c r="BA28" t="s">
        <v>339</v>
      </c>
      <c r="BB28">
        <v>598.07000000000005</v>
      </c>
      <c r="BC28">
        <f t="shared" si="34"/>
        <v>492.84000000000003</v>
      </c>
      <c r="BD28">
        <f t="shared" si="35"/>
        <v>0.49263127992857747</v>
      </c>
      <c r="BE28">
        <f t="shared" si="36"/>
        <v>0.81500069444183776</v>
      </c>
      <c r="BF28">
        <f t="shared" si="37"/>
        <v>0.64668889057355305</v>
      </c>
      <c r="BG28">
        <f t="shared" si="38"/>
        <v>0.85257495354293988</v>
      </c>
      <c r="BH28">
        <f t="shared" si="39"/>
        <v>1400.0326666666699</v>
      </c>
      <c r="BI28">
        <f t="shared" si="40"/>
        <v>1180.2124838820098</v>
      </c>
      <c r="BJ28">
        <f t="shared" si="41"/>
        <v>0.84298924730947256</v>
      </c>
      <c r="BK28">
        <f t="shared" si="42"/>
        <v>0.19597849461894534</v>
      </c>
      <c r="BL28">
        <v>6</v>
      </c>
      <c r="BM28">
        <v>0.5</v>
      </c>
      <c r="BN28" t="s">
        <v>290</v>
      </c>
      <c r="BO28">
        <v>2</v>
      </c>
      <c r="BP28">
        <v>1608235955.25</v>
      </c>
      <c r="BQ28">
        <v>799.55923333333305</v>
      </c>
      <c r="BR28">
        <v>828.37573333333296</v>
      </c>
      <c r="BS28">
        <v>22.056706666666699</v>
      </c>
      <c r="BT28">
        <v>19.980636666666701</v>
      </c>
      <c r="BU28">
        <v>796.02279999999996</v>
      </c>
      <c r="BV28">
        <v>21.920089999999998</v>
      </c>
      <c r="BW28">
        <v>499.9864</v>
      </c>
      <c r="BX28">
        <v>101.558833333333</v>
      </c>
      <c r="BY28">
        <v>4.7472523333333301E-2</v>
      </c>
      <c r="BZ28">
        <v>28.0007533333333</v>
      </c>
      <c r="CA28">
        <v>28.90971</v>
      </c>
      <c r="CB28">
        <v>999.9</v>
      </c>
      <c r="CC28">
        <v>0</v>
      </c>
      <c r="CD28">
        <v>0</v>
      </c>
      <c r="CE28">
        <v>9982.9566666666706</v>
      </c>
      <c r="CF28">
        <v>0</v>
      </c>
      <c r="CG28">
        <v>411.09500000000003</v>
      </c>
      <c r="CH28">
        <v>1400.0326666666699</v>
      </c>
      <c r="CI28">
        <v>0.90000369999999996</v>
      </c>
      <c r="CJ28">
        <v>9.9996509999999997E-2</v>
      </c>
      <c r="CK28">
        <v>0</v>
      </c>
      <c r="CL28">
        <v>848.13616666666701</v>
      </c>
      <c r="CM28">
        <v>4.9993800000000004</v>
      </c>
      <c r="CN28">
        <v>12026.7133333333</v>
      </c>
      <c r="CO28">
        <v>11164.61</v>
      </c>
      <c r="CP28">
        <v>45.743699999999997</v>
      </c>
      <c r="CQ28">
        <v>48.074599999999997</v>
      </c>
      <c r="CR28">
        <v>46.5</v>
      </c>
      <c r="CS28">
        <v>47.610300000000002</v>
      </c>
      <c r="CT28">
        <v>47.360300000000002</v>
      </c>
      <c r="CU28">
        <v>1255.5336666666699</v>
      </c>
      <c r="CV28">
        <v>139.50166666666701</v>
      </c>
      <c r="CW28">
        <v>0</v>
      </c>
      <c r="CX28">
        <v>100.200000047684</v>
      </c>
      <c r="CY28">
        <v>0</v>
      </c>
      <c r="CZ28">
        <v>848.12159999999994</v>
      </c>
      <c r="DA28">
        <v>-0.63746155043136998</v>
      </c>
      <c r="DB28">
        <v>-86.961538363334299</v>
      </c>
      <c r="DC28">
        <v>12026.036</v>
      </c>
      <c r="DD28">
        <v>15</v>
      </c>
      <c r="DE28">
        <v>1608235586</v>
      </c>
      <c r="DF28" t="s">
        <v>323</v>
      </c>
      <c r="DG28">
        <v>1608235586</v>
      </c>
      <c r="DH28">
        <v>1608235582</v>
      </c>
      <c r="DI28">
        <v>17</v>
      </c>
      <c r="DJ28">
        <v>0.17599999999999999</v>
      </c>
      <c r="DK28">
        <v>-4.4999999999999998E-2</v>
      </c>
      <c r="DL28">
        <v>3.5369999999999999</v>
      </c>
      <c r="DM28">
        <v>0.13700000000000001</v>
      </c>
      <c r="DN28">
        <v>415</v>
      </c>
      <c r="DO28">
        <v>21</v>
      </c>
      <c r="DP28">
        <v>0.08</v>
      </c>
      <c r="DQ28">
        <v>0.05</v>
      </c>
      <c r="DR28">
        <v>22.601947020721401</v>
      </c>
      <c r="DS28">
        <v>0.15503224371711699</v>
      </c>
      <c r="DT28">
        <v>8.4411686423344706E-2</v>
      </c>
      <c r="DU28">
        <v>1</v>
      </c>
      <c r="DV28">
        <v>-28.823816129032299</v>
      </c>
      <c r="DW28">
        <v>-0.17845161290317799</v>
      </c>
      <c r="DX28">
        <v>9.9085304065687496E-2</v>
      </c>
      <c r="DY28">
        <v>1</v>
      </c>
      <c r="DZ28">
        <v>2.07703419354839</v>
      </c>
      <c r="EA28">
        <v>-7.0377580645166998E-2</v>
      </c>
      <c r="EB28">
        <v>5.2754964751493601E-3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3.5369999999999999</v>
      </c>
      <c r="EJ28">
        <v>0.13669999999999999</v>
      </c>
      <c r="EK28">
        <v>3.5365000000000499</v>
      </c>
      <c r="EL28">
        <v>0</v>
      </c>
      <c r="EM28">
        <v>0</v>
      </c>
      <c r="EN28">
        <v>0</v>
      </c>
      <c r="EO28">
        <v>0.13663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6.3</v>
      </c>
      <c r="EX28">
        <v>6.3</v>
      </c>
      <c r="EY28">
        <v>2</v>
      </c>
      <c r="EZ28">
        <v>492.83800000000002</v>
      </c>
      <c r="FA28">
        <v>509.76</v>
      </c>
      <c r="FB28">
        <v>24.697900000000001</v>
      </c>
      <c r="FC28">
        <v>31.8245</v>
      </c>
      <c r="FD28">
        <v>30.0002</v>
      </c>
      <c r="FE28">
        <v>31.717700000000001</v>
      </c>
      <c r="FF28">
        <v>31.7681</v>
      </c>
      <c r="FG28">
        <v>37.499699999999997</v>
      </c>
      <c r="FH28">
        <v>100</v>
      </c>
      <c r="FI28">
        <v>0</v>
      </c>
      <c r="FJ28">
        <v>24.6935</v>
      </c>
      <c r="FK28">
        <v>828.346</v>
      </c>
      <c r="FL28">
        <v>0</v>
      </c>
      <c r="FM28">
        <v>101.006</v>
      </c>
      <c r="FN28">
        <v>100.54</v>
      </c>
    </row>
    <row r="29" spans="1:170" x14ac:dyDescent="0.25">
      <c r="A29">
        <v>13</v>
      </c>
      <c r="B29">
        <v>1608236083.5</v>
      </c>
      <c r="C29">
        <v>1148.9000000953699</v>
      </c>
      <c r="D29" t="s">
        <v>340</v>
      </c>
      <c r="E29" t="s">
        <v>341</v>
      </c>
      <c r="F29" t="s">
        <v>285</v>
      </c>
      <c r="G29" t="s">
        <v>286</v>
      </c>
      <c r="H29">
        <v>1608236075.75</v>
      </c>
      <c r="I29">
        <f t="shared" si="0"/>
        <v>6.1780035657190292E-4</v>
      </c>
      <c r="J29">
        <f t="shared" si="1"/>
        <v>23.888572579727409</v>
      </c>
      <c r="K29">
        <f t="shared" si="2"/>
        <v>900.1694</v>
      </c>
      <c r="L29">
        <f t="shared" si="3"/>
        <v>-158.0814438192962</v>
      </c>
      <c r="M29">
        <f t="shared" si="4"/>
        <v>-16.061957814553381</v>
      </c>
      <c r="N29">
        <f t="shared" si="5"/>
        <v>91.462239839353956</v>
      </c>
      <c r="O29">
        <f t="shared" si="6"/>
        <v>3.6679526104794691E-2</v>
      </c>
      <c r="P29">
        <f t="shared" si="7"/>
        <v>2.9561804161717937</v>
      </c>
      <c r="Q29">
        <f t="shared" si="8"/>
        <v>3.6428554855630332E-2</v>
      </c>
      <c r="R29">
        <f t="shared" si="9"/>
        <v>2.2790252256877738E-2</v>
      </c>
      <c r="S29">
        <f t="shared" si="10"/>
        <v>231.29304803897688</v>
      </c>
      <c r="T29">
        <f t="shared" si="11"/>
        <v>29.183344666319297</v>
      </c>
      <c r="U29">
        <f t="shared" si="12"/>
        <v>29.02075</v>
      </c>
      <c r="V29">
        <f t="shared" si="13"/>
        <v>4.0266042785620684</v>
      </c>
      <c r="W29">
        <f t="shared" si="14"/>
        <v>62.158926068786592</v>
      </c>
      <c r="X29">
        <f t="shared" si="15"/>
        <v>2.3575869374245322</v>
      </c>
      <c r="Y29">
        <f t="shared" si="16"/>
        <v>3.7928373067700183</v>
      </c>
      <c r="Z29">
        <f t="shared" si="17"/>
        <v>1.6690173411375362</v>
      </c>
      <c r="AA29">
        <f t="shared" si="18"/>
        <v>-27.244995724820917</v>
      </c>
      <c r="AB29">
        <f t="shared" si="19"/>
        <v>-164.12346308015708</v>
      </c>
      <c r="AC29">
        <f t="shared" si="20"/>
        <v>-12.162964322498624</v>
      </c>
      <c r="AD29">
        <f t="shared" si="21"/>
        <v>27.761624911500263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53508.024093958586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855.47326923076901</v>
      </c>
      <c r="AR29">
        <v>1105.9100000000001</v>
      </c>
      <c r="AS29">
        <f t="shared" si="27"/>
        <v>0.2264530845812327</v>
      </c>
      <c r="AT29">
        <v>0.5</v>
      </c>
      <c r="AU29">
        <f t="shared" si="28"/>
        <v>1180.192900856993</v>
      </c>
      <c r="AV29">
        <f t="shared" si="29"/>
        <v>23.888572579727409</v>
      </c>
      <c r="AW29">
        <f t="shared" si="30"/>
        <v>133.62916139996952</v>
      </c>
      <c r="AX29">
        <f t="shared" si="31"/>
        <v>0.45429555750467943</v>
      </c>
      <c r="AY29">
        <f t="shared" si="32"/>
        <v>2.0730780571360411E-2</v>
      </c>
      <c r="AZ29">
        <f t="shared" si="33"/>
        <v>1.949679449503124</v>
      </c>
      <c r="BA29" t="s">
        <v>343</v>
      </c>
      <c r="BB29">
        <v>603.5</v>
      </c>
      <c r="BC29">
        <f t="shared" si="34"/>
        <v>502.41000000000008</v>
      </c>
      <c r="BD29">
        <f t="shared" si="35"/>
        <v>0.49847083212760701</v>
      </c>
      <c r="BE29">
        <f t="shared" si="36"/>
        <v>0.81102317778663802</v>
      </c>
      <c r="BF29">
        <f t="shared" si="37"/>
        <v>0.64143318169370156</v>
      </c>
      <c r="BG29">
        <f t="shared" si="38"/>
        <v>0.84668475410984889</v>
      </c>
      <c r="BH29">
        <f t="shared" si="39"/>
        <v>1400.009</v>
      </c>
      <c r="BI29">
        <f t="shared" si="40"/>
        <v>1180.192900856993</v>
      </c>
      <c r="BJ29">
        <f t="shared" si="41"/>
        <v>0.84298950996528799</v>
      </c>
      <c r="BK29">
        <f t="shared" si="42"/>
        <v>0.19597901993057595</v>
      </c>
      <c r="BL29">
        <v>6</v>
      </c>
      <c r="BM29">
        <v>0.5</v>
      </c>
      <c r="BN29" t="s">
        <v>290</v>
      </c>
      <c r="BO29">
        <v>2</v>
      </c>
      <c r="BP29">
        <v>1608236075.75</v>
      </c>
      <c r="BQ29">
        <v>900.1694</v>
      </c>
      <c r="BR29">
        <v>929.50296666666702</v>
      </c>
      <c r="BS29">
        <v>23.203320000000001</v>
      </c>
      <c r="BT29">
        <v>22.4791633333333</v>
      </c>
      <c r="BU29">
        <v>896.63276666666695</v>
      </c>
      <c r="BV29">
        <v>23.066693333333301</v>
      </c>
      <c r="BW29">
        <v>500.00119999999998</v>
      </c>
      <c r="BX29">
        <v>101.55776666666701</v>
      </c>
      <c r="BY29">
        <v>4.7819836666666699E-2</v>
      </c>
      <c r="BZ29">
        <v>27.990946666666702</v>
      </c>
      <c r="CA29">
        <v>29.02075</v>
      </c>
      <c r="CB29">
        <v>999.9</v>
      </c>
      <c r="CC29">
        <v>0</v>
      </c>
      <c r="CD29">
        <v>0</v>
      </c>
      <c r="CE29">
        <v>9996.8733333333294</v>
      </c>
      <c r="CF29">
        <v>0</v>
      </c>
      <c r="CG29">
        <v>410.97533333333303</v>
      </c>
      <c r="CH29">
        <v>1400.009</v>
      </c>
      <c r="CI29">
        <v>0.89999289999999998</v>
      </c>
      <c r="CJ29">
        <v>0.1000071</v>
      </c>
      <c r="CK29">
        <v>0</v>
      </c>
      <c r="CL29">
        <v>855.48163333333298</v>
      </c>
      <c r="CM29">
        <v>4.9993800000000004</v>
      </c>
      <c r="CN29">
        <v>12033.3533333333</v>
      </c>
      <c r="CO29">
        <v>11164.38</v>
      </c>
      <c r="CP29">
        <v>45.7456666666667</v>
      </c>
      <c r="CQ29">
        <v>48.174799999999998</v>
      </c>
      <c r="CR29">
        <v>46.528933333333299</v>
      </c>
      <c r="CS29">
        <v>47.828933333333303</v>
      </c>
      <c r="CT29">
        <v>47.516466666666702</v>
      </c>
      <c r="CU29">
        <v>1255.498</v>
      </c>
      <c r="CV29">
        <v>139.511333333333</v>
      </c>
      <c r="CW29">
        <v>0</v>
      </c>
      <c r="CX29">
        <v>119.799999952316</v>
      </c>
      <c r="CY29">
        <v>0</v>
      </c>
      <c r="CZ29">
        <v>855.47326923076901</v>
      </c>
      <c r="DA29">
        <v>-5.5509401760961801</v>
      </c>
      <c r="DB29">
        <v>-24.198290677987998</v>
      </c>
      <c r="DC29">
        <v>12033.3692307692</v>
      </c>
      <c r="DD29">
        <v>15</v>
      </c>
      <c r="DE29">
        <v>1608235586</v>
      </c>
      <c r="DF29" t="s">
        <v>323</v>
      </c>
      <c r="DG29">
        <v>1608235586</v>
      </c>
      <c r="DH29">
        <v>1608235582</v>
      </c>
      <c r="DI29">
        <v>17</v>
      </c>
      <c r="DJ29">
        <v>0.17599999999999999</v>
      </c>
      <c r="DK29">
        <v>-4.4999999999999998E-2</v>
      </c>
      <c r="DL29">
        <v>3.5369999999999999</v>
      </c>
      <c r="DM29">
        <v>0.13700000000000001</v>
      </c>
      <c r="DN29">
        <v>415</v>
      </c>
      <c r="DO29">
        <v>21</v>
      </c>
      <c r="DP29">
        <v>0.08</v>
      </c>
      <c r="DQ29">
        <v>0.05</v>
      </c>
      <c r="DR29">
        <v>23.890979176765399</v>
      </c>
      <c r="DS29">
        <v>-0.221530468829817</v>
      </c>
      <c r="DT29">
        <v>0.10176572712448199</v>
      </c>
      <c r="DU29">
        <v>1</v>
      </c>
      <c r="DV29">
        <v>-29.3299709677419</v>
      </c>
      <c r="DW29">
        <v>-1.70346290322581</v>
      </c>
      <c r="DX29">
        <v>0.18321602654499</v>
      </c>
      <c r="DY29">
        <v>0</v>
      </c>
      <c r="DZ29">
        <v>0.71695277419354797</v>
      </c>
      <c r="EA29">
        <v>2.0825054516128998</v>
      </c>
      <c r="EB29">
        <v>0.15686031654097901</v>
      </c>
      <c r="EC29">
        <v>0</v>
      </c>
      <c r="ED29">
        <v>1</v>
      </c>
      <c r="EE29">
        <v>3</v>
      </c>
      <c r="EF29" t="s">
        <v>344</v>
      </c>
      <c r="EG29">
        <v>100</v>
      </c>
      <c r="EH29">
        <v>100</v>
      </c>
      <c r="EI29">
        <v>3.5369999999999999</v>
      </c>
      <c r="EJ29">
        <v>0.1366</v>
      </c>
      <c r="EK29">
        <v>3.5365000000000499</v>
      </c>
      <c r="EL29">
        <v>0</v>
      </c>
      <c r="EM29">
        <v>0</v>
      </c>
      <c r="EN29">
        <v>0</v>
      </c>
      <c r="EO29">
        <v>0.13663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8.3000000000000007</v>
      </c>
      <c r="EX29">
        <v>8.4</v>
      </c>
      <c r="EY29">
        <v>2</v>
      </c>
      <c r="EZ29">
        <v>491.95299999999997</v>
      </c>
      <c r="FA29">
        <v>508.512</v>
      </c>
      <c r="FB29">
        <v>24.772500000000001</v>
      </c>
      <c r="FC29">
        <v>31.88</v>
      </c>
      <c r="FD29">
        <v>30.0002</v>
      </c>
      <c r="FE29">
        <v>31.727</v>
      </c>
      <c r="FF29">
        <v>31.773700000000002</v>
      </c>
      <c r="FG29">
        <v>41.0336</v>
      </c>
      <c r="FH29">
        <v>25.077500000000001</v>
      </c>
      <c r="FI29">
        <v>34.239600000000003</v>
      </c>
      <c r="FJ29">
        <v>24.775200000000002</v>
      </c>
      <c r="FK29">
        <v>928.36199999999997</v>
      </c>
      <c r="FL29">
        <v>20.1417</v>
      </c>
      <c r="FM29">
        <v>100.988</v>
      </c>
      <c r="FN29">
        <v>100.524</v>
      </c>
    </row>
    <row r="30" spans="1:170" x14ac:dyDescent="0.25">
      <c r="A30">
        <v>14</v>
      </c>
      <c r="B30">
        <v>1608236204</v>
      </c>
      <c r="C30">
        <v>1269.4000000953699</v>
      </c>
      <c r="D30" t="s">
        <v>345</v>
      </c>
      <c r="E30" t="s">
        <v>346</v>
      </c>
      <c r="F30" t="s">
        <v>285</v>
      </c>
      <c r="G30" t="s">
        <v>286</v>
      </c>
      <c r="H30">
        <v>1608236196</v>
      </c>
      <c r="I30">
        <f t="shared" si="0"/>
        <v>1.5181700304415101E-3</v>
      </c>
      <c r="J30">
        <f t="shared" si="1"/>
        <v>24.124346506649381</v>
      </c>
      <c r="K30">
        <f t="shared" si="2"/>
        <v>1202.1491290322599</v>
      </c>
      <c r="L30">
        <f t="shared" si="3"/>
        <v>708.45435596914285</v>
      </c>
      <c r="M30">
        <f t="shared" si="4"/>
        <v>71.984408681347702</v>
      </c>
      <c r="N30">
        <f t="shared" si="5"/>
        <v>122.14759281394484</v>
      </c>
      <c r="O30">
        <f t="shared" si="6"/>
        <v>8.4003005000576544E-2</v>
      </c>
      <c r="P30">
        <f t="shared" si="7"/>
        <v>2.9569197211033966</v>
      </c>
      <c r="Q30">
        <f t="shared" si="8"/>
        <v>8.2699408054012907E-2</v>
      </c>
      <c r="R30">
        <f t="shared" si="9"/>
        <v>5.1802567856785615E-2</v>
      </c>
      <c r="S30">
        <f t="shared" si="10"/>
        <v>231.28802840756967</v>
      </c>
      <c r="T30">
        <f t="shared" si="11"/>
        <v>28.9748230382576</v>
      </c>
      <c r="U30">
        <f t="shared" si="12"/>
        <v>29.029377419354802</v>
      </c>
      <c r="V30">
        <f t="shared" si="13"/>
        <v>4.0286146081237657</v>
      </c>
      <c r="W30">
        <f t="shared" si="14"/>
        <v>58.468563036674979</v>
      </c>
      <c r="X30">
        <f t="shared" si="15"/>
        <v>2.2206936933095642</v>
      </c>
      <c r="Y30">
        <f t="shared" si="16"/>
        <v>3.7980986327928261</v>
      </c>
      <c r="Z30">
        <f t="shared" si="17"/>
        <v>1.8079209148142015</v>
      </c>
      <c r="AA30">
        <f t="shared" si="18"/>
        <v>-66.951298342470594</v>
      </c>
      <c r="AB30">
        <f t="shared" si="19"/>
        <v>-161.7491202530602</v>
      </c>
      <c r="AC30">
        <f t="shared" si="20"/>
        <v>-11.985939166163476</v>
      </c>
      <c r="AD30">
        <f t="shared" si="21"/>
        <v>-9.3983293541245985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53525.366155128439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864.07876923076901</v>
      </c>
      <c r="AR30">
        <v>1114.0999999999999</v>
      </c>
      <c r="AS30">
        <f t="shared" si="27"/>
        <v>0.2244154301851099</v>
      </c>
      <c r="AT30">
        <v>0.5</v>
      </c>
      <c r="AU30">
        <f t="shared" si="28"/>
        <v>1180.1676018534761</v>
      </c>
      <c r="AV30">
        <f t="shared" si="29"/>
        <v>24.124346506649381</v>
      </c>
      <c r="AW30">
        <f t="shared" si="30"/>
        <v>132.42391003023866</v>
      </c>
      <c r="AX30">
        <f t="shared" si="31"/>
        <v>0.46130508930975672</v>
      </c>
      <c r="AY30">
        <f t="shared" si="32"/>
        <v>2.0931005009517705E-2</v>
      </c>
      <c r="AZ30">
        <f t="shared" si="33"/>
        <v>1.9279956915896241</v>
      </c>
      <c r="BA30" t="s">
        <v>348</v>
      </c>
      <c r="BB30">
        <v>600.16</v>
      </c>
      <c r="BC30">
        <f t="shared" si="34"/>
        <v>513.93999999999994</v>
      </c>
      <c r="BD30">
        <f t="shared" si="35"/>
        <v>0.48647941543610329</v>
      </c>
      <c r="BE30">
        <f t="shared" si="36"/>
        <v>0.80692883332331544</v>
      </c>
      <c r="BF30">
        <f t="shared" si="37"/>
        <v>0.62721213407691889</v>
      </c>
      <c r="BG30">
        <f t="shared" si="38"/>
        <v>0.84346870521938122</v>
      </c>
      <c r="BH30">
        <f t="shared" si="39"/>
        <v>1399.97903225806</v>
      </c>
      <c r="BI30">
        <f t="shared" si="40"/>
        <v>1180.1676018534761</v>
      </c>
      <c r="BJ30">
        <f t="shared" si="41"/>
        <v>0.84298948388530881</v>
      </c>
      <c r="BK30">
        <f t="shared" si="42"/>
        <v>0.1959789677706178</v>
      </c>
      <c r="BL30">
        <v>6</v>
      </c>
      <c r="BM30">
        <v>0.5</v>
      </c>
      <c r="BN30" t="s">
        <v>290</v>
      </c>
      <c r="BO30">
        <v>2</v>
      </c>
      <c r="BP30">
        <v>1608236196</v>
      </c>
      <c r="BQ30">
        <v>1202.1491290322599</v>
      </c>
      <c r="BR30">
        <v>1233.28774193548</v>
      </c>
      <c r="BS30">
        <v>21.855567741935499</v>
      </c>
      <c r="BT30">
        <v>20.073619354838701</v>
      </c>
      <c r="BU30">
        <v>1196.1861290322599</v>
      </c>
      <c r="BV30">
        <v>21.729567741935501</v>
      </c>
      <c r="BW30">
        <v>500.01096774193599</v>
      </c>
      <c r="BX30">
        <v>101.559612903226</v>
      </c>
      <c r="BY30">
        <v>4.80744161290323E-2</v>
      </c>
      <c r="BZ30">
        <v>28.014725806451601</v>
      </c>
      <c r="CA30">
        <v>29.029377419354802</v>
      </c>
      <c r="CB30">
        <v>999.9</v>
      </c>
      <c r="CC30">
        <v>0</v>
      </c>
      <c r="CD30">
        <v>0</v>
      </c>
      <c r="CE30">
        <v>10000.885483870999</v>
      </c>
      <c r="CF30">
        <v>0</v>
      </c>
      <c r="CG30">
        <v>406.16283870967698</v>
      </c>
      <c r="CH30">
        <v>1399.97903225806</v>
      </c>
      <c r="CI30">
        <v>0.89999187096774202</v>
      </c>
      <c r="CJ30">
        <v>0.10000809677419401</v>
      </c>
      <c r="CK30">
        <v>0</v>
      </c>
      <c r="CL30">
        <v>864.183516129032</v>
      </c>
      <c r="CM30">
        <v>4.9993800000000004</v>
      </c>
      <c r="CN30">
        <v>12284.774193548399</v>
      </c>
      <c r="CO30">
        <v>11164.132258064499</v>
      </c>
      <c r="CP30">
        <v>46.461387096774203</v>
      </c>
      <c r="CQ30">
        <v>49.090451612903202</v>
      </c>
      <c r="CR30">
        <v>47.310064516129003</v>
      </c>
      <c r="CS30">
        <v>48.79</v>
      </c>
      <c r="CT30">
        <v>48.203258064516099</v>
      </c>
      <c r="CU30">
        <v>1255.4719354838701</v>
      </c>
      <c r="CV30">
        <v>139.507096774194</v>
      </c>
      <c r="CW30">
        <v>0</v>
      </c>
      <c r="CX30">
        <v>119.60000014305101</v>
      </c>
      <c r="CY30">
        <v>0</v>
      </c>
      <c r="CZ30">
        <v>864.07876923076901</v>
      </c>
      <c r="DA30">
        <v>-18.045880351793901</v>
      </c>
      <c r="DB30">
        <v>-235.24102554554199</v>
      </c>
      <c r="DC30">
        <v>12283.615384615399</v>
      </c>
      <c r="DD30">
        <v>15</v>
      </c>
      <c r="DE30">
        <v>1608236232.5</v>
      </c>
      <c r="DF30" t="s">
        <v>349</v>
      </c>
      <c r="DG30">
        <v>1608236232.5</v>
      </c>
      <c r="DH30">
        <v>1608236229.5</v>
      </c>
      <c r="DI30">
        <v>18</v>
      </c>
      <c r="DJ30">
        <v>2.427</v>
      </c>
      <c r="DK30">
        <v>-1.0999999999999999E-2</v>
      </c>
      <c r="DL30">
        <v>5.9630000000000001</v>
      </c>
      <c r="DM30">
        <v>0.126</v>
      </c>
      <c r="DN30">
        <v>1233</v>
      </c>
      <c r="DO30">
        <v>20</v>
      </c>
      <c r="DP30">
        <v>0.06</v>
      </c>
      <c r="DQ30">
        <v>0.08</v>
      </c>
      <c r="DR30">
        <v>26.1727985430988</v>
      </c>
      <c r="DS30">
        <v>-1.4573588796668799</v>
      </c>
      <c r="DT30">
        <v>0.156695066759591</v>
      </c>
      <c r="DU30">
        <v>0</v>
      </c>
      <c r="DV30">
        <v>-33.587054838709697</v>
      </c>
      <c r="DW30">
        <v>2.2143096774193798</v>
      </c>
      <c r="DX30">
        <v>0.21762559864653799</v>
      </c>
      <c r="DY30">
        <v>0</v>
      </c>
      <c r="DZ30">
        <v>1.79474258064516</v>
      </c>
      <c r="EA30">
        <v>-0.25788096774193803</v>
      </c>
      <c r="EB30">
        <v>1.9225549024039699E-2</v>
      </c>
      <c r="EC30">
        <v>0</v>
      </c>
      <c r="ED30">
        <v>0</v>
      </c>
      <c r="EE30">
        <v>3</v>
      </c>
      <c r="EF30" t="s">
        <v>292</v>
      </c>
      <c r="EG30">
        <v>100</v>
      </c>
      <c r="EH30">
        <v>100</v>
      </c>
      <c r="EI30">
        <v>5.9630000000000001</v>
      </c>
      <c r="EJ30">
        <v>0.126</v>
      </c>
      <c r="EK30">
        <v>3.5365000000000499</v>
      </c>
      <c r="EL30">
        <v>0</v>
      </c>
      <c r="EM30">
        <v>0</v>
      </c>
      <c r="EN30">
        <v>0</v>
      </c>
      <c r="EO30">
        <v>0.13663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10.3</v>
      </c>
      <c r="EX30">
        <v>10.4</v>
      </c>
      <c r="EY30">
        <v>2</v>
      </c>
      <c r="EZ30">
        <v>492.12900000000002</v>
      </c>
      <c r="FA30">
        <v>508.27300000000002</v>
      </c>
      <c r="FB30">
        <v>24.5931</v>
      </c>
      <c r="FC30">
        <v>31.9499</v>
      </c>
      <c r="FD30">
        <v>30.000399999999999</v>
      </c>
      <c r="FE30">
        <v>31.759699999999999</v>
      </c>
      <c r="FF30">
        <v>31.804500000000001</v>
      </c>
      <c r="FG30">
        <v>51.773400000000002</v>
      </c>
      <c r="FH30">
        <v>100</v>
      </c>
      <c r="FI30">
        <v>31.642600000000002</v>
      </c>
      <c r="FJ30">
        <v>24.587599999999998</v>
      </c>
      <c r="FK30">
        <v>1233.19</v>
      </c>
      <c r="FL30">
        <v>16.956199999999999</v>
      </c>
      <c r="FM30">
        <v>100.97799999999999</v>
      </c>
      <c r="FN30">
        <v>100.51300000000001</v>
      </c>
    </row>
    <row r="31" spans="1:170" x14ac:dyDescent="0.25">
      <c r="A31">
        <v>15</v>
      </c>
      <c r="B31">
        <v>1608236343</v>
      </c>
      <c r="C31">
        <v>1408.4000000953699</v>
      </c>
      <c r="D31" t="s">
        <v>350</v>
      </c>
      <c r="E31" t="s">
        <v>351</v>
      </c>
      <c r="F31" t="s">
        <v>285</v>
      </c>
      <c r="G31" t="s">
        <v>286</v>
      </c>
      <c r="H31">
        <v>1608236335.25</v>
      </c>
      <c r="I31">
        <f t="shared" si="0"/>
        <v>1.2624085332521352E-3</v>
      </c>
      <c r="J31">
        <f t="shared" si="1"/>
        <v>24.429438010327953</v>
      </c>
      <c r="K31">
        <f t="shared" si="2"/>
        <v>1399.5433333333301</v>
      </c>
      <c r="L31">
        <f t="shared" si="3"/>
        <v>789.52738213828866</v>
      </c>
      <c r="M31">
        <f t="shared" si="4"/>
        <v>80.221296391957978</v>
      </c>
      <c r="N31">
        <f t="shared" si="5"/>
        <v>142.20302309547617</v>
      </c>
      <c r="O31">
        <f t="shared" si="6"/>
        <v>6.8444617007104636E-2</v>
      </c>
      <c r="P31">
        <f t="shared" si="7"/>
        <v>2.956458433124852</v>
      </c>
      <c r="Q31">
        <f t="shared" si="8"/>
        <v>6.7576362011362315E-2</v>
      </c>
      <c r="R31">
        <f t="shared" si="9"/>
        <v>4.2312317793190224E-2</v>
      </c>
      <c r="S31">
        <f t="shared" si="10"/>
        <v>231.29066895519591</v>
      </c>
      <c r="T31">
        <f t="shared" si="11"/>
        <v>29.031003976405223</v>
      </c>
      <c r="U31">
        <f t="shared" si="12"/>
        <v>29.0451466666667</v>
      </c>
      <c r="V31">
        <f t="shared" si="13"/>
        <v>4.0322913620198664</v>
      </c>
      <c r="W31">
        <f t="shared" si="14"/>
        <v>57.754143354707068</v>
      </c>
      <c r="X31">
        <f t="shared" si="15"/>
        <v>2.1922956182120412</v>
      </c>
      <c r="Y31">
        <f t="shared" si="16"/>
        <v>3.7959105457554418</v>
      </c>
      <c r="Z31">
        <f t="shared" si="17"/>
        <v>1.8399957438078252</v>
      </c>
      <c r="AA31">
        <f t="shared" si="18"/>
        <v>-55.67221631641916</v>
      </c>
      <c r="AB31">
        <f t="shared" si="19"/>
        <v>-165.81300969519143</v>
      </c>
      <c r="AC31">
        <f t="shared" si="20"/>
        <v>-12.28936023541738</v>
      </c>
      <c r="AD31">
        <f t="shared" si="21"/>
        <v>-2.4839172918320571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53513.691884229018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352</v>
      </c>
      <c r="AQ31">
        <v>850.08072000000004</v>
      </c>
      <c r="AR31">
        <v>1089.79</v>
      </c>
      <c r="AS31">
        <f t="shared" si="27"/>
        <v>0.21995914809275174</v>
      </c>
      <c r="AT31">
        <v>0.5</v>
      </c>
      <c r="AU31">
        <f t="shared" si="28"/>
        <v>1180.1800569056929</v>
      </c>
      <c r="AV31">
        <f t="shared" si="29"/>
        <v>24.429438010327953</v>
      </c>
      <c r="AW31">
        <f t="shared" si="30"/>
        <v>129.79569995651573</v>
      </c>
      <c r="AX31">
        <f t="shared" si="31"/>
        <v>0.45589517246441968</v>
      </c>
      <c r="AY31">
        <f t="shared" si="32"/>
        <v>2.11892967889242E-2</v>
      </c>
      <c r="AZ31">
        <f t="shared" si="33"/>
        <v>1.9933106378293066</v>
      </c>
      <c r="BA31" t="s">
        <v>353</v>
      </c>
      <c r="BB31">
        <v>592.96</v>
      </c>
      <c r="BC31">
        <f t="shared" si="34"/>
        <v>496.82999999999993</v>
      </c>
      <c r="BD31">
        <f t="shared" si="35"/>
        <v>0.48247746714167816</v>
      </c>
      <c r="BE31">
        <f t="shared" si="36"/>
        <v>0.81385999880110305</v>
      </c>
      <c r="BF31">
        <f t="shared" si="37"/>
        <v>0.64039782411679202</v>
      </c>
      <c r="BG31">
        <f t="shared" si="38"/>
        <v>0.85301475510061064</v>
      </c>
      <c r="BH31">
        <f t="shared" si="39"/>
        <v>1399.9936666666699</v>
      </c>
      <c r="BI31">
        <f t="shared" si="40"/>
        <v>1180.1800569056929</v>
      </c>
      <c r="BJ31">
        <f t="shared" si="41"/>
        <v>0.84298956845687412</v>
      </c>
      <c r="BK31">
        <f t="shared" si="42"/>
        <v>0.19597913691374819</v>
      </c>
      <c r="BL31">
        <v>6</v>
      </c>
      <c r="BM31">
        <v>0.5</v>
      </c>
      <c r="BN31" t="s">
        <v>290</v>
      </c>
      <c r="BO31">
        <v>2</v>
      </c>
      <c r="BP31">
        <v>1608236335.25</v>
      </c>
      <c r="BQ31">
        <v>1399.5433333333301</v>
      </c>
      <c r="BR31">
        <v>1430.979</v>
      </c>
      <c r="BS31">
        <v>21.576283333333301</v>
      </c>
      <c r="BT31">
        <v>20.094069999999999</v>
      </c>
      <c r="BU31">
        <v>1393.5793333333299</v>
      </c>
      <c r="BV31">
        <v>21.450510000000001</v>
      </c>
      <c r="BW31">
        <v>499.99703333333298</v>
      </c>
      <c r="BX31">
        <v>101.55970000000001</v>
      </c>
      <c r="BY31">
        <v>4.7031073333333298E-2</v>
      </c>
      <c r="BZ31">
        <v>28.004840000000002</v>
      </c>
      <c r="CA31">
        <v>29.0451466666667</v>
      </c>
      <c r="CB31">
        <v>999.9</v>
      </c>
      <c r="CC31">
        <v>0</v>
      </c>
      <c r="CD31">
        <v>0</v>
      </c>
      <c r="CE31">
        <v>9998.26</v>
      </c>
      <c r="CF31">
        <v>0</v>
      </c>
      <c r="CG31">
        <v>412.04360000000003</v>
      </c>
      <c r="CH31">
        <v>1399.9936666666699</v>
      </c>
      <c r="CI31">
        <v>0.89999260000000003</v>
      </c>
      <c r="CJ31">
        <v>0.10000752</v>
      </c>
      <c r="CK31">
        <v>0</v>
      </c>
      <c r="CL31">
        <v>850.13</v>
      </c>
      <c r="CM31">
        <v>4.9993800000000004</v>
      </c>
      <c r="CN31">
        <v>12119.5466666667</v>
      </c>
      <c r="CO31">
        <v>11164.2833333333</v>
      </c>
      <c r="CP31">
        <v>47.180799999999998</v>
      </c>
      <c r="CQ31">
        <v>49.860300000000002</v>
      </c>
      <c r="CR31">
        <v>48.066233333333301</v>
      </c>
      <c r="CS31">
        <v>49.472700000000003</v>
      </c>
      <c r="CT31">
        <v>48.847700000000003</v>
      </c>
      <c r="CU31">
        <v>1255.4856666666701</v>
      </c>
      <c r="CV31">
        <v>139.51300000000001</v>
      </c>
      <c r="CW31">
        <v>0</v>
      </c>
      <c r="CX31">
        <v>138.10000014305101</v>
      </c>
      <c r="CY31">
        <v>0</v>
      </c>
      <c r="CZ31">
        <v>850.08072000000004</v>
      </c>
      <c r="DA31">
        <v>-11.953307675247601</v>
      </c>
      <c r="DB31">
        <v>-162.792307310826</v>
      </c>
      <c r="DC31">
        <v>12118.536</v>
      </c>
      <c r="DD31">
        <v>15</v>
      </c>
      <c r="DE31">
        <v>1608236232.5</v>
      </c>
      <c r="DF31" t="s">
        <v>349</v>
      </c>
      <c r="DG31">
        <v>1608236232.5</v>
      </c>
      <c r="DH31">
        <v>1608236229.5</v>
      </c>
      <c r="DI31">
        <v>18</v>
      </c>
      <c r="DJ31">
        <v>2.427</v>
      </c>
      <c r="DK31">
        <v>-1.0999999999999999E-2</v>
      </c>
      <c r="DL31">
        <v>5.9630000000000001</v>
      </c>
      <c r="DM31">
        <v>0.126</v>
      </c>
      <c r="DN31">
        <v>1233</v>
      </c>
      <c r="DO31">
        <v>20</v>
      </c>
      <c r="DP31">
        <v>0.06</v>
      </c>
      <c r="DQ31">
        <v>0.08</v>
      </c>
      <c r="DR31">
        <v>24.448810117401699</v>
      </c>
      <c r="DS31">
        <v>-8.8651394168792596E-3</v>
      </c>
      <c r="DT31">
        <v>0.108005972295177</v>
      </c>
      <c r="DU31">
        <v>1</v>
      </c>
      <c r="DV31">
        <v>-31.4513</v>
      </c>
      <c r="DW31">
        <v>7.9979032258133395E-2</v>
      </c>
      <c r="DX31">
        <v>0.122750667825527</v>
      </c>
      <c r="DY31">
        <v>1</v>
      </c>
      <c r="DZ31">
        <v>1.48367903225806</v>
      </c>
      <c r="EA31">
        <v>-0.11093032258065399</v>
      </c>
      <c r="EB31">
        <v>8.3511151872027005E-3</v>
      </c>
      <c r="EC31">
        <v>1</v>
      </c>
      <c r="ED31">
        <v>3</v>
      </c>
      <c r="EE31">
        <v>3</v>
      </c>
      <c r="EF31" t="s">
        <v>302</v>
      </c>
      <c r="EG31">
        <v>100</v>
      </c>
      <c r="EH31">
        <v>100</v>
      </c>
      <c r="EI31">
        <v>5.97</v>
      </c>
      <c r="EJ31">
        <v>0.12570000000000001</v>
      </c>
      <c r="EK31">
        <v>5.9628571428570503</v>
      </c>
      <c r="EL31">
        <v>0</v>
      </c>
      <c r="EM31">
        <v>0</v>
      </c>
      <c r="EN31">
        <v>0</v>
      </c>
      <c r="EO31">
        <v>0.12578095238095699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1.8</v>
      </c>
      <c r="EX31">
        <v>1.9</v>
      </c>
      <c r="EY31">
        <v>2</v>
      </c>
      <c r="EZ31">
        <v>491.733</v>
      </c>
      <c r="FA31">
        <v>507.95299999999997</v>
      </c>
      <c r="FB31">
        <v>24.466799999999999</v>
      </c>
      <c r="FC31">
        <v>32.068399999999997</v>
      </c>
      <c r="FD31">
        <v>30.000399999999999</v>
      </c>
      <c r="FE31">
        <v>31.849799999999998</v>
      </c>
      <c r="FF31">
        <v>31.891500000000001</v>
      </c>
      <c r="FG31">
        <v>58.417900000000003</v>
      </c>
      <c r="FH31">
        <v>100</v>
      </c>
      <c r="FI31">
        <v>30.898299999999999</v>
      </c>
      <c r="FJ31">
        <v>24.466999999999999</v>
      </c>
      <c r="FK31">
        <v>1430.99</v>
      </c>
      <c r="FL31">
        <v>18.895199999999999</v>
      </c>
      <c r="FM31">
        <v>100.958</v>
      </c>
      <c r="FN31">
        <v>100.495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2020-12-17T12:28:39Z</dcterms:created>
  <dcterms:modified xsi:type="dcterms:W3CDTF">2021-05-04T23:48:49Z</dcterms:modified>
</cp:coreProperties>
</file>