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1DB16D1D-8B4C-4EC3-A122-ECC34CD0ABED}" xr6:coauthVersionLast="46" xr6:coauthVersionMax="46" xr10:uidLastSave="{00000000-0000-0000-0000-000000000000}"/>
  <bookViews>
    <workbookView xWindow="2805" yWindow="280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M31" i="1"/>
  <c r="T31" i="1" s="1"/>
  <c r="BL31" i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 s="1"/>
  <c r="Z31" i="1"/>
  <c r="Y31" i="1"/>
  <c r="X31" i="1" s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M29" i="1"/>
  <c r="T29" i="1" s="1"/>
  <c r="BL29" i="1"/>
  <c r="BJ29" i="1"/>
  <c r="BK29" i="1" s="1"/>
  <c r="BI29" i="1"/>
  <c r="BH29" i="1"/>
  <c r="BG29" i="1"/>
  <c r="BF29" i="1"/>
  <c r="BE29" i="1"/>
  <c r="BA29" i="1"/>
  <c r="AU29" i="1"/>
  <c r="AO29" i="1"/>
  <c r="AJ29" i="1"/>
  <c r="AH29" i="1" s="1"/>
  <c r="Z29" i="1"/>
  <c r="Y29" i="1"/>
  <c r="X29" i="1" s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M27" i="1"/>
  <c r="T27" i="1" s="1"/>
  <c r="BL27" i="1"/>
  <c r="BJ27" i="1"/>
  <c r="BK27" i="1" s="1"/>
  <c r="BI27" i="1"/>
  <c r="BH27" i="1"/>
  <c r="BG27" i="1"/>
  <c r="BF27" i="1"/>
  <c r="BE27" i="1"/>
  <c r="BA27" i="1"/>
  <c r="AU27" i="1"/>
  <c r="AO27" i="1"/>
  <c r="AJ27" i="1"/>
  <c r="AH27" i="1" s="1"/>
  <c r="Z27" i="1"/>
  <c r="Y27" i="1"/>
  <c r="X27" i="1" s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M25" i="1"/>
  <c r="T25" i="1" s="1"/>
  <c r="BL25" i="1"/>
  <c r="BJ25" i="1"/>
  <c r="BK25" i="1" s="1"/>
  <c r="BI25" i="1"/>
  <c r="BH25" i="1"/>
  <c r="BG25" i="1"/>
  <c r="BF25" i="1"/>
  <c r="BE25" i="1"/>
  <c r="BA25" i="1"/>
  <c r="AU25" i="1"/>
  <c r="AO25" i="1"/>
  <c r="AJ25" i="1"/>
  <c r="AH25" i="1" s="1"/>
  <c r="Z25" i="1"/>
  <c r="Y25" i="1"/>
  <c r="X25" i="1" s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Z24" i="1"/>
  <c r="Y24" i="1"/>
  <c r="X24" i="1" s="1"/>
  <c r="Q24" i="1"/>
  <c r="BO23" i="1"/>
  <c r="BN23" i="1"/>
  <c r="BM23" i="1"/>
  <c r="T23" i="1" s="1"/>
  <c r="BL23" i="1"/>
  <c r="BJ23" i="1"/>
  <c r="BK23" i="1" s="1"/>
  <c r="BI23" i="1"/>
  <c r="BH23" i="1"/>
  <c r="BG23" i="1"/>
  <c r="BF23" i="1"/>
  <c r="BE23" i="1"/>
  <c r="BA23" i="1"/>
  <c r="AU23" i="1"/>
  <c r="AO23" i="1"/>
  <c r="AJ23" i="1"/>
  <c r="AH23" i="1" s="1"/>
  <c r="Z23" i="1"/>
  <c r="Y23" i="1"/>
  <c r="X23" i="1" s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 s="1"/>
  <c r="Z22" i="1"/>
  <c r="Y22" i="1"/>
  <c r="X22" i="1" s="1"/>
  <c r="Q22" i="1"/>
  <c r="BO21" i="1"/>
  <c r="BN21" i="1"/>
  <c r="BM21" i="1"/>
  <c r="T21" i="1" s="1"/>
  <c r="BL21" i="1"/>
  <c r="BJ21" i="1"/>
  <c r="BK21" i="1" s="1"/>
  <c r="BI21" i="1"/>
  <c r="BH21" i="1"/>
  <c r="BG21" i="1"/>
  <c r="BF21" i="1"/>
  <c r="BE21" i="1"/>
  <c r="BA21" i="1"/>
  <c r="AU21" i="1"/>
  <c r="AO21" i="1"/>
  <c r="AJ21" i="1"/>
  <c r="AH21" i="1" s="1"/>
  <c r="Z21" i="1"/>
  <c r="Y21" i="1"/>
  <c r="X21" i="1" s="1"/>
  <c r="Q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BA20" i="1"/>
  <c r="AU20" i="1"/>
  <c r="AO20" i="1"/>
  <c r="AJ20" i="1"/>
  <c r="AH20" i="1" s="1"/>
  <c r="Z20" i="1"/>
  <c r="Y20" i="1"/>
  <c r="X20" i="1" s="1"/>
  <c r="Q20" i="1"/>
  <c r="BO19" i="1"/>
  <c r="BN19" i="1"/>
  <c r="BM19" i="1"/>
  <c r="T19" i="1" s="1"/>
  <c r="BL19" i="1"/>
  <c r="BJ19" i="1"/>
  <c r="BK19" i="1" s="1"/>
  <c r="BI19" i="1"/>
  <c r="BH19" i="1"/>
  <c r="BG19" i="1"/>
  <c r="BF19" i="1"/>
  <c r="BE19" i="1"/>
  <c r="BA19" i="1"/>
  <c r="AU19" i="1"/>
  <c r="AO19" i="1"/>
  <c r="AJ19" i="1"/>
  <c r="AH19" i="1" s="1"/>
  <c r="Z19" i="1"/>
  <c r="Y19" i="1"/>
  <c r="X19" i="1" s="1"/>
  <c r="Q19" i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 s="1"/>
  <c r="Z18" i="1"/>
  <c r="Y18" i="1"/>
  <c r="X18" i="1" s="1"/>
  <c r="Q18" i="1"/>
  <c r="BO17" i="1"/>
  <c r="BN17" i="1"/>
  <c r="BM17" i="1"/>
  <c r="T17" i="1" s="1"/>
  <c r="BL17" i="1"/>
  <c r="BJ17" i="1"/>
  <c r="BK17" i="1" s="1"/>
  <c r="BI17" i="1"/>
  <c r="BH17" i="1"/>
  <c r="BG17" i="1"/>
  <c r="BF17" i="1"/>
  <c r="BE17" i="1"/>
  <c r="BA17" i="1"/>
  <c r="AU17" i="1"/>
  <c r="AO17" i="1"/>
  <c r="AJ17" i="1"/>
  <c r="AH17" i="1" s="1"/>
  <c r="Z17" i="1"/>
  <c r="Y17" i="1"/>
  <c r="X17" i="1" s="1"/>
  <c r="Q17" i="1"/>
  <c r="L17" i="1" l="1"/>
  <c r="K17" i="1"/>
  <c r="AX17" i="1" s="1"/>
  <c r="J17" i="1"/>
  <c r="I17" i="1" s="1"/>
  <c r="AI17" i="1"/>
  <c r="O17" i="1"/>
  <c r="L19" i="1"/>
  <c r="J19" i="1"/>
  <c r="I19" i="1" s="1"/>
  <c r="K19" i="1"/>
  <c r="AX19" i="1" s="1"/>
  <c r="AI19" i="1"/>
  <c r="O19" i="1"/>
  <c r="L21" i="1"/>
  <c r="K21" i="1"/>
  <c r="AX21" i="1" s="1"/>
  <c r="AI21" i="1"/>
  <c r="O21" i="1"/>
  <c r="J21" i="1"/>
  <c r="I21" i="1" s="1"/>
  <c r="L23" i="1"/>
  <c r="K23" i="1"/>
  <c r="AX23" i="1" s="1"/>
  <c r="AI23" i="1"/>
  <c r="O23" i="1"/>
  <c r="J23" i="1"/>
  <c r="I23" i="1" s="1"/>
  <c r="L25" i="1"/>
  <c r="K25" i="1"/>
  <c r="AX25" i="1" s="1"/>
  <c r="J25" i="1"/>
  <c r="I25" i="1" s="1"/>
  <c r="AI25" i="1"/>
  <c r="O25" i="1"/>
  <c r="L27" i="1"/>
  <c r="J27" i="1"/>
  <c r="I27" i="1" s="1"/>
  <c r="K27" i="1"/>
  <c r="AX27" i="1" s="1"/>
  <c r="AI27" i="1"/>
  <c r="O27" i="1"/>
  <c r="L29" i="1"/>
  <c r="K29" i="1"/>
  <c r="AX29" i="1" s="1"/>
  <c r="J29" i="1"/>
  <c r="I29" i="1" s="1"/>
  <c r="AI29" i="1"/>
  <c r="O29" i="1"/>
  <c r="L31" i="1"/>
  <c r="J31" i="1"/>
  <c r="I31" i="1" s="1"/>
  <c r="K31" i="1"/>
  <c r="AX31" i="1" s="1"/>
  <c r="AI31" i="1"/>
  <c r="O31" i="1"/>
  <c r="O18" i="1"/>
  <c r="L18" i="1"/>
  <c r="K18" i="1"/>
  <c r="AX18" i="1" s="1"/>
  <c r="J18" i="1"/>
  <c r="I18" i="1" s="1"/>
  <c r="AI18" i="1"/>
  <c r="O20" i="1"/>
  <c r="L20" i="1"/>
  <c r="K20" i="1"/>
  <c r="AX20" i="1" s="1"/>
  <c r="J20" i="1"/>
  <c r="I20" i="1" s="1"/>
  <c r="AI20" i="1"/>
  <c r="O22" i="1"/>
  <c r="L22" i="1"/>
  <c r="K22" i="1"/>
  <c r="AX22" i="1" s="1"/>
  <c r="J22" i="1"/>
  <c r="I22" i="1" s="1"/>
  <c r="AI22" i="1"/>
  <c r="O24" i="1"/>
  <c r="L24" i="1"/>
  <c r="K24" i="1"/>
  <c r="AX24" i="1" s="1"/>
  <c r="J24" i="1"/>
  <c r="I24" i="1" s="1"/>
  <c r="AI24" i="1"/>
  <c r="O26" i="1"/>
  <c r="L26" i="1"/>
  <c r="K26" i="1"/>
  <c r="AX26" i="1" s="1"/>
  <c r="J26" i="1"/>
  <c r="I26" i="1" s="1"/>
  <c r="AI26" i="1"/>
  <c r="O28" i="1"/>
  <c r="L28" i="1"/>
  <c r="K28" i="1"/>
  <c r="AX28" i="1" s="1"/>
  <c r="J28" i="1"/>
  <c r="I28" i="1" s="1"/>
  <c r="AI28" i="1"/>
  <c r="O30" i="1"/>
  <c r="L30" i="1"/>
  <c r="K30" i="1"/>
  <c r="AX30" i="1" s="1"/>
  <c r="J30" i="1"/>
  <c r="I30" i="1" s="1"/>
  <c r="AI30" i="1"/>
  <c r="AW18" i="1"/>
  <c r="T18" i="1"/>
  <c r="AW20" i="1"/>
  <c r="AY20" i="1" s="1"/>
  <c r="T20" i="1"/>
  <c r="AW22" i="1"/>
  <c r="AY22" i="1" s="1"/>
  <c r="T22" i="1"/>
  <c r="AW24" i="1"/>
  <c r="T24" i="1"/>
  <c r="AW26" i="1"/>
  <c r="T26" i="1"/>
  <c r="AW28" i="1"/>
  <c r="T28" i="1"/>
  <c r="AW30" i="1"/>
  <c r="T30" i="1"/>
  <c r="U31" i="1"/>
  <c r="V31" i="1" s="1"/>
  <c r="AC31" i="1" s="1"/>
  <c r="U17" i="1"/>
  <c r="V17" i="1" s="1"/>
  <c r="AY18" i="1"/>
  <c r="U19" i="1"/>
  <c r="V19" i="1" s="1"/>
  <c r="U21" i="1"/>
  <c r="V21" i="1" s="1"/>
  <c r="U23" i="1"/>
  <c r="V23" i="1" s="1"/>
  <c r="AY24" i="1"/>
  <c r="U25" i="1"/>
  <c r="V25" i="1" s="1"/>
  <c r="AC25" i="1" s="1"/>
  <c r="AY26" i="1"/>
  <c r="U27" i="1"/>
  <c r="V27" i="1" s="1"/>
  <c r="AC27" i="1" s="1"/>
  <c r="AY28" i="1"/>
  <c r="U29" i="1"/>
  <c r="V29" i="1" s="1"/>
  <c r="AY30" i="1"/>
  <c r="AW17" i="1"/>
  <c r="AY17" i="1" s="1"/>
  <c r="AW19" i="1"/>
  <c r="AY19" i="1" s="1"/>
  <c r="AW21" i="1"/>
  <c r="AY21" i="1" s="1"/>
  <c r="AW23" i="1"/>
  <c r="AY23" i="1" s="1"/>
  <c r="AW25" i="1"/>
  <c r="AY25" i="1" s="1"/>
  <c r="AW27" i="1"/>
  <c r="AY27" i="1" s="1"/>
  <c r="AW29" i="1"/>
  <c r="AY29" i="1" s="1"/>
  <c r="AW31" i="1"/>
  <c r="AY31" i="1" s="1"/>
  <c r="W19" i="1" l="1"/>
  <c r="AA19" i="1" s="1"/>
  <c r="AD19" i="1"/>
  <c r="U30" i="1"/>
  <c r="V30" i="1" s="1"/>
  <c r="U22" i="1"/>
  <c r="V22" i="1" s="1"/>
  <c r="AZ30" i="1"/>
  <c r="AB20" i="1"/>
  <c r="R20" i="1"/>
  <c r="P20" i="1" s="1"/>
  <c r="S20" i="1" s="1"/>
  <c r="M20" i="1" s="1"/>
  <c r="N20" i="1" s="1"/>
  <c r="AB29" i="1"/>
  <c r="R29" i="1"/>
  <c r="P29" i="1" s="1"/>
  <c r="S29" i="1" s="1"/>
  <c r="M29" i="1" s="1"/>
  <c r="N29" i="1" s="1"/>
  <c r="AZ23" i="1"/>
  <c r="W29" i="1"/>
  <c r="AA29" i="1" s="1"/>
  <c r="AD29" i="1"/>
  <c r="AE29" i="1" s="1"/>
  <c r="AB26" i="1"/>
  <c r="AZ20" i="1"/>
  <c r="AZ29" i="1"/>
  <c r="AZ19" i="1"/>
  <c r="AC29" i="1"/>
  <c r="W23" i="1"/>
  <c r="AA23" i="1" s="1"/>
  <c r="AD23" i="1"/>
  <c r="U28" i="1"/>
  <c r="V28" i="1" s="1"/>
  <c r="U20" i="1"/>
  <c r="V20" i="1" s="1"/>
  <c r="AZ26" i="1"/>
  <c r="AB25" i="1"/>
  <c r="R25" i="1"/>
  <c r="P25" i="1" s="1"/>
  <c r="S25" i="1" s="1"/>
  <c r="M25" i="1" s="1"/>
  <c r="N25" i="1" s="1"/>
  <c r="AB21" i="1"/>
  <c r="R21" i="1"/>
  <c r="P21" i="1" s="1"/>
  <c r="S21" i="1" s="1"/>
  <c r="M21" i="1" s="1"/>
  <c r="N21" i="1" s="1"/>
  <c r="AB19" i="1"/>
  <c r="R19" i="1"/>
  <c r="P19" i="1" s="1"/>
  <c r="S19" i="1" s="1"/>
  <c r="M19" i="1" s="1"/>
  <c r="N19" i="1" s="1"/>
  <c r="W17" i="1"/>
  <c r="AA17" i="1" s="1"/>
  <c r="AD17" i="1"/>
  <c r="AB22" i="1"/>
  <c r="R22" i="1"/>
  <c r="P22" i="1" s="1"/>
  <c r="S22" i="1" s="1"/>
  <c r="M22" i="1" s="1"/>
  <c r="N22" i="1" s="1"/>
  <c r="AZ31" i="1"/>
  <c r="AZ25" i="1"/>
  <c r="W27" i="1"/>
  <c r="AA27" i="1" s="1"/>
  <c r="AD27" i="1"/>
  <c r="AE27" i="1" s="1"/>
  <c r="U26" i="1"/>
  <c r="V26" i="1" s="1"/>
  <c r="R26" i="1" s="1"/>
  <c r="P26" i="1" s="1"/>
  <c r="S26" i="1" s="1"/>
  <c r="M26" i="1" s="1"/>
  <c r="N26" i="1" s="1"/>
  <c r="U18" i="1"/>
  <c r="V18" i="1" s="1"/>
  <c r="AB28" i="1"/>
  <c r="R28" i="1"/>
  <c r="P28" i="1" s="1"/>
  <c r="S28" i="1" s="1"/>
  <c r="M28" i="1" s="1"/>
  <c r="N28" i="1" s="1"/>
  <c r="AZ22" i="1"/>
  <c r="AB31" i="1"/>
  <c r="R31" i="1"/>
  <c r="P31" i="1" s="1"/>
  <c r="S31" i="1" s="1"/>
  <c r="M31" i="1" s="1"/>
  <c r="N31" i="1" s="1"/>
  <c r="AC23" i="1"/>
  <c r="W21" i="1"/>
  <c r="AA21" i="1" s="1"/>
  <c r="AD21" i="1"/>
  <c r="AE21" i="1" s="1"/>
  <c r="W31" i="1"/>
  <c r="AA31" i="1" s="1"/>
  <c r="AD31" i="1"/>
  <c r="AZ28" i="1"/>
  <c r="AB18" i="1"/>
  <c r="AZ27" i="1"/>
  <c r="AB23" i="1"/>
  <c r="R23" i="1"/>
  <c r="P23" i="1" s="1"/>
  <c r="S23" i="1" s="1"/>
  <c r="M23" i="1" s="1"/>
  <c r="N23" i="1" s="1"/>
  <c r="AZ21" i="1"/>
  <c r="AC21" i="1"/>
  <c r="U24" i="1"/>
  <c r="V24" i="1" s="1"/>
  <c r="AB24" i="1"/>
  <c r="AZ18" i="1"/>
  <c r="AB27" i="1"/>
  <c r="R27" i="1"/>
  <c r="P27" i="1" s="1"/>
  <c r="S27" i="1" s="1"/>
  <c r="M27" i="1" s="1"/>
  <c r="N27" i="1" s="1"/>
  <c r="AB17" i="1"/>
  <c r="R17" i="1"/>
  <c r="P17" i="1" s="1"/>
  <c r="S17" i="1" s="1"/>
  <c r="M17" i="1" s="1"/>
  <c r="N17" i="1" s="1"/>
  <c r="AC19" i="1"/>
  <c r="W25" i="1"/>
  <c r="AA25" i="1" s="1"/>
  <c r="AD25" i="1"/>
  <c r="AE25" i="1" s="1"/>
  <c r="AB30" i="1"/>
  <c r="R30" i="1"/>
  <c r="P30" i="1" s="1"/>
  <c r="S30" i="1" s="1"/>
  <c r="M30" i="1" s="1"/>
  <c r="N30" i="1" s="1"/>
  <c r="AZ24" i="1"/>
  <c r="AZ17" i="1"/>
  <c r="AC17" i="1"/>
  <c r="AD24" i="1" l="1"/>
  <c r="AE24" i="1" s="1"/>
  <c r="W24" i="1"/>
  <c r="AA24" i="1" s="1"/>
  <c r="AC24" i="1"/>
  <c r="W28" i="1"/>
  <c r="AA28" i="1" s="1"/>
  <c r="AD28" i="1"/>
  <c r="AE28" i="1" s="1"/>
  <c r="AC28" i="1"/>
  <c r="AE31" i="1"/>
  <c r="AE23" i="1"/>
  <c r="W22" i="1"/>
  <c r="AA22" i="1" s="1"/>
  <c r="AD22" i="1"/>
  <c r="AE22" i="1" s="1"/>
  <c r="AC22" i="1"/>
  <c r="W18" i="1"/>
  <c r="AA18" i="1" s="1"/>
  <c r="AD18" i="1"/>
  <c r="AE18" i="1" s="1"/>
  <c r="AC18" i="1"/>
  <c r="AD30" i="1"/>
  <c r="AE30" i="1" s="1"/>
  <c r="W30" i="1"/>
  <c r="AA30" i="1" s="1"/>
  <c r="AC30" i="1"/>
  <c r="R24" i="1"/>
  <c r="P24" i="1" s="1"/>
  <c r="S24" i="1" s="1"/>
  <c r="M24" i="1" s="1"/>
  <c r="N24" i="1" s="1"/>
  <c r="W26" i="1"/>
  <c r="AA26" i="1" s="1"/>
  <c r="AD26" i="1"/>
  <c r="AC26" i="1"/>
  <c r="AE17" i="1"/>
  <c r="R18" i="1"/>
  <c r="P18" i="1" s="1"/>
  <c r="S18" i="1" s="1"/>
  <c r="M18" i="1" s="1"/>
  <c r="N18" i="1" s="1"/>
  <c r="W20" i="1"/>
  <c r="AA20" i="1" s="1"/>
  <c r="AD20" i="1"/>
  <c r="AC20" i="1"/>
  <c r="AE19" i="1"/>
  <c r="AE26" i="1" l="1"/>
  <c r="AE20" i="1"/>
</calcChain>
</file>

<file path=xl/sharedStrings.xml><?xml version="1.0" encoding="utf-8"?>
<sst xmlns="http://schemas.openxmlformats.org/spreadsheetml/2006/main" count="702" uniqueCount="360">
  <si>
    <t>File opened</t>
  </si>
  <si>
    <t>2020-12-17 11:56:00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</si>
  <si>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</si>
  <si>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</si>
  <si>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</si>
  <si>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</si>
  <si>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</si>
  <si>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</si>
  <si>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</si>
  <si>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</si>
  <si>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</si>
  <si>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</si>
  <si>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</si>
  <si>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{"h2oazero": "1.16161", "co2aspan2b": "0.086568", "co2bspan2": "0", "co2aspanconc2": "0", "h2obspan1": "0.998939", "co2aspan2": "0", "h2obzero": "1.16501", "flowazero": "0.317", "h2obspanconc1": "12.17", "co2bspanconc2": "0", "co2aspanconc1": "400", "h2oaspanconc2": "0", "h2obspan2": "0", "h2oaspanconc1": "12.17", "tazero": "0.00104713", "co2aspan1": "1.00054", "co2bspan1": "0.999577", "co2azero": "0.892502", "h2oaspan2": "0", "co2aspan2a": "0.0865215", "co2bzero": "0.898612", "h2obspan2b": "0.0677395", "h2oaspan2b": "0.0671222", "flowmeterzero": "0.990581", "co2bspan2b": "0.087286", "h2obspan2a": "0.0678114", "oxygen": "21", "co2bspanconc1": "400", "ssb_ref": "34919.1", "ssa_ref": "37127.4", "h2oaspan1": "1.00398", "h2oaspan2a": "0.0668561", "h2obspanconc2": "0", "co2bspan2a": "0.0873229", "chamberpressurezero": "2.57375", "flowbzero": "0.26", "tbzero": "0.0513058"}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</si>
  <si>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</si>
  <si>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</si>
  <si>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</si>
  <si>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</si>
  <si>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</si>
  <si>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</si>
  <si>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</si>
  <si>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</si>
  <si>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</si>
  <si>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</si>
  <si>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11:56:00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</si>
  <si>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</si>
  <si>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</si>
  <si>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</si>
  <si>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</si>
  <si>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</si>
  <si>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</si>
  <si>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</si>
  <si>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</si>
  <si>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</si>
  <si>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</si>
  <si>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</si>
  <si>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</si>
  <si>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</si>
  <si>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</si>
  <si>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</si>
  <si>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</si>
  <si>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</si>
  <si>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</si>
  <si>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</si>
  <si>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</si>
  <si>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</si>
  <si>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</si>
  <si>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</si>
  <si>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</si>
  <si>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</si>
  <si>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</si>
  <si>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</si>
  <si>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</si>
  <si>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</si>
  <si>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</si>
  <si>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</si>
  <si>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</si>
  <si>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</si>
  <si>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</si>
  <si>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</si>
  <si>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</si>
  <si>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</si>
  <si>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</si>
  <si>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</si>
  <si>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</si>
  <si>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</si>
  <si>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</si>
  <si>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</si>
  <si>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</si>
  <si>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</si>
  <si>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</si>
  <si>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</si>
  <si>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</si>
  <si>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</si>
  <si>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</si>
  <si>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</si>
  <si>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</si>
  <si>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</si>
  <si>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4.65699 90.8869 379.722 605.635 841.815 1039.01 1224.8 1380.41</t>
  </si>
  <si>
    <t>Fs_true</t>
  </si>
  <si>
    <t>1.11337 104.448 404.176 601.654 803.986 1000.69 1203.33 1401.91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</si>
  <si>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</si>
  <si>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</si>
  <si>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</si>
  <si>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</si>
  <si>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</si>
  <si>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</si>
  <si>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</si>
  <si>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</si>
  <si>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</si>
  <si>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</si>
  <si>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</si>
  <si>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</si>
  <si>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</si>
  <si>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</si>
  <si>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</si>
  <si>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</si>
  <si>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</si>
  <si>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</si>
  <si>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</si>
  <si>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</si>
  <si>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</si>
  <si>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</si>
  <si>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</si>
  <si>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</si>
  <si>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</si>
  <si>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</si>
  <si>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</si>
  <si>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</si>
  <si>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</si>
  <si>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</si>
  <si>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</si>
  <si>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</si>
  <si>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</si>
  <si>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</si>
  <si>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</si>
  <si>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</si>
  <si>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</si>
  <si>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</si>
  <si>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</si>
  <si>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</si>
  <si>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</si>
  <si>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</si>
  <si>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</si>
  <si>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</si>
  <si>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</si>
  <si>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</si>
  <si>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</si>
  <si>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</si>
  <si>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</si>
  <si>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</si>
  <si>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</si>
  <si>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</si>
  <si>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</si>
  <si>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</si>
  <si>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</si>
  <si>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</si>
  <si>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</si>
  <si>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</si>
  <si>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</si>
  <si>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</si>
  <si>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</si>
  <si>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</si>
  <si>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</si>
  <si>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</si>
  <si>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</si>
  <si>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</si>
  <si>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</si>
  <si>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</si>
  <si>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</si>
  <si>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</si>
  <si>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</si>
  <si>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</si>
  <si>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</si>
  <si>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</si>
  <si>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</si>
  <si>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</si>
  <si>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</si>
  <si>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</si>
  <si>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</si>
  <si>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</si>
  <si>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</si>
  <si>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</si>
  <si>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</si>
  <si>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</si>
  <si>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</si>
  <si>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</si>
  <si>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</si>
  <si>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</si>
  <si>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</si>
  <si>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</si>
  <si>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</si>
  <si>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</si>
  <si>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</si>
  <si>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</si>
  <si>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</si>
  <si>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</si>
  <si>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</si>
  <si>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</si>
  <si>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</si>
  <si>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</si>
  <si>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</si>
  <si>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</si>
  <si>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</si>
  <si>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</si>
  <si>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</si>
  <si>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</si>
  <si>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</si>
  <si>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</si>
  <si>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</si>
  <si>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</si>
  <si>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</si>
  <si>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</si>
  <si>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</si>
  <si>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</si>
  <si>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</si>
  <si>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</si>
  <si>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</si>
  <si>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</si>
  <si>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</si>
  <si>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</si>
  <si>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</si>
  <si>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</si>
  <si>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</si>
  <si>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</si>
  <si>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</si>
  <si>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</si>
  <si>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</si>
  <si>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</si>
  <si>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</si>
  <si>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</si>
  <si>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</si>
  <si>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</si>
  <si>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</si>
  <si>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</si>
  <si>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</si>
  <si>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</si>
  <si>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</si>
  <si>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</si>
  <si>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</si>
  <si>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</si>
  <si>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</si>
  <si>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</si>
  <si>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</si>
  <si>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</si>
  <si>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</si>
  <si>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</si>
  <si>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</si>
  <si>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</si>
  <si>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</si>
  <si>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</si>
  <si>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</si>
  <si>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</si>
  <si>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</si>
  <si>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</si>
  <si>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</si>
  <si>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</si>
  <si>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</si>
  <si>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</si>
  <si>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</si>
  <si>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</si>
  <si>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</si>
  <si>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</si>
  <si>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</si>
  <si>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</si>
  <si>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</si>
  <si>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</si>
  <si>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</si>
  <si>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</si>
  <si>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</si>
  <si>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</si>
  <si>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</si>
  <si>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</si>
  <si>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</si>
  <si>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</si>
  <si>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</si>
  <si>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</si>
  <si>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</si>
  <si>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</si>
  <si>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</si>
  <si>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</si>
  <si>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</si>
  <si>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</si>
  <si>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</si>
  <si>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</si>
  <si>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</si>
  <si>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</si>
  <si>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</si>
  <si>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</si>
  <si>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</si>
  <si>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</si>
  <si>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</si>
  <si>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</si>
  <si>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</si>
  <si>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</si>
  <si>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</si>
  <si>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</si>
  <si>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</si>
  <si>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</si>
  <si>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</si>
  <si>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</si>
  <si>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</si>
  <si>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</si>
  <si>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</si>
  <si>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</si>
  <si>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</si>
  <si>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</si>
  <si>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</si>
  <si>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</si>
  <si>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12:09:27</t>
  </si>
  <si>
    <t>12:09:27</t>
  </si>
  <si>
    <t>1149</t>
  </si>
  <si>
    <t>_1</t>
  </si>
  <si>
    <t>-</t>
  </si>
  <si>
    <t>RECT-2986-20201217-12_09_22</t>
  </si>
  <si>
    <t>DARK-2987-20201217-12_09_29</t>
  </si>
  <si>
    <t>0: Broadleaf</t>
  </si>
  <si>
    <t>12:09:48</t>
  </si>
  <si>
    <t>0/3</t>
  </si>
  <si>
    <t>20201217 12:11:49</t>
  </si>
  <si>
    <t>12:11:49</t>
  </si>
  <si>
    <t>RECT-2988-20201217-12_11_44</t>
  </si>
  <si>
    <t>DARK-2989-20201217-12_11_51</t>
  </si>
  <si>
    <t>2/3</t>
  </si>
  <si>
    <t>20201217 12:13:00</t>
  </si>
  <si>
    <t>12:13:00</t>
  </si>
  <si>
    <t>RECT-2990-20201217-12_12_55</t>
  </si>
  <si>
    <t>DARK-2991-20201217-12_13_02</t>
  </si>
  <si>
    <t>3/3</t>
  </si>
  <si>
    <t>20201217 12:14:24</t>
  </si>
  <si>
    <t>12:14:24</t>
  </si>
  <si>
    <t>RECT-2992-20201217-12_14_19</t>
  </si>
  <si>
    <t>DARK-2993-20201217-12_14_26</t>
  </si>
  <si>
    <t>20201217 12:15:50</t>
  </si>
  <si>
    <t>12:15:50</t>
  </si>
  <si>
    <t>RECT-2994-20201217-12_15_45</t>
  </si>
  <si>
    <t>DARK-2995-20201217-12_15_52</t>
  </si>
  <si>
    <t>20201217 12:17:28</t>
  </si>
  <si>
    <t>12:17:28</t>
  </si>
  <si>
    <t>RECT-2996-20201217-12_17_23</t>
  </si>
  <si>
    <t>DARK-2997-20201217-12_17_30</t>
  </si>
  <si>
    <t>20201217 12:19:21</t>
  </si>
  <si>
    <t>12:19:21</t>
  </si>
  <si>
    <t>RECT-2998-20201217-12_19_16</t>
  </si>
  <si>
    <t>DARK-2999-20201217-12_19_23</t>
  </si>
  <si>
    <t>20201217 12:21:22</t>
  </si>
  <si>
    <t>12:21:22</t>
  </si>
  <si>
    <t>RECT-3000-20201217-12_21_16</t>
  </si>
  <si>
    <t>DARK-3001-20201217-12_21_24</t>
  </si>
  <si>
    <t>12:21:42</t>
  </si>
  <si>
    <t>1/3</t>
  </si>
  <si>
    <t>20201217 12:23:43</t>
  </si>
  <si>
    <t>12:23:43</t>
  </si>
  <si>
    <t>RECT-3002-20201217-12_23_37</t>
  </si>
  <si>
    <t>DARK-3003-20201217-12_23_45</t>
  </si>
  <si>
    <t>20201217 12:25:43</t>
  </si>
  <si>
    <t>12:25:43</t>
  </si>
  <si>
    <t>RECT-3004-20201217-12_25_38</t>
  </si>
  <si>
    <t>DARK-3005-20201217-12_25_45</t>
  </si>
  <si>
    <t>20201217 12:27:44</t>
  </si>
  <si>
    <t>12:27:44</t>
  </si>
  <si>
    <t>RECT-3006-20201217-12_27_38</t>
  </si>
  <si>
    <t>DARK-3007-20201217-12_27_46</t>
  </si>
  <si>
    <t>20201217 12:29:44</t>
  </si>
  <si>
    <t>12:29:44</t>
  </si>
  <si>
    <t>RECT-3008-20201217-12_29_39</t>
  </si>
  <si>
    <t>DARK-3009-20201217-12_29_47</t>
  </si>
  <si>
    <t>20201217 12:31:45</t>
  </si>
  <si>
    <t>12:31:45</t>
  </si>
  <si>
    <t>RECT-3010-20201217-12_31_39</t>
  </si>
  <si>
    <t>DARK-3011-20201217-12_31_47</t>
  </si>
  <si>
    <t>12:32:06</t>
  </si>
  <si>
    <t>20201217 12:34:07</t>
  </si>
  <si>
    <t>12:34:07</t>
  </si>
  <si>
    <t>RECT-3012-20201217-12_34_01</t>
  </si>
  <si>
    <t>DARK-3013-20201217-12_34_09</t>
  </si>
  <si>
    <t>20201217 12:36:07</t>
  </si>
  <si>
    <t>12:36:07</t>
  </si>
  <si>
    <t>RECT-3014-20201217-12_36_02</t>
  </si>
  <si>
    <t>DARK-3015-20201217-12_36_10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</si>
</sst>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1608228567.5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1608228559.75</v>
      </c>
      <c r="I17">
        <f t="shared" ref="I17:I31" si="0">(J17)/1000</f>
        <v>5.6708140909409019E-4</v>
      </c>
      <c r="J17">
        <f t="shared" ref="J17:J31" si="1">1000*CA17*AH17*(BW17-BX17)/(100*BP17*(1000-AH17*BW17))</f>
        <v>0.56708140909409022</v>
      </c>
      <c r="K17">
        <f t="shared" ref="K17:K31" si="2">CA17*AH17*(BV17-BU17*(1000-AH17*BX17)/(1000-AH17*BW17))/(100*BP17)</f>
        <v>3.4318784502250486</v>
      </c>
      <c r="L17">
        <f t="shared" ref="L17:L31" si="3">BU17 - IF(AH17&gt;1, K17*BP17*100/(AJ17*CI17), 0)</f>
        <v>400.87996666666697</v>
      </c>
      <c r="M17">
        <f t="shared" ref="M17:M31" si="4">((S17-I17/2)*L17-K17)/(S17+I17/2)</f>
        <v>216.9776415706371</v>
      </c>
      <c r="N17">
        <f t="shared" ref="N17:N31" si="5">M17*(CB17+CC17)/1000</f>
        <v>22.080614017145908</v>
      </c>
      <c r="O17">
        <f t="shared" ref="O17:O31" si="6">(BU17 - IF(AH17&gt;1, K17*BP17*100/(AJ17*CI17), 0))*(CB17+CC17)/1000</f>
        <v>40.795336086696871</v>
      </c>
      <c r="P17">
        <f t="shared" ref="P17:P31" si="7">2/((1/R17-1/Q17)+SIGN(R17)*SQRT((1/R17-1/Q17)*(1/R17-1/Q17) + 4*BQ17/((BQ17+1)*(BQ17+1))*(2*1/R17*1/Q17-1/Q17*1/Q17)))</f>
        <v>3.1541477510981332E-2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2.9597562103315656</v>
      </c>
      <c r="R17">
        <f t="shared" ref="R17:R31" si="9">I17*(1000-(1000*0.61365*EXP(17.502*V17/(240.97+V17))/(CB17+CC17)+BW17)/2)/(1000*0.61365*EXP(17.502*V17/(240.97+V17))/(CB17+CC17)-BW17)</f>
        <v>3.1355924323251544E-2</v>
      </c>
      <c r="S17">
        <f t="shared" ref="S17:S31" si="10">1/((BQ17+1)/(P17/1.6)+1/(Q17/1.37)) + BQ17/((BQ17+1)/(P17/1.6) + BQ17/(Q17/1.37))</f>
        <v>1.9614032774685545E-2</v>
      </c>
      <c r="T17">
        <f t="shared" ref="T17:T31" si="11">(BM17*BO17)</f>
        <v>231.2868191194853</v>
      </c>
      <c r="U17">
        <f t="shared" ref="U17:U31" si="12">(CD17+(T17+2*0.95*0.0000000567*(((CD17+$B$7)+273)^4-(CD17+273)^4)-44100*I17)/(1.84*29.3*Q17+8*0.95*0.0000000567*(CD17+273)^3))</f>
        <v>29.12324827402794</v>
      </c>
      <c r="V17">
        <f t="shared" ref="V17:V31" si="13">($C$7*CE17+$D$7*CF17+$E$7*U17)</f>
        <v>28.926936666666698</v>
      </c>
      <c r="W17">
        <f t="shared" ref="W17:W31" si="14">0.61365*EXP(17.502*V17/(240.97+V17))</f>
        <v>4.0048006465377233</v>
      </c>
      <c r="X17">
        <f t="shared" ref="X17:X31" si="15">(Y17/Z17*100)</f>
        <v>58.794399171076876</v>
      </c>
      <c r="Y17">
        <f t="shared" ref="Y17:Y31" si="16">BW17*(CB17+CC17)/1000</f>
        <v>2.2206539922334945</v>
      </c>
      <c r="Z17">
        <f t="shared" ref="Z17:Z31" si="17">0.61365*EXP(17.502*CD17/(240.97+CD17))</f>
        <v>3.7769822016072507</v>
      </c>
      <c r="AA17">
        <f t="shared" ref="AA17:AA31" si="18">(W17-BW17*(CB17+CC17)/1000)</f>
        <v>1.7841466543042288</v>
      </c>
      <c r="AB17">
        <f t="shared" ref="AB17:AB31" si="19">(-I17*44100)</f>
        <v>-25.008290141049379</v>
      </c>
      <c r="AC17">
        <f t="shared" ref="AC17:AC31" si="20">2*29.3*Q17*0.92*(CD17-V17)</f>
        <v>-160.81471776599355</v>
      </c>
      <c r="AD17">
        <f t="shared" ref="AD17:AD31" si="21">2*0.95*0.0000000567*(((CD17+$B$7)+273)^4-(V17+273)^4)</f>
        <v>-11.893551184548954</v>
      </c>
      <c r="AE17">
        <f t="shared" ref="AE17:AE31" si="22">T17+AD17+AB17+AC17</f>
        <v>33.570260027893426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53627.312484778922</v>
      </c>
      <c r="AK17" t="s">
        <v>293</v>
      </c>
      <c r="AL17">
        <v>0</v>
      </c>
      <c r="AM17">
        <v>0</v>
      </c>
      <c r="AN17">
        <v>0</v>
      </c>
      <c r="AO17" t="e">
        <f t="shared" ref="AO17:AO31" si="26">1-AM17/AN17</f>
        <v>#DIV/0!</v>
      </c>
      <c r="AP17">
        <v>-1</v>
      </c>
      <c r="AQ17" t="s">
        <v>294</v>
      </c>
      <c r="AR17">
        <v>15381.2</v>
      </c>
      <c r="AS17">
        <v>815.36199999999997</v>
      </c>
      <c r="AT17">
        <v>919.62</v>
      </c>
      <c r="AU17">
        <f t="shared" ref="AU17:AU31" si="27">1-AS17/AT17</f>
        <v>0.11337074008829739</v>
      </c>
      <c r="AV17">
        <v>0.5</v>
      </c>
      <c r="AW17">
        <f t="shared" ref="AW17:AW31" si="28">BM17</f>
        <v>1180.1606415545687</v>
      </c>
      <c r="AX17">
        <f t="shared" ref="AX17:AX31" si="29">K17</f>
        <v>3.4318784502250486</v>
      </c>
      <c r="AY17">
        <f t="shared" ref="AY17:AY31" si="30">AU17*AV17*AW17</f>
        <v>66.897842678060655</v>
      </c>
      <c r="AZ17">
        <f t="shared" ref="AZ17:AZ31" si="31">(AX17-AP17)/AW17</f>
        <v>3.7553179577206955E-3</v>
      </c>
      <c r="BA17">
        <f t="shared" ref="BA17:BA31" si="32">(AN17-AT17)/AT17</f>
        <v>-1</v>
      </c>
      <c r="BB17" t="s">
        <v>295</v>
      </c>
      <c r="BC17">
        <v>815.36199999999997</v>
      </c>
      <c r="BD17">
        <v>634.72</v>
      </c>
      <c r="BE17">
        <f t="shared" ref="BE17:BE31" si="33">1-BD17/AT17</f>
        <v>0.30980187468737086</v>
      </c>
      <c r="BF17">
        <f t="shared" ref="BF17:BF31" si="34">(AT17-BC17)/(AT17-BD17)</f>
        <v>0.36594594594594609</v>
      </c>
      <c r="BG17">
        <f t="shared" ref="BG17:BG31" si="35">(AN17-AT17)/(AN17-BD17)</f>
        <v>1.4488593395512981</v>
      </c>
      <c r="BH17">
        <f t="shared" ref="BH17:BH31" si="36">(AT17-BC17)/(AT17-AM17)</f>
        <v>0.11337074008829738</v>
      </c>
      <c r="BI17" t="e">
        <f t="shared" ref="BI17:BI31" si="37">(AN17-AT17)/(AN17-AM17)</f>
        <v>#DIV/0!</v>
      </c>
      <c r="BJ17">
        <f t="shared" ref="BJ17:BJ31" si="38">(BF17*BD17/BC17)</f>
        <v>0.28487127289573333</v>
      </c>
      <c r="BK17">
        <f t="shared" ref="BK17:BK31" si="39">(1-BJ17)</f>
        <v>0.71512872710426667</v>
      </c>
      <c r="BL17">
        <f t="shared" ref="BL17:BL31" si="40">$B$11*CJ17+$C$11*CK17+$F$11*CL17*(1-CO17)</f>
        <v>1399.97066666667</v>
      </c>
      <c r="BM17">
        <f t="shared" ref="BM17:BM31" si="41">BL17*BN17</f>
        <v>1180.1606415545687</v>
      </c>
      <c r="BN17">
        <f t="shared" ref="BN17:BN31" si="42">($B$11*$D$9+$C$11*$D$9+$F$11*((CY17+CQ17)/MAX(CY17+CQ17+CZ17, 0.1)*$I$9+CZ17/MAX(CY17+CQ17+CZ17, 0.1)*$J$9))/($B$11+$C$11+$F$11)</f>
        <v>0.84298954946286908</v>
      </c>
      <c r="BO17">
        <f t="shared" ref="BO17:BO31" si="43">($B$11*$K$9+$C$11*$K$9+$F$11*((CY17+CQ17)/MAX(CY17+CQ17+CZ17, 0.1)*$P$9+CZ17/MAX(CY17+CQ17+CZ17, 0.1)*$Q$9))/($B$11+$C$11+$F$11)</f>
        <v>0.19597909892573806</v>
      </c>
      <c r="BP17">
        <v>6</v>
      </c>
      <c r="BQ17">
        <v>0.5</v>
      </c>
      <c r="BR17" t="s">
        <v>296</v>
      </c>
      <c r="BS17">
        <v>2</v>
      </c>
      <c r="BT17">
        <v>1608228559.75</v>
      </c>
      <c r="BU17">
        <v>400.87996666666697</v>
      </c>
      <c r="BV17">
        <v>405.27076666666699</v>
      </c>
      <c r="BW17">
        <v>21.8215066666667</v>
      </c>
      <c r="BX17">
        <v>21.155896666666699</v>
      </c>
      <c r="BY17">
        <v>400.32396666666699</v>
      </c>
      <c r="BZ17">
        <v>21.532506666666698</v>
      </c>
      <c r="CA17">
        <v>500.02870000000001</v>
      </c>
      <c r="CB17">
        <v>101.664466666667</v>
      </c>
      <c r="CC17">
        <v>0.100000203333333</v>
      </c>
      <c r="CD17">
        <v>27.9191133333333</v>
      </c>
      <c r="CE17">
        <v>28.926936666666698</v>
      </c>
      <c r="CF17">
        <v>999.9</v>
      </c>
      <c r="CG17">
        <v>0</v>
      </c>
      <c r="CH17">
        <v>0</v>
      </c>
      <c r="CI17">
        <v>10006.6563333333</v>
      </c>
      <c r="CJ17">
        <v>0</v>
      </c>
      <c r="CK17">
        <v>366.73379999999997</v>
      </c>
      <c r="CL17">
        <v>1399.97066666667</v>
      </c>
      <c r="CM17">
        <v>0.89999163333333398</v>
      </c>
      <c r="CN17">
        <v>0.10000835666666701</v>
      </c>
      <c r="CO17">
        <v>0</v>
      </c>
      <c r="CP17">
        <v>815.41116666666699</v>
      </c>
      <c r="CQ17">
        <v>4.9994800000000001</v>
      </c>
      <c r="CR17">
        <v>11637.5433333333</v>
      </c>
      <c r="CS17">
        <v>11417.31</v>
      </c>
      <c r="CT17">
        <v>45.916366666666697</v>
      </c>
      <c r="CU17">
        <v>48.020566666666703</v>
      </c>
      <c r="CV17">
        <v>46.901866666666699</v>
      </c>
      <c r="CW17">
        <v>47.4913666666667</v>
      </c>
      <c r="CX17">
        <v>48.039266666666599</v>
      </c>
      <c r="CY17">
        <v>1255.46133333333</v>
      </c>
      <c r="CZ17">
        <v>139.50933333333299</v>
      </c>
      <c r="DA17">
        <v>0</v>
      </c>
      <c r="DB17">
        <v>1398.9000000953699</v>
      </c>
      <c r="DC17">
        <v>0</v>
      </c>
      <c r="DD17">
        <v>815.36199999999997</v>
      </c>
      <c r="DE17">
        <v>-13.542632492942699</v>
      </c>
      <c r="DF17">
        <v>-181.340171084708</v>
      </c>
      <c r="DG17">
        <v>11636.7615384615</v>
      </c>
      <c r="DH17">
        <v>15</v>
      </c>
      <c r="DI17">
        <v>1608228588.5</v>
      </c>
      <c r="DJ17" t="s">
        <v>297</v>
      </c>
      <c r="DK17">
        <v>1608228588.5</v>
      </c>
      <c r="DL17">
        <v>1608228588.5</v>
      </c>
      <c r="DM17">
        <v>16</v>
      </c>
      <c r="DN17">
        <v>-0.71799999999999997</v>
      </c>
      <c r="DO17">
        <v>-4.2000000000000003E-2</v>
      </c>
      <c r="DP17">
        <v>0.55600000000000005</v>
      </c>
      <c r="DQ17">
        <v>0.28899999999999998</v>
      </c>
      <c r="DR17">
        <v>405</v>
      </c>
      <c r="DS17">
        <v>21</v>
      </c>
      <c r="DT17">
        <v>0.39</v>
      </c>
      <c r="DU17">
        <v>0.1</v>
      </c>
      <c r="DV17">
        <v>2.7454880968126698</v>
      </c>
      <c r="DW17">
        <v>2.8012219767883999</v>
      </c>
      <c r="DX17">
        <v>0.209131494828418</v>
      </c>
      <c r="DY17">
        <v>0</v>
      </c>
      <c r="DZ17">
        <v>-3.6415246666666699</v>
      </c>
      <c r="EA17">
        <v>-3.41180422691881</v>
      </c>
      <c r="EB17">
        <v>0.246519054824481</v>
      </c>
      <c r="EC17">
        <v>0</v>
      </c>
      <c r="ED17">
        <v>0.74017849999999996</v>
      </c>
      <c r="EE17">
        <v>0.26117667630700903</v>
      </c>
      <c r="EF17">
        <v>2.02091447909933E-2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0.55600000000000005</v>
      </c>
      <c r="EN17">
        <v>0.28899999999999998</v>
      </c>
      <c r="EO17">
        <v>1.44478356247541</v>
      </c>
      <c r="EP17">
        <v>-1.6043650578588901E-5</v>
      </c>
      <c r="EQ17">
        <v>-1.15305589960158E-6</v>
      </c>
      <c r="ER17">
        <v>3.6581349982770798E-10</v>
      </c>
      <c r="ES17">
        <v>-5.5533707585817799E-2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25.3</v>
      </c>
      <c r="FB17">
        <v>25.4</v>
      </c>
      <c r="FC17">
        <v>2</v>
      </c>
      <c r="FD17">
        <v>508.048</v>
      </c>
      <c r="FE17">
        <v>474.19900000000001</v>
      </c>
      <c r="FF17">
        <v>24.4422</v>
      </c>
      <c r="FG17">
        <v>33.828400000000002</v>
      </c>
      <c r="FH17">
        <v>29.999400000000001</v>
      </c>
      <c r="FI17">
        <v>33.867100000000001</v>
      </c>
      <c r="FJ17">
        <v>33.911299999999997</v>
      </c>
      <c r="FK17">
        <v>19.391999999999999</v>
      </c>
      <c r="FL17">
        <v>16.399899999999999</v>
      </c>
      <c r="FM17">
        <v>40.641100000000002</v>
      </c>
      <c r="FN17">
        <v>24.495999999999999</v>
      </c>
      <c r="FO17">
        <v>404.98200000000003</v>
      </c>
      <c r="FP17">
        <v>21.027000000000001</v>
      </c>
      <c r="FQ17">
        <v>97.901499999999999</v>
      </c>
      <c r="FR17">
        <v>101.879</v>
      </c>
    </row>
    <row r="18" spans="1:174" x14ac:dyDescent="0.25">
      <c r="A18">
        <v>2</v>
      </c>
      <c r="B18">
        <v>1608228709.5</v>
      </c>
      <c r="C18">
        <v>142</v>
      </c>
      <c r="D18" t="s">
        <v>299</v>
      </c>
      <c r="E18" t="s">
        <v>300</v>
      </c>
      <c r="F18" t="s">
        <v>291</v>
      </c>
      <c r="G18" t="s">
        <v>292</v>
      </c>
      <c r="H18">
        <v>1608228701.5</v>
      </c>
      <c r="I18">
        <f t="shared" si="0"/>
        <v>9.8079588718683313E-4</v>
      </c>
      <c r="J18">
        <f t="shared" si="1"/>
        <v>0.98079588718683319</v>
      </c>
      <c r="K18">
        <f t="shared" si="2"/>
        <v>-0.57042530157849447</v>
      </c>
      <c r="L18">
        <f t="shared" si="3"/>
        <v>49.558093548387099</v>
      </c>
      <c r="M18">
        <f t="shared" si="4"/>
        <v>64.676300821712076</v>
      </c>
      <c r="N18">
        <f t="shared" si="5"/>
        <v>6.5815035059115141</v>
      </c>
      <c r="O18">
        <f t="shared" si="6"/>
        <v>5.043064651055384</v>
      </c>
      <c r="P18">
        <f t="shared" si="7"/>
        <v>5.4921249936809094E-2</v>
      </c>
      <c r="Q18">
        <f t="shared" si="8"/>
        <v>2.9585668769378763</v>
      </c>
      <c r="R18">
        <f t="shared" si="9"/>
        <v>5.4361080931014785E-2</v>
      </c>
      <c r="S18">
        <f t="shared" si="10"/>
        <v>3.4025528304496143E-2</v>
      </c>
      <c r="T18">
        <f t="shared" si="11"/>
        <v>231.29503351450251</v>
      </c>
      <c r="U18">
        <f t="shared" si="12"/>
        <v>29.110172997425842</v>
      </c>
      <c r="V18">
        <f t="shared" si="13"/>
        <v>28.843541935483898</v>
      </c>
      <c r="W18">
        <f t="shared" si="14"/>
        <v>3.9855049650185732</v>
      </c>
      <c r="X18">
        <f t="shared" si="15"/>
        <v>58.073628687310617</v>
      </c>
      <c r="Y18">
        <f t="shared" si="16"/>
        <v>2.2053627540397529</v>
      </c>
      <c r="Z18">
        <f t="shared" si="17"/>
        <v>3.7975287645864562</v>
      </c>
      <c r="AA18">
        <f t="shared" si="18"/>
        <v>1.7801422109788203</v>
      </c>
      <c r="AB18">
        <f t="shared" si="19"/>
        <v>-43.253098624939341</v>
      </c>
      <c r="AC18">
        <f t="shared" si="20"/>
        <v>-132.60863328989632</v>
      </c>
      <c r="AD18">
        <f t="shared" si="21"/>
        <v>-9.811887402633884</v>
      </c>
      <c r="AE18">
        <f t="shared" si="22"/>
        <v>45.621414197032948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53575.989170792905</v>
      </c>
      <c r="AK18" t="s">
        <v>293</v>
      </c>
      <c r="AL18">
        <v>0</v>
      </c>
      <c r="AM18">
        <v>0</v>
      </c>
      <c r="AN18">
        <v>0</v>
      </c>
      <c r="AO18" t="e">
        <f t="shared" si="26"/>
        <v>#DIV/0!</v>
      </c>
      <c r="AP18">
        <v>-1</v>
      </c>
      <c r="AQ18" t="s">
        <v>301</v>
      </c>
      <c r="AR18">
        <v>15377.9</v>
      </c>
      <c r="AS18">
        <v>776.94526923076899</v>
      </c>
      <c r="AT18">
        <v>839.34</v>
      </c>
      <c r="AU18">
        <f t="shared" si="27"/>
        <v>7.4337849702422187E-2</v>
      </c>
      <c r="AV18">
        <v>0.5</v>
      </c>
      <c r="AW18">
        <f t="shared" si="28"/>
        <v>1180.2012886513953</v>
      </c>
      <c r="AX18">
        <f t="shared" si="29"/>
        <v>-0.57042530157849447</v>
      </c>
      <c r="AY18">
        <f t="shared" si="30"/>
        <v>43.866813007186202</v>
      </c>
      <c r="AZ18">
        <f t="shared" si="31"/>
        <v>3.6398426484720789E-4</v>
      </c>
      <c r="BA18">
        <f t="shared" si="32"/>
        <v>-1</v>
      </c>
      <c r="BB18" t="s">
        <v>302</v>
      </c>
      <c r="BC18">
        <v>776.94526923076899</v>
      </c>
      <c r="BD18">
        <v>636.15</v>
      </c>
      <c r="BE18">
        <f t="shared" si="33"/>
        <v>0.24208306526556589</v>
      </c>
      <c r="BF18">
        <f t="shared" si="34"/>
        <v>0.30707579491722542</v>
      </c>
      <c r="BG18">
        <f t="shared" si="35"/>
        <v>1.3194058005187457</v>
      </c>
      <c r="BH18">
        <f t="shared" si="36"/>
        <v>7.4337849702422187E-2</v>
      </c>
      <c r="BI18" t="e">
        <f t="shared" si="37"/>
        <v>#DIV/0!</v>
      </c>
      <c r="BJ18">
        <f t="shared" si="38"/>
        <v>0.25142860722995281</v>
      </c>
      <c r="BK18">
        <f t="shared" si="39"/>
        <v>0.74857139277004725</v>
      </c>
      <c r="BL18">
        <f t="shared" si="40"/>
        <v>1400.01870967742</v>
      </c>
      <c r="BM18">
        <f t="shared" si="41"/>
        <v>1180.2012886513953</v>
      </c>
      <c r="BN18">
        <f t="shared" si="42"/>
        <v>0.84298965470491949</v>
      </c>
      <c r="BO18">
        <f t="shared" si="43"/>
        <v>0.19597930940983899</v>
      </c>
      <c r="BP18">
        <v>6</v>
      </c>
      <c r="BQ18">
        <v>0.5</v>
      </c>
      <c r="BR18" t="s">
        <v>296</v>
      </c>
      <c r="BS18">
        <v>2</v>
      </c>
      <c r="BT18">
        <v>1608228701.5</v>
      </c>
      <c r="BU18">
        <v>49.558093548387099</v>
      </c>
      <c r="BV18">
        <v>48.931938709677397</v>
      </c>
      <c r="BW18">
        <v>21.672054838709698</v>
      </c>
      <c r="BX18">
        <v>20.520658064516098</v>
      </c>
      <c r="BY18">
        <v>48.834325806451602</v>
      </c>
      <c r="BZ18">
        <v>21.356945161290302</v>
      </c>
      <c r="CA18">
        <v>500.022258064516</v>
      </c>
      <c r="CB18">
        <v>101.660677419355</v>
      </c>
      <c r="CC18">
        <v>9.9989506451612906E-2</v>
      </c>
      <c r="CD18">
        <v>28.0121516129032</v>
      </c>
      <c r="CE18">
        <v>28.843541935483898</v>
      </c>
      <c r="CF18">
        <v>999.9</v>
      </c>
      <c r="CG18">
        <v>0</v>
      </c>
      <c r="CH18">
        <v>0</v>
      </c>
      <c r="CI18">
        <v>10000.282258064501</v>
      </c>
      <c r="CJ18">
        <v>0</v>
      </c>
      <c r="CK18">
        <v>366.15109677419298</v>
      </c>
      <c r="CL18">
        <v>1400.01870967742</v>
      </c>
      <c r="CM18">
        <v>0.89998767741935504</v>
      </c>
      <c r="CN18">
        <v>0.10001230645161301</v>
      </c>
      <c r="CO18">
        <v>0</v>
      </c>
      <c r="CP18">
        <v>776.96045161290294</v>
      </c>
      <c r="CQ18">
        <v>4.9994800000000001</v>
      </c>
      <c r="CR18">
        <v>11122.683870967699</v>
      </c>
      <c r="CS18">
        <v>11417.6935483871</v>
      </c>
      <c r="CT18">
        <v>46.491870967741903</v>
      </c>
      <c r="CU18">
        <v>48.558064516129001</v>
      </c>
      <c r="CV18">
        <v>47.501903225806402</v>
      </c>
      <c r="CW18">
        <v>48.233741935483899</v>
      </c>
      <c r="CX18">
        <v>48.538064516128998</v>
      </c>
      <c r="CY18">
        <v>1255.4996774193501</v>
      </c>
      <c r="CZ18">
        <v>139.51903225806501</v>
      </c>
      <c r="DA18">
        <v>0</v>
      </c>
      <c r="DB18">
        <v>140.90000009536701</v>
      </c>
      <c r="DC18">
        <v>0</v>
      </c>
      <c r="DD18">
        <v>776.94526923076899</v>
      </c>
      <c r="DE18">
        <v>-5.3175042706487803</v>
      </c>
      <c r="DF18">
        <v>-73.333333330837505</v>
      </c>
      <c r="DG18">
        <v>11122.3692307692</v>
      </c>
      <c r="DH18">
        <v>15</v>
      </c>
      <c r="DI18">
        <v>1608228588.5</v>
      </c>
      <c r="DJ18" t="s">
        <v>297</v>
      </c>
      <c r="DK18">
        <v>1608228588.5</v>
      </c>
      <c r="DL18">
        <v>1608228588.5</v>
      </c>
      <c r="DM18">
        <v>16</v>
      </c>
      <c r="DN18">
        <v>-0.71799999999999997</v>
      </c>
      <c r="DO18">
        <v>-4.2000000000000003E-2</v>
      </c>
      <c r="DP18">
        <v>0.55600000000000005</v>
      </c>
      <c r="DQ18">
        <v>0.28899999999999998</v>
      </c>
      <c r="DR18">
        <v>405</v>
      </c>
      <c r="DS18">
        <v>21</v>
      </c>
      <c r="DT18">
        <v>0.39</v>
      </c>
      <c r="DU18">
        <v>0.1</v>
      </c>
      <c r="DV18">
        <v>-0.56824536722947505</v>
      </c>
      <c r="DW18">
        <v>-7.50329892014579E-2</v>
      </c>
      <c r="DX18">
        <v>1.6945023105360099E-2</v>
      </c>
      <c r="DY18">
        <v>1</v>
      </c>
      <c r="DZ18">
        <v>0.62552569999999996</v>
      </c>
      <c r="EA18">
        <v>6.07928542825368E-2</v>
      </c>
      <c r="EB18">
        <v>2.02389976368232E-2</v>
      </c>
      <c r="EC18">
        <v>1</v>
      </c>
      <c r="ED18">
        <v>1.1484259999999999</v>
      </c>
      <c r="EE18">
        <v>0.61891701890990103</v>
      </c>
      <c r="EF18">
        <v>4.5660986600525102E-2</v>
      </c>
      <c r="EG18">
        <v>0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0.72399999999999998</v>
      </c>
      <c r="EN18">
        <v>0.31469999999999998</v>
      </c>
      <c r="EO18">
        <v>0.72724742107779805</v>
      </c>
      <c r="EP18">
        <v>-1.6043650578588901E-5</v>
      </c>
      <c r="EQ18">
        <v>-1.15305589960158E-6</v>
      </c>
      <c r="ER18">
        <v>3.6581349982770798E-10</v>
      </c>
      <c r="ES18">
        <v>-9.7889679309648606E-2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508.37200000000001</v>
      </c>
      <c r="FE18">
        <v>474.03</v>
      </c>
      <c r="FF18">
        <v>24.262799999999999</v>
      </c>
      <c r="FG18">
        <v>33.634799999999998</v>
      </c>
      <c r="FH18">
        <v>29.999600000000001</v>
      </c>
      <c r="FI18">
        <v>33.744399999999999</v>
      </c>
      <c r="FJ18">
        <v>33.799199999999999</v>
      </c>
      <c r="FK18">
        <v>5.0456399999999997</v>
      </c>
      <c r="FL18">
        <v>17.880700000000001</v>
      </c>
      <c r="FM18">
        <v>39.895699999999998</v>
      </c>
      <c r="FN18">
        <v>24.248999999999999</v>
      </c>
      <c r="FO18">
        <v>49.122</v>
      </c>
      <c r="FP18">
        <v>20.3247</v>
      </c>
      <c r="FQ18">
        <v>97.949100000000001</v>
      </c>
      <c r="FR18">
        <v>101.92</v>
      </c>
    </row>
    <row r="19" spans="1:174" x14ac:dyDescent="0.25">
      <c r="A19">
        <v>3</v>
      </c>
      <c r="B19">
        <v>1608228780.5</v>
      </c>
      <c r="C19">
        <v>213</v>
      </c>
      <c r="D19" t="s">
        <v>304</v>
      </c>
      <c r="E19" t="s">
        <v>305</v>
      </c>
      <c r="F19" t="s">
        <v>291</v>
      </c>
      <c r="G19" t="s">
        <v>292</v>
      </c>
      <c r="H19">
        <v>1608228772.75</v>
      </c>
      <c r="I19">
        <f t="shared" si="0"/>
        <v>1.3111791718647121E-3</v>
      </c>
      <c r="J19">
        <f t="shared" si="1"/>
        <v>1.3111791718647121</v>
      </c>
      <c r="K19">
        <f t="shared" si="2"/>
        <v>0.38984199245093765</v>
      </c>
      <c r="L19">
        <f t="shared" si="3"/>
        <v>79.314009999999996</v>
      </c>
      <c r="M19">
        <f t="shared" si="4"/>
        <v>68.517360444750665</v>
      </c>
      <c r="N19">
        <f t="shared" si="5"/>
        <v>6.9721695419938463</v>
      </c>
      <c r="O19">
        <f t="shared" si="6"/>
        <v>8.0708118524399701</v>
      </c>
      <c r="P19">
        <f t="shared" si="7"/>
        <v>7.2980495585634714E-2</v>
      </c>
      <c r="Q19">
        <f t="shared" si="8"/>
        <v>2.9583538766696336</v>
      </c>
      <c r="R19">
        <f t="shared" si="9"/>
        <v>7.199486438990392E-2</v>
      </c>
      <c r="S19">
        <f t="shared" si="10"/>
        <v>4.5084236262161757E-2</v>
      </c>
      <c r="T19">
        <f t="shared" si="11"/>
        <v>231.29615481506892</v>
      </c>
      <c r="U19">
        <f t="shared" si="12"/>
        <v>28.998760390731633</v>
      </c>
      <c r="V19">
        <f t="shared" si="13"/>
        <v>28.789546666666698</v>
      </c>
      <c r="W19">
        <f t="shared" si="14"/>
        <v>3.973054948182476</v>
      </c>
      <c r="X19">
        <f t="shared" si="15"/>
        <v>57.384112689303194</v>
      </c>
      <c r="Y19">
        <f t="shared" si="16"/>
        <v>2.1758233324503431</v>
      </c>
      <c r="Z19">
        <f t="shared" si="17"/>
        <v>3.7916824543946155</v>
      </c>
      <c r="AA19">
        <f t="shared" si="18"/>
        <v>1.7972316157321329</v>
      </c>
      <c r="AB19">
        <f t="shared" si="19"/>
        <v>-57.823001479233803</v>
      </c>
      <c r="AC19">
        <f t="shared" si="20"/>
        <v>-128.20240575257512</v>
      </c>
      <c r="AD19">
        <f t="shared" si="21"/>
        <v>-9.4827504988714217</v>
      </c>
      <c r="AE19">
        <f t="shared" si="22"/>
        <v>35.787997084388593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53574.41998014741</v>
      </c>
      <c r="AK19" t="s">
        <v>293</v>
      </c>
      <c r="AL19">
        <v>0</v>
      </c>
      <c r="AM19">
        <v>0</v>
      </c>
      <c r="AN19">
        <v>0</v>
      </c>
      <c r="AO19" t="e">
        <f t="shared" si="26"/>
        <v>#DIV/0!</v>
      </c>
      <c r="AP19">
        <v>-1</v>
      </c>
      <c r="AQ19" t="s">
        <v>306</v>
      </c>
      <c r="AR19">
        <v>15376.5</v>
      </c>
      <c r="AS19">
        <v>770.18161538461504</v>
      </c>
      <c r="AT19">
        <v>827.87</v>
      </c>
      <c r="AU19">
        <f t="shared" si="27"/>
        <v>6.9682902648223743E-2</v>
      </c>
      <c r="AV19">
        <v>0.5</v>
      </c>
      <c r="AW19">
        <f t="shared" si="28"/>
        <v>1180.2089005580397</v>
      </c>
      <c r="AX19">
        <f t="shared" si="29"/>
        <v>0.38984199245093765</v>
      </c>
      <c r="AY19">
        <f t="shared" si="30"/>
        <v>41.120190961076524</v>
      </c>
      <c r="AZ19">
        <f t="shared" si="31"/>
        <v>1.1776237171180262E-3</v>
      </c>
      <c r="BA19">
        <f t="shared" si="32"/>
        <v>-1</v>
      </c>
      <c r="BB19" t="s">
        <v>307</v>
      </c>
      <c r="BC19">
        <v>770.18161538461504</v>
      </c>
      <c r="BD19">
        <v>636.41999999999996</v>
      </c>
      <c r="BE19">
        <f t="shared" si="33"/>
        <v>0.23125611509053356</v>
      </c>
      <c r="BF19">
        <f t="shared" si="34"/>
        <v>0.30132350282259046</v>
      </c>
      <c r="BG19">
        <f t="shared" si="35"/>
        <v>1.300823355645643</v>
      </c>
      <c r="BH19">
        <f t="shared" si="36"/>
        <v>6.9682902648223702E-2</v>
      </c>
      <c r="BI19" t="e">
        <f t="shared" si="37"/>
        <v>#DIV/0!</v>
      </c>
      <c r="BJ19">
        <f t="shared" si="38"/>
        <v>0.24899101697018217</v>
      </c>
      <c r="BK19">
        <f t="shared" si="39"/>
        <v>0.75100898302981789</v>
      </c>
      <c r="BL19">
        <f t="shared" si="40"/>
        <v>1400.028</v>
      </c>
      <c r="BM19">
        <f t="shared" si="41"/>
        <v>1180.2089005580397</v>
      </c>
      <c r="BN19">
        <f t="shared" si="42"/>
        <v>0.84298949775150178</v>
      </c>
      <c r="BO19">
        <f t="shared" si="43"/>
        <v>0.19597899550300363</v>
      </c>
      <c r="BP19">
        <v>6</v>
      </c>
      <c r="BQ19">
        <v>0.5</v>
      </c>
      <c r="BR19" t="s">
        <v>296</v>
      </c>
      <c r="BS19">
        <v>2</v>
      </c>
      <c r="BT19">
        <v>1608228772.75</v>
      </c>
      <c r="BU19">
        <v>79.314009999999996</v>
      </c>
      <c r="BV19">
        <v>79.906570000000002</v>
      </c>
      <c r="BW19">
        <v>21.382393333333301</v>
      </c>
      <c r="BX19">
        <v>19.842736666666699</v>
      </c>
      <c r="BY19">
        <v>78.594963333333396</v>
      </c>
      <c r="BZ19">
        <v>21.0793766666667</v>
      </c>
      <c r="CA19">
        <v>500.03733333333298</v>
      </c>
      <c r="CB19">
        <v>101.657633333333</v>
      </c>
      <c r="CC19">
        <v>0.100074446666667</v>
      </c>
      <c r="CD19">
        <v>27.985723333333301</v>
      </c>
      <c r="CE19">
        <v>28.789546666666698</v>
      </c>
      <c r="CF19">
        <v>999.9</v>
      </c>
      <c r="CG19">
        <v>0</v>
      </c>
      <c r="CH19">
        <v>0</v>
      </c>
      <c r="CI19">
        <v>9999.37366666667</v>
      </c>
      <c r="CJ19">
        <v>0</v>
      </c>
      <c r="CK19">
        <v>363.66386666666699</v>
      </c>
      <c r="CL19">
        <v>1400.028</v>
      </c>
      <c r="CM19">
        <v>0.89999146666666696</v>
      </c>
      <c r="CN19">
        <v>0.10000845</v>
      </c>
      <c r="CO19">
        <v>0</v>
      </c>
      <c r="CP19">
        <v>770.25909999999999</v>
      </c>
      <c r="CQ19">
        <v>4.9994800000000001</v>
      </c>
      <c r="CR19">
        <v>11039.5366666667</v>
      </c>
      <c r="CS19">
        <v>11417.766666666699</v>
      </c>
      <c r="CT19">
        <v>46.8121333333333</v>
      </c>
      <c r="CU19">
        <v>48.778933333333299</v>
      </c>
      <c r="CV19">
        <v>47.7624</v>
      </c>
      <c r="CW19">
        <v>48.412199999999999</v>
      </c>
      <c r="CX19">
        <v>48.783066666666599</v>
      </c>
      <c r="CY19">
        <v>1255.5156666666701</v>
      </c>
      <c r="CZ19">
        <v>139.512666666667</v>
      </c>
      <c r="DA19">
        <v>0</v>
      </c>
      <c r="DB19">
        <v>70.399999856948895</v>
      </c>
      <c r="DC19">
        <v>0</v>
      </c>
      <c r="DD19">
        <v>770.18161538461504</v>
      </c>
      <c r="DE19">
        <v>-7.8194188042744397</v>
      </c>
      <c r="DF19">
        <v>-104.882051378436</v>
      </c>
      <c r="DG19">
        <v>11038.8923076923</v>
      </c>
      <c r="DH19">
        <v>15</v>
      </c>
      <c r="DI19">
        <v>1608228588.5</v>
      </c>
      <c r="DJ19" t="s">
        <v>297</v>
      </c>
      <c r="DK19">
        <v>1608228588.5</v>
      </c>
      <c r="DL19">
        <v>1608228588.5</v>
      </c>
      <c r="DM19">
        <v>16</v>
      </c>
      <c r="DN19">
        <v>-0.71799999999999997</v>
      </c>
      <c r="DO19">
        <v>-4.2000000000000003E-2</v>
      </c>
      <c r="DP19">
        <v>0.55600000000000005</v>
      </c>
      <c r="DQ19">
        <v>0.28899999999999998</v>
      </c>
      <c r="DR19">
        <v>405</v>
      </c>
      <c r="DS19">
        <v>21</v>
      </c>
      <c r="DT19">
        <v>0.39</v>
      </c>
      <c r="DU19">
        <v>0.1</v>
      </c>
      <c r="DV19">
        <v>0.395561161745626</v>
      </c>
      <c r="DW19">
        <v>-0.18005821452778001</v>
      </c>
      <c r="DX19">
        <v>3.4520660757609602E-2</v>
      </c>
      <c r="DY19">
        <v>1</v>
      </c>
      <c r="DZ19">
        <v>-0.59600140000000001</v>
      </c>
      <c r="EA19">
        <v>0.12556394215795399</v>
      </c>
      <c r="EB19">
        <v>3.7733843087781702E-2</v>
      </c>
      <c r="EC19">
        <v>1</v>
      </c>
      <c r="ED19">
        <v>1.5389200000000001</v>
      </c>
      <c r="EE19">
        <v>0.101066429365961</v>
      </c>
      <c r="EF19">
        <v>1.8583205320934298E-2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0.71899999999999997</v>
      </c>
      <c r="EN19">
        <v>0.3049</v>
      </c>
      <c r="EO19">
        <v>0.72724742107779805</v>
      </c>
      <c r="EP19">
        <v>-1.6043650578588901E-5</v>
      </c>
      <c r="EQ19">
        <v>-1.15305589960158E-6</v>
      </c>
      <c r="ER19">
        <v>3.6581349982770798E-10</v>
      </c>
      <c r="ES19">
        <v>-9.7889679309648606E-2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508.46100000000001</v>
      </c>
      <c r="FE19">
        <v>474.18099999999998</v>
      </c>
      <c r="FF19">
        <v>24.116499999999998</v>
      </c>
      <c r="FG19">
        <v>33.540900000000001</v>
      </c>
      <c r="FH19">
        <v>29.999600000000001</v>
      </c>
      <c r="FI19">
        <v>33.674700000000001</v>
      </c>
      <c r="FJ19">
        <v>33.733400000000003</v>
      </c>
      <c r="FK19">
        <v>6.3414599999999997</v>
      </c>
      <c r="FL19">
        <v>19.306000000000001</v>
      </c>
      <c r="FM19">
        <v>39.525700000000001</v>
      </c>
      <c r="FN19">
        <v>24.120799999999999</v>
      </c>
      <c r="FO19">
        <v>80.227999999999994</v>
      </c>
      <c r="FP19">
        <v>19.753299999999999</v>
      </c>
      <c r="FQ19">
        <v>97.969499999999996</v>
      </c>
      <c r="FR19">
        <v>101.937</v>
      </c>
    </row>
    <row r="20" spans="1:174" x14ac:dyDescent="0.25">
      <c r="A20">
        <v>4</v>
      </c>
      <c r="B20">
        <v>1608228864.5</v>
      </c>
      <c r="C20">
        <v>297</v>
      </c>
      <c r="D20" t="s">
        <v>309</v>
      </c>
      <c r="E20" t="s">
        <v>310</v>
      </c>
      <c r="F20" t="s">
        <v>291</v>
      </c>
      <c r="G20" t="s">
        <v>292</v>
      </c>
      <c r="H20">
        <v>1608228856.75</v>
      </c>
      <c r="I20">
        <f t="shared" si="0"/>
        <v>1.6987011742696872E-3</v>
      </c>
      <c r="J20">
        <f t="shared" si="1"/>
        <v>1.6987011742696871</v>
      </c>
      <c r="K20">
        <f t="shared" si="2"/>
        <v>0.9623814869429359</v>
      </c>
      <c r="L20">
        <f t="shared" si="3"/>
        <v>99.7376133333333</v>
      </c>
      <c r="M20">
        <f t="shared" si="4"/>
        <v>80.616479424282971</v>
      </c>
      <c r="N20">
        <f t="shared" si="5"/>
        <v>8.2029639059272323</v>
      </c>
      <c r="O20">
        <f t="shared" si="6"/>
        <v>10.148595523885179</v>
      </c>
      <c r="P20">
        <f t="shared" si="7"/>
        <v>9.4767305749119235E-2</v>
      </c>
      <c r="Q20">
        <f t="shared" si="8"/>
        <v>2.9597014549156331</v>
      </c>
      <c r="R20">
        <f t="shared" si="9"/>
        <v>9.3113288638427411E-2</v>
      </c>
      <c r="S20">
        <f t="shared" si="10"/>
        <v>5.8342007687670436E-2</v>
      </c>
      <c r="T20">
        <f t="shared" si="11"/>
        <v>231.28651147667935</v>
      </c>
      <c r="U20">
        <f t="shared" si="12"/>
        <v>28.917642119107732</v>
      </c>
      <c r="V20">
        <f t="shared" si="13"/>
        <v>28.7629466666667</v>
      </c>
      <c r="W20">
        <f t="shared" si="14"/>
        <v>3.9669341043953148</v>
      </c>
      <c r="X20">
        <f t="shared" si="15"/>
        <v>57.076208123567284</v>
      </c>
      <c r="Y20">
        <f t="shared" si="16"/>
        <v>2.1665643292524432</v>
      </c>
      <c r="Z20">
        <f t="shared" si="17"/>
        <v>3.7959149713693909</v>
      </c>
      <c r="AA20">
        <f t="shared" si="18"/>
        <v>1.8003697751428716</v>
      </c>
      <c r="AB20">
        <f t="shared" si="19"/>
        <v>-74.912721785293201</v>
      </c>
      <c r="AC20">
        <f t="shared" si="20"/>
        <v>-120.96290485691577</v>
      </c>
      <c r="AD20">
        <f t="shared" si="21"/>
        <v>-8.9428584413031107</v>
      </c>
      <c r="AE20">
        <f t="shared" si="22"/>
        <v>26.468026393167264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53610.190650224715</v>
      </c>
      <c r="AK20" t="s">
        <v>293</v>
      </c>
      <c r="AL20">
        <v>0</v>
      </c>
      <c r="AM20">
        <v>0</v>
      </c>
      <c r="AN20">
        <v>0</v>
      </c>
      <c r="AO20" t="e">
        <f t="shared" si="26"/>
        <v>#DIV/0!</v>
      </c>
      <c r="AP20">
        <v>-1</v>
      </c>
      <c r="AQ20" t="s">
        <v>311</v>
      </c>
      <c r="AR20">
        <v>15374.9</v>
      </c>
      <c r="AS20">
        <v>760.99951999999996</v>
      </c>
      <c r="AT20">
        <v>818.4</v>
      </c>
      <c r="AU20">
        <f t="shared" si="27"/>
        <v>7.0137438905180871E-2</v>
      </c>
      <c r="AV20">
        <v>0.5</v>
      </c>
      <c r="AW20">
        <f t="shared" si="28"/>
        <v>1180.1609815544805</v>
      </c>
      <c r="AX20">
        <f t="shared" si="29"/>
        <v>0.9623814869429359</v>
      </c>
      <c r="AY20">
        <f t="shared" si="30"/>
        <v>41.386734371027835</v>
      </c>
      <c r="AZ20">
        <f t="shared" si="31"/>
        <v>1.6628083097257908E-3</v>
      </c>
      <c r="BA20">
        <f t="shared" si="32"/>
        <v>-1</v>
      </c>
      <c r="BB20" t="s">
        <v>312</v>
      </c>
      <c r="BC20">
        <v>760.99951999999996</v>
      </c>
      <c r="BD20">
        <v>623.03</v>
      </c>
      <c r="BE20">
        <f t="shared" si="33"/>
        <v>0.23872189638318675</v>
      </c>
      <c r="BF20">
        <f t="shared" si="34"/>
        <v>0.29380396171367157</v>
      </c>
      <c r="BG20">
        <f t="shared" si="35"/>
        <v>1.3135804054379403</v>
      </c>
      <c r="BH20">
        <f t="shared" si="36"/>
        <v>7.0137438905180857E-2</v>
      </c>
      <c r="BI20" t="e">
        <f t="shared" si="37"/>
        <v>#DIV/0!</v>
      </c>
      <c r="BJ20">
        <f t="shared" si="38"/>
        <v>0.24053718492025963</v>
      </c>
      <c r="BK20">
        <f t="shared" si="39"/>
        <v>0.75946281507974034</v>
      </c>
      <c r="BL20">
        <f t="shared" si="40"/>
        <v>1399.97133333333</v>
      </c>
      <c r="BM20">
        <f t="shared" si="41"/>
        <v>1180.1609815544805</v>
      </c>
      <c r="BN20">
        <f t="shared" si="42"/>
        <v>0.84298939089311109</v>
      </c>
      <c r="BO20">
        <f t="shared" si="43"/>
        <v>0.19597878178622222</v>
      </c>
      <c r="BP20">
        <v>6</v>
      </c>
      <c r="BQ20">
        <v>0.5</v>
      </c>
      <c r="BR20" t="s">
        <v>296</v>
      </c>
      <c r="BS20">
        <v>2</v>
      </c>
      <c r="BT20">
        <v>1608228856.75</v>
      </c>
      <c r="BU20">
        <v>99.7376133333333</v>
      </c>
      <c r="BV20">
        <v>101.09569999999999</v>
      </c>
      <c r="BW20">
        <v>21.292400000000001</v>
      </c>
      <c r="BX20">
        <v>19.29748</v>
      </c>
      <c r="BY20">
        <v>99.022903333333304</v>
      </c>
      <c r="BZ20">
        <v>20.993110000000001</v>
      </c>
      <c r="CA20">
        <v>500.02960000000002</v>
      </c>
      <c r="CB20">
        <v>101.652966666667</v>
      </c>
      <c r="CC20">
        <v>9.9974723333333307E-2</v>
      </c>
      <c r="CD20">
        <v>28.004860000000001</v>
      </c>
      <c r="CE20">
        <v>28.7629466666667</v>
      </c>
      <c r="CF20">
        <v>999.9</v>
      </c>
      <c r="CG20">
        <v>0</v>
      </c>
      <c r="CH20">
        <v>0</v>
      </c>
      <c r="CI20">
        <v>10007.4776666667</v>
      </c>
      <c r="CJ20">
        <v>0</v>
      </c>
      <c r="CK20">
        <v>363.21406666666701</v>
      </c>
      <c r="CL20">
        <v>1399.97133333333</v>
      </c>
      <c r="CM20">
        <v>0.89999426666666704</v>
      </c>
      <c r="CN20">
        <v>0.100005546666667</v>
      </c>
      <c r="CO20">
        <v>0</v>
      </c>
      <c r="CP20">
        <v>761.07436666666695</v>
      </c>
      <c r="CQ20">
        <v>4.9994800000000001</v>
      </c>
      <c r="CR20">
        <v>10922.5466666667</v>
      </c>
      <c r="CS20">
        <v>11417.33</v>
      </c>
      <c r="CT20">
        <v>47.147733333333299</v>
      </c>
      <c r="CU20">
        <v>49.062066666666603</v>
      </c>
      <c r="CV20">
        <v>48.116599999999998</v>
      </c>
      <c r="CW20">
        <v>48.674599999999998</v>
      </c>
      <c r="CX20">
        <v>49.112333333333297</v>
      </c>
      <c r="CY20">
        <v>1255.46933333333</v>
      </c>
      <c r="CZ20">
        <v>139.50200000000001</v>
      </c>
      <c r="DA20">
        <v>0</v>
      </c>
      <c r="DB20">
        <v>83.5</v>
      </c>
      <c r="DC20">
        <v>0</v>
      </c>
      <c r="DD20">
        <v>760.99951999999996</v>
      </c>
      <c r="DE20">
        <v>-5.7009999726432703</v>
      </c>
      <c r="DF20">
        <v>-81.530769098312305</v>
      </c>
      <c r="DG20">
        <v>10921.624</v>
      </c>
      <c r="DH20">
        <v>15</v>
      </c>
      <c r="DI20">
        <v>1608228588.5</v>
      </c>
      <c r="DJ20" t="s">
        <v>297</v>
      </c>
      <c r="DK20">
        <v>1608228588.5</v>
      </c>
      <c r="DL20">
        <v>1608228588.5</v>
      </c>
      <c r="DM20">
        <v>16</v>
      </c>
      <c r="DN20">
        <v>-0.71799999999999997</v>
      </c>
      <c r="DO20">
        <v>-4.2000000000000003E-2</v>
      </c>
      <c r="DP20">
        <v>0.55600000000000005</v>
      </c>
      <c r="DQ20">
        <v>0.28899999999999998</v>
      </c>
      <c r="DR20">
        <v>405</v>
      </c>
      <c r="DS20">
        <v>21</v>
      </c>
      <c r="DT20">
        <v>0.39</v>
      </c>
      <c r="DU20">
        <v>0.1</v>
      </c>
      <c r="DV20">
        <v>0.96419609781641502</v>
      </c>
      <c r="DW20">
        <v>2.5670433591072399E-2</v>
      </c>
      <c r="DX20">
        <v>1.43539474362307E-2</v>
      </c>
      <c r="DY20">
        <v>1</v>
      </c>
      <c r="DZ20">
        <v>-1.3595423333333301</v>
      </c>
      <c r="EA20">
        <v>-5.2405695216909597E-2</v>
      </c>
      <c r="EB20">
        <v>1.57562012518528E-2</v>
      </c>
      <c r="EC20">
        <v>1</v>
      </c>
      <c r="ED20">
        <v>1.9957896666666699</v>
      </c>
      <c r="EE20">
        <v>-0.190553859844273</v>
      </c>
      <c r="EF20">
        <v>1.55486763602422E-2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0.71499999999999997</v>
      </c>
      <c r="EN20">
        <v>0.3009</v>
      </c>
      <c r="EO20">
        <v>0.72724742107779805</v>
      </c>
      <c r="EP20">
        <v>-1.6043650578588901E-5</v>
      </c>
      <c r="EQ20">
        <v>-1.15305589960158E-6</v>
      </c>
      <c r="ER20">
        <v>3.6581349982770798E-10</v>
      </c>
      <c r="ES20">
        <v>-9.7889679309648606E-2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4.5999999999999996</v>
      </c>
      <c r="FB20">
        <v>4.5999999999999996</v>
      </c>
      <c r="FC20">
        <v>2</v>
      </c>
      <c r="FD20">
        <v>508.79300000000001</v>
      </c>
      <c r="FE20">
        <v>474</v>
      </c>
      <c r="FF20">
        <v>24.091899999999999</v>
      </c>
      <c r="FG20">
        <v>33.480800000000002</v>
      </c>
      <c r="FH20">
        <v>30</v>
      </c>
      <c r="FI20">
        <v>33.615299999999998</v>
      </c>
      <c r="FJ20">
        <v>33.674700000000001</v>
      </c>
      <c r="FK20">
        <v>7.2244700000000002</v>
      </c>
      <c r="FL20">
        <v>20.2271</v>
      </c>
      <c r="FM20">
        <v>38.402000000000001</v>
      </c>
      <c r="FN20">
        <v>24.084399999999999</v>
      </c>
      <c r="FO20">
        <v>101.167</v>
      </c>
      <c r="FP20">
        <v>19.325199999999999</v>
      </c>
      <c r="FQ20">
        <v>97.976100000000002</v>
      </c>
      <c r="FR20">
        <v>101.94199999999999</v>
      </c>
    </row>
    <row r="21" spans="1:174" x14ac:dyDescent="0.25">
      <c r="A21">
        <v>5</v>
      </c>
      <c r="B21">
        <v>1608228950.5999999</v>
      </c>
      <c r="C21">
        <v>383.09999990463302</v>
      </c>
      <c r="D21" t="s">
        <v>313</v>
      </c>
      <c r="E21" t="s">
        <v>314</v>
      </c>
      <c r="F21" t="s">
        <v>291</v>
      </c>
      <c r="G21" t="s">
        <v>292</v>
      </c>
      <c r="H21">
        <v>1608228942.8499999</v>
      </c>
      <c r="I21">
        <f t="shared" si="0"/>
        <v>1.9548883224430945E-3</v>
      </c>
      <c r="J21">
        <f t="shared" si="1"/>
        <v>1.9548883224430944</v>
      </c>
      <c r="K21">
        <f t="shared" si="2"/>
        <v>2.64562033963167</v>
      </c>
      <c r="L21">
        <f t="shared" si="3"/>
        <v>149.43436666666699</v>
      </c>
      <c r="M21">
        <f t="shared" si="4"/>
        <v>106.21822367513282</v>
      </c>
      <c r="N21">
        <f t="shared" si="5"/>
        <v>10.808105466773291</v>
      </c>
      <c r="O21">
        <f t="shared" si="6"/>
        <v>15.205511252321255</v>
      </c>
      <c r="P21">
        <f t="shared" si="7"/>
        <v>0.10907857781172282</v>
      </c>
      <c r="Q21">
        <f t="shared" si="8"/>
        <v>2.9583435196785683</v>
      </c>
      <c r="R21">
        <f t="shared" si="9"/>
        <v>0.10689250397447868</v>
      </c>
      <c r="S21">
        <f t="shared" si="10"/>
        <v>6.7000575963700432E-2</v>
      </c>
      <c r="T21">
        <f t="shared" si="11"/>
        <v>231.28849367402853</v>
      </c>
      <c r="U21">
        <f t="shared" si="12"/>
        <v>28.849502936635307</v>
      </c>
      <c r="V21">
        <f t="shared" si="13"/>
        <v>28.789293333333301</v>
      </c>
      <c r="W21">
        <f t="shared" si="14"/>
        <v>3.9729966156085981</v>
      </c>
      <c r="X21">
        <f t="shared" si="15"/>
        <v>57.128998583039156</v>
      </c>
      <c r="Y21">
        <f t="shared" si="16"/>
        <v>2.1682437649059851</v>
      </c>
      <c r="Z21">
        <f t="shared" si="17"/>
        <v>3.7953470543586736</v>
      </c>
      <c r="AA21">
        <f t="shared" si="18"/>
        <v>1.8047528507026129</v>
      </c>
      <c r="AB21">
        <f t="shared" si="19"/>
        <v>-86.21057501974046</v>
      </c>
      <c r="AC21">
        <f t="shared" si="20"/>
        <v>-125.51879986050136</v>
      </c>
      <c r="AD21">
        <f t="shared" si="21"/>
        <v>-9.2850379506335017</v>
      </c>
      <c r="AE21">
        <f t="shared" si="22"/>
        <v>10.274080843153229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53571.086367033466</v>
      </c>
      <c r="AK21" t="s">
        <v>293</v>
      </c>
      <c r="AL21">
        <v>0</v>
      </c>
      <c r="AM21">
        <v>0</v>
      </c>
      <c r="AN21">
        <v>0</v>
      </c>
      <c r="AO21" t="e">
        <f t="shared" si="26"/>
        <v>#DIV/0!</v>
      </c>
      <c r="AP21">
        <v>-1</v>
      </c>
      <c r="AQ21" t="s">
        <v>315</v>
      </c>
      <c r="AR21">
        <v>15373.3</v>
      </c>
      <c r="AS21">
        <v>750.94496153846103</v>
      </c>
      <c r="AT21">
        <v>814.29</v>
      </c>
      <c r="AU21">
        <f t="shared" si="27"/>
        <v>7.7791743066400132E-2</v>
      </c>
      <c r="AV21">
        <v>0.5</v>
      </c>
      <c r="AW21">
        <f t="shared" si="28"/>
        <v>1180.174621554331</v>
      </c>
      <c r="AX21">
        <f t="shared" si="29"/>
        <v>2.64562033963167</v>
      </c>
      <c r="AY21">
        <f t="shared" si="30"/>
        <v>45.903920466720265</v>
      </c>
      <c r="AZ21">
        <f t="shared" si="31"/>
        <v>3.0890516310461422E-3</v>
      </c>
      <c r="BA21">
        <f t="shared" si="32"/>
        <v>-1</v>
      </c>
      <c r="BB21" t="s">
        <v>316</v>
      </c>
      <c r="BC21">
        <v>750.94496153846103</v>
      </c>
      <c r="BD21">
        <v>596.65</v>
      </c>
      <c r="BE21">
        <f t="shared" si="33"/>
        <v>0.26727578626779158</v>
      </c>
      <c r="BF21">
        <f t="shared" si="34"/>
        <v>0.29105421090580286</v>
      </c>
      <c r="BG21">
        <f t="shared" si="35"/>
        <v>1.3647699656414984</v>
      </c>
      <c r="BH21">
        <f t="shared" si="36"/>
        <v>7.7791743066400104E-2</v>
      </c>
      <c r="BI21" t="e">
        <f t="shared" si="37"/>
        <v>#DIV/0!</v>
      </c>
      <c r="BJ21">
        <f t="shared" si="38"/>
        <v>0.23125196097084819</v>
      </c>
      <c r="BK21">
        <f t="shared" si="39"/>
        <v>0.76874803902915179</v>
      </c>
      <c r="BL21">
        <f t="shared" si="40"/>
        <v>1399.9880000000001</v>
      </c>
      <c r="BM21">
        <f t="shared" si="41"/>
        <v>1180.174621554331</v>
      </c>
      <c r="BN21">
        <f t="shared" si="42"/>
        <v>0.84298909815964918</v>
      </c>
      <c r="BO21">
        <f t="shared" si="43"/>
        <v>0.19597819631929853</v>
      </c>
      <c r="BP21">
        <v>6</v>
      </c>
      <c r="BQ21">
        <v>0.5</v>
      </c>
      <c r="BR21" t="s">
        <v>296</v>
      </c>
      <c r="BS21">
        <v>2</v>
      </c>
      <c r="BT21">
        <v>1608228942.8499999</v>
      </c>
      <c r="BU21">
        <v>149.43436666666699</v>
      </c>
      <c r="BV21">
        <v>152.959466666667</v>
      </c>
      <c r="BW21">
        <v>21.308730000000001</v>
      </c>
      <c r="BX21">
        <v>19.012979999999999</v>
      </c>
      <c r="BY21">
        <v>148.73373333333299</v>
      </c>
      <c r="BZ21">
        <v>21.008766666666698</v>
      </c>
      <c r="CA21">
        <v>500.02800000000002</v>
      </c>
      <c r="CB21">
        <v>101.6538</v>
      </c>
      <c r="CC21">
        <v>9.9977203333333306E-2</v>
      </c>
      <c r="CD21">
        <v>28.002293333333299</v>
      </c>
      <c r="CE21">
        <v>28.789293333333301</v>
      </c>
      <c r="CF21">
        <v>999.9</v>
      </c>
      <c r="CG21">
        <v>0</v>
      </c>
      <c r="CH21">
        <v>0</v>
      </c>
      <c r="CI21">
        <v>9999.6919999999991</v>
      </c>
      <c r="CJ21">
        <v>0</v>
      </c>
      <c r="CK21">
        <v>367.79919999999998</v>
      </c>
      <c r="CL21">
        <v>1399.9880000000001</v>
      </c>
      <c r="CM21">
        <v>0.90000599999999997</v>
      </c>
      <c r="CN21">
        <v>9.9993600000000002E-2</v>
      </c>
      <c r="CO21">
        <v>0</v>
      </c>
      <c r="CP21">
        <v>750.95506666666699</v>
      </c>
      <c r="CQ21">
        <v>4.9994800000000001</v>
      </c>
      <c r="CR21">
        <v>10800.653333333301</v>
      </c>
      <c r="CS21">
        <v>11417.503333333299</v>
      </c>
      <c r="CT21">
        <v>47.493566666666702</v>
      </c>
      <c r="CU21">
        <v>49.3894666666666</v>
      </c>
      <c r="CV21">
        <v>48.457999999999998</v>
      </c>
      <c r="CW21">
        <v>48.9664</v>
      </c>
      <c r="CX21">
        <v>49.401800000000001</v>
      </c>
      <c r="CY21">
        <v>1255.498</v>
      </c>
      <c r="CZ21">
        <v>139.49</v>
      </c>
      <c r="DA21">
        <v>0</v>
      </c>
      <c r="DB21">
        <v>85.199999809265094</v>
      </c>
      <c r="DC21">
        <v>0</v>
      </c>
      <c r="DD21">
        <v>750.94496153846103</v>
      </c>
      <c r="DE21">
        <v>-5.9673504338609202</v>
      </c>
      <c r="DF21">
        <v>-75.199999991526894</v>
      </c>
      <c r="DG21">
        <v>10800.5307692308</v>
      </c>
      <c r="DH21">
        <v>15</v>
      </c>
      <c r="DI21">
        <v>1608228588.5</v>
      </c>
      <c r="DJ21" t="s">
        <v>297</v>
      </c>
      <c r="DK21">
        <v>1608228588.5</v>
      </c>
      <c r="DL21">
        <v>1608228588.5</v>
      </c>
      <c r="DM21">
        <v>16</v>
      </c>
      <c r="DN21">
        <v>-0.71799999999999997</v>
      </c>
      <c r="DO21">
        <v>-4.2000000000000003E-2</v>
      </c>
      <c r="DP21">
        <v>0.55600000000000005</v>
      </c>
      <c r="DQ21">
        <v>0.28899999999999998</v>
      </c>
      <c r="DR21">
        <v>405</v>
      </c>
      <c r="DS21">
        <v>21</v>
      </c>
      <c r="DT21">
        <v>0.39</v>
      </c>
      <c r="DU21">
        <v>0.1</v>
      </c>
      <c r="DV21">
        <v>2.6479591101737499</v>
      </c>
      <c r="DW21">
        <v>-0.11728719226763901</v>
      </c>
      <c r="DX21">
        <v>1.5721479554560699E-2</v>
      </c>
      <c r="DY21">
        <v>1</v>
      </c>
      <c r="DZ21">
        <v>-3.5278148387096802</v>
      </c>
      <c r="EA21">
        <v>0.114169354838721</v>
      </c>
      <c r="EB21">
        <v>1.82001153613798E-2</v>
      </c>
      <c r="EC21">
        <v>1</v>
      </c>
      <c r="ED21">
        <v>2.2964603225806499</v>
      </c>
      <c r="EE21">
        <v>7.9297741935482099E-2</v>
      </c>
      <c r="EF21">
        <v>9.6218241459684606E-3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0.70099999999999996</v>
      </c>
      <c r="EN21">
        <v>0.30070000000000002</v>
      </c>
      <c r="EO21">
        <v>0.72724742107779805</v>
      </c>
      <c r="EP21">
        <v>-1.6043650578588901E-5</v>
      </c>
      <c r="EQ21">
        <v>-1.15305589960158E-6</v>
      </c>
      <c r="ER21">
        <v>3.6581349982770798E-10</v>
      </c>
      <c r="ES21">
        <v>-9.7889679309648606E-2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6</v>
      </c>
      <c r="FB21">
        <v>6</v>
      </c>
      <c r="FC21">
        <v>2</v>
      </c>
      <c r="FD21">
        <v>508.56799999999998</v>
      </c>
      <c r="FE21">
        <v>473.84899999999999</v>
      </c>
      <c r="FF21">
        <v>23.919799999999999</v>
      </c>
      <c r="FG21">
        <v>33.485300000000002</v>
      </c>
      <c r="FH21">
        <v>30.0002</v>
      </c>
      <c r="FI21">
        <v>33.594200000000001</v>
      </c>
      <c r="FJ21">
        <v>33.650500000000001</v>
      </c>
      <c r="FK21">
        <v>9.3917199999999994</v>
      </c>
      <c r="FL21">
        <v>20.202999999999999</v>
      </c>
      <c r="FM21">
        <v>37.287100000000002</v>
      </c>
      <c r="FN21">
        <v>23.921099999999999</v>
      </c>
      <c r="FO21">
        <v>153.19499999999999</v>
      </c>
      <c r="FP21">
        <v>19.082100000000001</v>
      </c>
      <c r="FQ21">
        <v>97.970299999999995</v>
      </c>
      <c r="FR21">
        <v>101.937</v>
      </c>
    </row>
    <row r="22" spans="1:174" x14ac:dyDescent="0.25">
      <c r="A22">
        <v>6</v>
      </c>
      <c r="B22">
        <v>1608229048.5999999</v>
      </c>
      <c r="C22">
        <v>481.09999990463302</v>
      </c>
      <c r="D22" t="s">
        <v>317</v>
      </c>
      <c r="E22" t="s">
        <v>318</v>
      </c>
      <c r="F22" t="s">
        <v>291</v>
      </c>
      <c r="G22" t="s">
        <v>292</v>
      </c>
      <c r="H22">
        <v>1608229040.8499999</v>
      </c>
      <c r="I22">
        <f t="shared" si="0"/>
        <v>2.0754343621453152E-3</v>
      </c>
      <c r="J22">
        <f t="shared" si="1"/>
        <v>2.0754343621453151</v>
      </c>
      <c r="K22">
        <f t="shared" si="2"/>
        <v>4.3818521724435362</v>
      </c>
      <c r="L22">
        <f t="shared" si="3"/>
        <v>199.66483333333301</v>
      </c>
      <c r="M22">
        <f t="shared" si="4"/>
        <v>133.53064121659645</v>
      </c>
      <c r="N22">
        <f t="shared" si="5"/>
        <v>13.586981282481053</v>
      </c>
      <c r="O22">
        <f t="shared" si="6"/>
        <v>20.316253472259348</v>
      </c>
      <c r="P22">
        <f t="shared" si="7"/>
        <v>0.11651584977050373</v>
      </c>
      <c r="Q22">
        <f t="shared" si="8"/>
        <v>2.9585817568057458</v>
      </c>
      <c r="R22">
        <f t="shared" si="9"/>
        <v>0.11402537182548125</v>
      </c>
      <c r="S22">
        <f t="shared" si="10"/>
        <v>7.1485183227077531E-2</v>
      </c>
      <c r="T22">
        <f t="shared" si="11"/>
        <v>231.299547495631</v>
      </c>
      <c r="U22">
        <f t="shared" si="12"/>
        <v>28.797916835001956</v>
      </c>
      <c r="V22">
        <f t="shared" si="13"/>
        <v>28.723269999999999</v>
      </c>
      <c r="W22">
        <f t="shared" si="14"/>
        <v>3.9578195107436853</v>
      </c>
      <c r="X22">
        <f t="shared" si="15"/>
        <v>57.018900369371636</v>
      </c>
      <c r="Y22">
        <f t="shared" si="16"/>
        <v>2.1614731760550772</v>
      </c>
      <c r="Z22">
        <f t="shared" si="17"/>
        <v>3.7908012291589848</v>
      </c>
      <c r="AA22">
        <f t="shared" si="18"/>
        <v>1.7963463346886082</v>
      </c>
      <c r="AB22">
        <f t="shared" si="19"/>
        <v>-91.526655370608395</v>
      </c>
      <c r="AC22">
        <f t="shared" si="20"/>
        <v>-118.27683551611439</v>
      </c>
      <c r="AD22">
        <f t="shared" si="21"/>
        <v>-8.7448506605387113</v>
      </c>
      <c r="AE22">
        <f t="shared" si="22"/>
        <v>12.751205948369531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53581.645508963658</v>
      </c>
      <c r="AK22" t="s">
        <v>293</v>
      </c>
      <c r="AL22">
        <v>0</v>
      </c>
      <c r="AM22">
        <v>0</v>
      </c>
      <c r="AN22">
        <v>0</v>
      </c>
      <c r="AO22" t="e">
        <f t="shared" si="26"/>
        <v>#DIV/0!</v>
      </c>
      <c r="AP22">
        <v>-1</v>
      </c>
      <c r="AQ22" t="s">
        <v>319</v>
      </c>
      <c r="AR22">
        <v>15371.8</v>
      </c>
      <c r="AS22">
        <v>743.75555999999995</v>
      </c>
      <c r="AT22">
        <v>820.15</v>
      </c>
      <c r="AU22">
        <f t="shared" si="27"/>
        <v>9.3146912150216421E-2</v>
      </c>
      <c r="AV22">
        <v>0.5</v>
      </c>
      <c r="AW22">
        <f t="shared" si="28"/>
        <v>1180.2265625861178</v>
      </c>
      <c r="AX22">
        <f t="shared" si="29"/>
        <v>4.3818521724435362</v>
      </c>
      <c r="AY22">
        <f t="shared" si="30"/>
        <v>54.96722997128051</v>
      </c>
      <c r="AZ22">
        <f t="shared" si="31"/>
        <v>4.5600161384698858E-3</v>
      </c>
      <c r="BA22">
        <f t="shared" si="32"/>
        <v>-1</v>
      </c>
      <c r="BB22" t="s">
        <v>320</v>
      </c>
      <c r="BC22">
        <v>743.75555999999995</v>
      </c>
      <c r="BD22">
        <v>570.75</v>
      </c>
      <c r="BE22">
        <f t="shared" si="33"/>
        <v>0.30409071511308905</v>
      </c>
      <c r="BF22">
        <f t="shared" si="34"/>
        <v>0.30631291098636743</v>
      </c>
      <c r="BG22">
        <f t="shared" si="35"/>
        <v>1.4369689005694262</v>
      </c>
      <c r="BH22">
        <f t="shared" si="36"/>
        <v>9.3146912150216463E-2</v>
      </c>
      <c r="BI22" t="e">
        <f t="shared" si="37"/>
        <v>#DIV/0!</v>
      </c>
      <c r="BJ22">
        <f t="shared" si="38"/>
        <v>0.23506122622527922</v>
      </c>
      <c r="BK22">
        <f t="shared" si="39"/>
        <v>0.76493877377472075</v>
      </c>
      <c r="BL22">
        <f t="shared" si="40"/>
        <v>1400.049</v>
      </c>
      <c r="BM22">
        <f t="shared" si="41"/>
        <v>1180.2265625861178</v>
      </c>
      <c r="BN22">
        <f t="shared" si="42"/>
        <v>0.84298946864439583</v>
      </c>
      <c r="BO22">
        <f t="shared" si="43"/>
        <v>0.19597893728879173</v>
      </c>
      <c r="BP22">
        <v>6</v>
      </c>
      <c r="BQ22">
        <v>0.5</v>
      </c>
      <c r="BR22" t="s">
        <v>296</v>
      </c>
      <c r="BS22">
        <v>2</v>
      </c>
      <c r="BT22">
        <v>1608229040.8499999</v>
      </c>
      <c r="BU22">
        <v>199.66483333333301</v>
      </c>
      <c r="BV22">
        <v>205.41993333333301</v>
      </c>
      <c r="BW22">
        <v>21.242606666666699</v>
      </c>
      <c r="BX22">
        <v>18.805156666666701</v>
      </c>
      <c r="BY22">
        <v>198.98363333333299</v>
      </c>
      <c r="BZ22">
        <v>20.9453766666667</v>
      </c>
      <c r="CA22">
        <v>500.034066666667</v>
      </c>
      <c r="CB22">
        <v>101.65179999999999</v>
      </c>
      <c r="CC22">
        <v>9.9986396666666699E-2</v>
      </c>
      <c r="CD22">
        <v>27.981736666666698</v>
      </c>
      <c r="CE22">
        <v>28.723269999999999</v>
      </c>
      <c r="CF22">
        <v>999.9</v>
      </c>
      <c r="CG22">
        <v>0</v>
      </c>
      <c r="CH22">
        <v>0</v>
      </c>
      <c r="CI22">
        <v>10001.24</v>
      </c>
      <c r="CJ22">
        <v>0</v>
      </c>
      <c r="CK22">
        <v>364.892766666667</v>
      </c>
      <c r="CL22">
        <v>1400.049</v>
      </c>
      <c r="CM22">
        <v>0.89999503333333397</v>
      </c>
      <c r="CN22">
        <v>0.10000542</v>
      </c>
      <c r="CO22">
        <v>0</v>
      </c>
      <c r="CP22">
        <v>743.76316666666696</v>
      </c>
      <c r="CQ22">
        <v>4.9994800000000001</v>
      </c>
      <c r="CR22">
        <v>10718.516666666699</v>
      </c>
      <c r="CS22">
        <v>11417.9666666667</v>
      </c>
      <c r="CT22">
        <v>47.7624</v>
      </c>
      <c r="CU22">
        <v>49.695399999999999</v>
      </c>
      <c r="CV22">
        <v>48.774799999999999</v>
      </c>
      <c r="CW22">
        <v>49.224800000000002</v>
      </c>
      <c r="CX22">
        <v>49.682933333333303</v>
      </c>
      <c r="CY22">
        <v>1255.53833333333</v>
      </c>
      <c r="CZ22">
        <v>139.51366666666701</v>
      </c>
      <c r="DA22">
        <v>0</v>
      </c>
      <c r="DB22">
        <v>97.400000095367403</v>
      </c>
      <c r="DC22">
        <v>0</v>
      </c>
      <c r="DD22">
        <v>743.75555999999995</v>
      </c>
      <c r="DE22">
        <v>-1.1432307691711401</v>
      </c>
      <c r="DF22">
        <v>-20.1153846664062</v>
      </c>
      <c r="DG22">
        <v>10718.263999999999</v>
      </c>
      <c r="DH22">
        <v>15</v>
      </c>
      <c r="DI22">
        <v>1608228588.5</v>
      </c>
      <c r="DJ22" t="s">
        <v>297</v>
      </c>
      <c r="DK22">
        <v>1608228588.5</v>
      </c>
      <c r="DL22">
        <v>1608228588.5</v>
      </c>
      <c r="DM22">
        <v>16</v>
      </c>
      <c r="DN22">
        <v>-0.71799999999999997</v>
      </c>
      <c r="DO22">
        <v>-4.2000000000000003E-2</v>
      </c>
      <c r="DP22">
        <v>0.55600000000000005</v>
      </c>
      <c r="DQ22">
        <v>0.28899999999999998</v>
      </c>
      <c r="DR22">
        <v>405</v>
      </c>
      <c r="DS22">
        <v>21</v>
      </c>
      <c r="DT22">
        <v>0.39</v>
      </c>
      <c r="DU22">
        <v>0.1</v>
      </c>
      <c r="DV22">
        <v>4.3844797128594504</v>
      </c>
      <c r="DW22">
        <v>-0.21130610475959</v>
      </c>
      <c r="DX22">
        <v>3.99807369830028E-2</v>
      </c>
      <c r="DY22">
        <v>1</v>
      </c>
      <c r="DZ22">
        <v>-5.7585145161290301</v>
      </c>
      <c r="EA22">
        <v>0.19564016129033401</v>
      </c>
      <c r="EB22">
        <v>4.68072497719903E-2</v>
      </c>
      <c r="EC22">
        <v>1</v>
      </c>
      <c r="ED22">
        <v>2.4368158064516101</v>
      </c>
      <c r="EE22">
        <v>9.1626290322572204E-2</v>
      </c>
      <c r="EF22">
        <v>7.7332152367578103E-3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0.68200000000000005</v>
      </c>
      <c r="EN22">
        <v>0.29780000000000001</v>
      </c>
      <c r="EO22">
        <v>0.72724742107779805</v>
      </c>
      <c r="EP22">
        <v>-1.6043650578588901E-5</v>
      </c>
      <c r="EQ22">
        <v>-1.15305589960158E-6</v>
      </c>
      <c r="ER22">
        <v>3.6581349982770798E-10</v>
      </c>
      <c r="ES22">
        <v>-9.7889679309648606E-2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7.7</v>
      </c>
      <c r="FB22">
        <v>7.7</v>
      </c>
      <c r="FC22">
        <v>2</v>
      </c>
      <c r="FD22">
        <v>508.68200000000002</v>
      </c>
      <c r="FE22">
        <v>473.7</v>
      </c>
      <c r="FF22">
        <v>24.0459</v>
      </c>
      <c r="FG22">
        <v>33.499899999999997</v>
      </c>
      <c r="FH22">
        <v>30.0002</v>
      </c>
      <c r="FI22">
        <v>33.5852</v>
      </c>
      <c r="FJ22">
        <v>33.638500000000001</v>
      </c>
      <c r="FK22">
        <v>11.5456</v>
      </c>
      <c r="FL22">
        <v>19.1783</v>
      </c>
      <c r="FM22">
        <v>36.164700000000003</v>
      </c>
      <c r="FN22">
        <v>24.050599999999999</v>
      </c>
      <c r="FO22">
        <v>205.58500000000001</v>
      </c>
      <c r="FP22">
        <v>18.8659</v>
      </c>
      <c r="FQ22">
        <v>97.971000000000004</v>
      </c>
      <c r="FR22">
        <v>101.938</v>
      </c>
    </row>
    <row r="23" spans="1:174" x14ac:dyDescent="0.25">
      <c r="A23">
        <v>7</v>
      </c>
      <c r="B23">
        <v>1608229161.5999999</v>
      </c>
      <c r="C23">
        <v>594.09999990463302</v>
      </c>
      <c r="D23" t="s">
        <v>321</v>
      </c>
      <c r="E23" t="s">
        <v>322</v>
      </c>
      <c r="F23" t="s">
        <v>291</v>
      </c>
      <c r="G23" t="s">
        <v>292</v>
      </c>
      <c r="H23">
        <v>1608229153.8499999</v>
      </c>
      <c r="I23">
        <f t="shared" si="0"/>
        <v>1.9891392204398487E-3</v>
      </c>
      <c r="J23">
        <f t="shared" si="1"/>
        <v>1.9891392204398488</v>
      </c>
      <c r="K23">
        <f t="shared" si="2"/>
        <v>6.0969697738140951</v>
      </c>
      <c r="L23">
        <f t="shared" si="3"/>
        <v>249.847466666667</v>
      </c>
      <c r="M23">
        <f t="shared" si="4"/>
        <v>154.13017803971982</v>
      </c>
      <c r="N23">
        <f t="shared" si="5"/>
        <v>15.683501487916505</v>
      </c>
      <c r="O23">
        <f t="shared" si="6"/>
        <v>25.423205014458858</v>
      </c>
      <c r="P23">
        <f t="shared" si="7"/>
        <v>0.1105621047953657</v>
      </c>
      <c r="Q23">
        <f t="shared" si="8"/>
        <v>2.9567188850612673</v>
      </c>
      <c r="R23">
        <f t="shared" si="9"/>
        <v>0.1083156158774298</v>
      </c>
      <c r="S23">
        <f t="shared" si="10"/>
        <v>6.789529619644602E-2</v>
      </c>
      <c r="T23">
        <f t="shared" si="11"/>
        <v>231.29440836818856</v>
      </c>
      <c r="U23">
        <f t="shared" si="12"/>
        <v>28.830591956632176</v>
      </c>
      <c r="V23">
        <f t="shared" si="13"/>
        <v>28.7545033333333</v>
      </c>
      <c r="W23">
        <f t="shared" si="14"/>
        <v>3.9649929552685403</v>
      </c>
      <c r="X23">
        <f t="shared" si="15"/>
        <v>56.749325781522451</v>
      </c>
      <c r="Y23">
        <f t="shared" si="16"/>
        <v>2.1525083176313666</v>
      </c>
      <c r="Z23">
        <f t="shared" si="17"/>
        <v>3.7930112613465128</v>
      </c>
      <c r="AA23">
        <f t="shared" si="18"/>
        <v>1.8124846376371737</v>
      </c>
      <c r="AB23">
        <f t="shared" si="19"/>
        <v>-87.721039621397324</v>
      </c>
      <c r="AC23">
        <f t="shared" si="20"/>
        <v>-121.58754296491352</v>
      </c>
      <c r="AD23">
        <f t="shared" si="21"/>
        <v>-8.9971401556518895</v>
      </c>
      <c r="AE23">
        <f t="shared" si="22"/>
        <v>12.988685626225816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53525.650471493289</v>
      </c>
      <c r="AK23" t="s">
        <v>293</v>
      </c>
      <c r="AL23">
        <v>0</v>
      </c>
      <c r="AM23">
        <v>0</v>
      </c>
      <c r="AN23">
        <v>0</v>
      </c>
      <c r="AO23" t="e">
        <f t="shared" si="26"/>
        <v>#DIV/0!</v>
      </c>
      <c r="AP23">
        <v>-1</v>
      </c>
      <c r="AQ23" t="s">
        <v>323</v>
      </c>
      <c r="AR23">
        <v>15370.5</v>
      </c>
      <c r="AS23">
        <v>746.20899999999995</v>
      </c>
      <c r="AT23">
        <v>835.05</v>
      </c>
      <c r="AU23">
        <f t="shared" si="27"/>
        <v>0.10639003652475898</v>
      </c>
      <c r="AV23">
        <v>0.5</v>
      </c>
      <c r="AW23">
        <f t="shared" si="28"/>
        <v>1180.199413582445</v>
      </c>
      <c r="AX23">
        <f t="shared" si="29"/>
        <v>6.0969697738140951</v>
      </c>
      <c r="AY23">
        <f t="shared" si="30"/>
        <v>62.780729358767729</v>
      </c>
      <c r="AZ23">
        <f t="shared" si="31"/>
        <v>6.013364938278986E-3</v>
      </c>
      <c r="BA23">
        <f t="shared" si="32"/>
        <v>-1</v>
      </c>
      <c r="BB23" t="s">
        <v>324</v>
      </c>
      <c r="BC23">
        <v>746.20899999999995</v>
      </c>
      <c r="BD23">
        <v>570.17999999999995</v>
      </c>
      <c r="BE23">
        <f t="shared" si="33"/>
        <v>0.31719058738997663</v>
      </c>
      <c r="BF23">
        <f t="shared" si="34"/>
        <v>0.33541359912409863</v>
      </c>
      <c r="BG23">
        <f t="shared" si="35"/>
        <v>1.4645375144691151</v>
      </c>
      <c r="BH23">
        <f t="shared" si="36"/>
        <v>0.10639003652475901</v>
      </c>
      <c r="BI23" t="e">
        <f t="shared" si="37"/>
        <v>#DIV/0!</v>
      </c>
      <c r="BJ23">
        <f t="shared" si="38"/>
        <v>0.25629029661740688</v>
      </c>
      <c r="BK23">
        <f t="shared" si="39"/>
        <v>0.74370970338259312</v>
      </c>
      <c r="BL23">
        <f t="shared" si="40"/>
        <v>1400.0166666666701</v>
      </c>
      <c r="BM23">
        <f t="shared" si="41"/>
        <v>1180.199413582445</v>
      </c>
      <c r="BN23">
        <f t="shared" si="42"/>
        <v>0.84298954554048799</v>
      </c>
      <c r="BO23">
        <f t="shared" si="43"/>
        <v>0.19597909108097608</v>
      </c>
      <c r="BP23">
        <v>6</v>
      </c>
      <c r="BQ23">
        <v>0.5</v>
      </c>
      <c r="BR23" t="s">
        <v>296</v>
      </c>
      <c r="BS23">
        <v>2</v>
      </c>
      <c r="BT23">
        <v>1608229153.8499999</v>
      </c>
      <c r="BU23">
        <v>249.847466666667</v>
      </c>
      <c r="BV23">
        <v>257.75973333333297</v>
      </c>
      <c r="BW23">
        <v>21.153853333333299</v>
      </c>
      <c r="BX23">
        <v>18.817519999999998</v>
      </c>
      <c r="BY23">
        <v>249.19016666666701</v>
      </c>
      <c r="BZ23">
        <v>20.8602833333333</v>
      </c>
      <c r="CA23">
        <v>500.03</v>
      </c>
      <c r="CB23">
        <v>101.654866666667</v>
      </c>
      <c r="CC23">
        <v>0.10003745</v>
      </c>
      <c r="CD23">
        <v>27.9917333333333</v>
      </c>
      <c r="CE23">
        <v>28.7545033333333</v>
      </c>
      <c r="CF23">
        <v>999.9</v>
      </c>
      <c r="CG23">
        <v>0</v>
      </c>
      <c r="CH23">
        <v>0</v>
      </c>
      <c r="CI23">
        <v>9990.3760000000002</v>
      </c>
      <c r="CJ23">
        <v>0</v>
      </c>
      <c r="CK23">
        <v>362.223366666667</v>
      </c>
      <c r="CL23">
        <v>1400.0166666666701</v>
      </c>
      <c r="CM23">
        <v>0.89999353333333298</v>
      </c>
      <c r="CN23">
        <v>0.10000712</v>
      </c>
      <c r="CO23">
        <v>0</v>
      </c>
      <c r="CP23">
        <v>746.19730000000004</v>
      </c>
      <c r="CQ23">
        <v>4.9994800000000001</v>
      </c>
      <c r="CR23">
        <v>10775.5133333333</v>
      </c>
      <c r="CS23">
        <v>11417.696666666699</v>
      </c>
      <c r="CT23">
        <v>48.0809</v>
      </c>
      <c r="CU23">
        <v>50.010300000000001</v>
      </c>
      <c r="CV23">
        <v>49.126899999999999</v>
      </c>
      <c r="CW23">
        <v>49.539266666666698</v>
      </c>
      <c r="CX23">
        <v>49.972700000000003</v>
      </c>
      <c r="CY23">
        <v>1255.5053333333301</v>
      </c>
      <c r="CZ23">
        <v>139.51400000000001</v>
      </c>
      <c r="DA23">
        <v>0</v>
      </c>
      <c r="DB23">
        <v>112.299999952316</v>
      </c>
      <c r="DC23">
        <v>0</v>
      </c>
      <c r="DD23">
        <v>746.20899999999995</v>
      </c>
      <c r="DE23">
        <v>3.0288461734396699</v>
      </c>
      <c r="DF23">
        <v>60.8999999272298</v>
      </c>
      <c r="DG23">
        <v>10775.791999999999</v>
      </c>
      <c r="DH23">
        <v>15</v>
      </c>
      <c r="DI23">
        <v>1608228588.5</v>
      </c>
      <c r="DJ23" t="s">
        <v>297</v>
      </c>
      <c r="DK23">
        <v>1608228588.5</v>
      </c>
      <c r="DL23">
        <v>1608228588.5</v>
      </c>
      <c r="DM23">
        <v>16</v>
      </c>
      <c r="DN23">
        <v>-0.71799999999999997</v>
      </c>
      <c r="DO23">
        <v>-4.2000000000000003E-2</v>
      </c>
      <c r="DP23">
        <v>0.55600000000000005</v>
      </c>
      <c r="DQ23">
        <v>0.28899999999999998</v>
      </c>
      <c r="DR23">
        <v>405</v>
      </c>
      <c r="DS23">
        <v>21</v>
      </c>
      <c r="DT23">
        <v>0.39</v>
      </c>
      <c r="DU23">
        <v>0.1</v>
      </c>
      <c r="DV23">
        <v>6.09703544689157</v>
      </c>
      <c r="DW23">
        <v>0.11599689957137201</v>
      </c>
      <c r="DX23">
        <v>4.0017107264451603E-2</v>
      </c>
      <c r="DY23">
        <v>1</v>
      </c>
      <c r="DZ23">
        <v>-7.9113993548387098</v>
      </c>
      <c r="EA23">
        <v>-5.3038064516104197E-2</v>
      </c>
      <c r="EB23">
        <v>4.50107943996437E-2</v>
      </c>
      <c r="EC23">
        <v>1</v>
      </c>
      <c r="ED23">
        <v>2.3385632258064502</v>
      </c>
      <c r="EE23">
        <v>-0.168446129032259</v>
      </c>
      <c r="EF23">
        <v>1.6535544585996001E-2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0.65700000000000003</v>
      </c>
      <c r="EN23">
        <v>0.29389999999999999</v>
      </c>
      <c r="EO23">
        <v>0.72724742107779805</v>
      </c>
      <c r="EP23">
        <v>-1.6043650578588901E-5</v>
      </c>
      <c r="EQ23">
        <v>-1.15305589960158E-6</v>
      </c>
      <c r="ER23">
        <v>3.6581349982770798E-10</v>
      </c>
      <c r="ES23">
        <v>-9.7889679309648606E-2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9.6</v>
      </c>
      <c r="FB23">
        <v>9.6</v>
      </c>
      <c r="FC23">
        <v>2</v>
      </c>
      <c r="FD23">
        <v>508.44499999999999</v>
      </c>
      <c r="FE23">
        <v>473.54</v>
      </c>
      <c r="FF23">
        <v>23.8629</v>
      </c>
      <c r="FG23">
        <v>33.5214</v>
      </c>
      <c r="FH23">
        <v>30.0001</v>
      </c>
      <c r="FI23">
        <v>33.591200000000001</v>
      </c>
      <c r="FJ23">
        <v>33.641500000000001</v>
      </c>
      <c r="FK23">
        <v>13.6518</v>
      </c>
      <c r="FL23">
        <v>17.506900000000002</v>
      </c>
      <c r="FM23">
        <v>35.051099999999998</v>
      </c>
      <c r="FN23">
        <v>23.864799999999999</v>
      </c>
      <c r="FO23">
        <v>257.81400000000002</v>
      </c>
      <c r="FP23">
        <v>18.874199999999998</v>
      </c>
      <c r="FQ23">
        <v>97.961600000000004</v>
      </c>
      <c r="FR23">
        <v>101.928</v>
      </c>
    </row>
    <row r="24" spans="1:174" x14ac:dyDescent="0.25">
      <c r="A24">
        <v>8</v>
      </c>
      <c r="B24">
        <v>1608229282.0999999</v>
      </c>
      <c r="C24">
        <v>714.59999990463302</v>
      </c>
      <c r="D24" t="s">
        <v>325</v>
      </c>
      <c r="E24" t="s">
        <v>326</v>
      </c>
      <c r="F24" t="s">
        <v>291</v>
      </c>
      <c r="G24" t="s">
        <v>292</v>
      </c>
      <c r="H24">
        <v>1608229274.0999999</v>
      </c>
      <c r="I24">
        <f t="shared" si="0"/>
        <v>1.7624637132523492E-3</v>
      </c>
      <c r="J24">
        <f t="shared" si="1"/>
        <v>1.7624637132523493</v>
      </c>
      <c r="K24">
        <f t="shared" si="2"/>
        <v>10.421277826338446</v>
      </c>
      <c r="L24">
        <f t="shared" si="3"/>
        <v>399.84461290322599</v>
      </c>
      <c r="M24">
        <f t="shared" si="4"/>
        <v>217.1620199565414</v>
      </c>
      <c r="N24">
        <f t="shared" si="5"/>
        <v>22.097029119057581</v>
      </c>
      <c r="O24">
        <f t="shared" si="6"/>
        <v>40.685650539578845</v>
      </c>
      <c r="P24">
        <f t="shared" si="7"/>
        <v>9.7540130070075406E-2</v>
      </c>
      <c r="Q24">
        <f t="shared" si="8"/>
        <v>2.9577517229717838</v>
      </c>
      <c r="R24">
        <f t="shared" si="9"/>
        <v>9.5787738188975444E-2</v>
      </c>
      <c r="S24">
        <f t="shared" si="10"/>
        <v>6.0022159473969314E-2</v>
      </c>
      <c r="T24">
        <f t="shared" si="11"/>
        <v>231.29212559570595</v>
      </c>
      <c r="U24">
        <f t="shared" si="12"/>
        <v>28.861311846997783</v>
      </c>
      <c r="V24">
        <f t="shared" si="13"/>
        <v>28.753900000000002</v>
      </c>
      <c r="W24">
        <f t="shared" si="14"/>
        <v>3.9648542787373717</v>
      </c>
      <c r="X24">
        <f t="shared" si="15"/>
        <v>56.743842269653221</v>
      </c>
      <c r="Y24">
        <f t="shared" si="16"/>
        <v>2.1488648553732301</v>
      </c>
      <c r="Z24">
        <f t="shared" si="17"/>
        <v>3.7869569091947968</v>
      </c>
      <c r="AA24">
        <f t="shared" si="18"/>
        <v>1.8159894233641416</v>
      </c>
      <c r="AB24">
        <f t="shared" si="19"/>
        <v>-77.724649754428597</v>
      </c>
      <c r="AC24">
        <f t="shared" si="20"/>
        <v>-125.9026240797065</v>
      </c>
      <c r="AD24">
        <f t="shared" si="21"/>
        <v>-9.3118940548012645</v>
      </c>
      <c r="AE24">
        <f t="shared" si="22"/>
        <v>18.352957706769615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53560.592899293239</v>
      </c>
      <c r="AK24" t="s">
        <v>293</v>
      </c>
      <c r="AL24">
        <v>0</v>
      </c>
      <c r="AM24">
        <v>0</v>
      </c>
      <c r="AN24">
        <v>0</v>
      </c>
      <c r="AO24" t="e">
        <f t="shared" si="26"/>
        <v>#DIV/0!</v>
      </c>
      <c r="AP24">
        <v>-1</v>
      </c>
      <c r="AQ24" t="s">
        <v>327</v>
      </c>
      <c r="AR24">
        <v>15370</v>
      </c>
      <c r="AS24">
        <v>769.29869230769202</v>
      </c>
      <c r="AT24">
        <v>886.66</v>
      </c>
      <c r="AU24">
        <f t="shared" si="27"/>
        <v>0.13236337230991357</v>
      </c>
      <c r="AV24">
        <v>0.5</v>
      </c>
      <c r="AW24">
        <f t="shared" si="28"/>
        <v>1180.1890244679514</v>
      </c>
      <c r="AX24">
        <f t="shared" si="29"/>
        <v>10.421277826338446</v>
      </c>
      <c r="AY24">
        <f t="shared" si="30"/>
        <v>78.106899620862578</v>
      </c>
      <c r="AZ24">
        <f t="shared" si="31"/>
        <v>9.6774987646469149E-3</v>
      </c>
      <c r="BA24">
        <f t="shared" si="32"/>
        <v>-1</v>
      </c>
      <c r="BB24" t="s">
        <v>328</v>
      </c>
      <c r="BC24">
        <v>769.29869230769202</v>
      </c>
      <c r="BD24">
        <v>578.39</v>
      </c>
      <c r="BE24">
        <f t="shared" si="33"/>
        <v>0.34767554643267995</v>
      </c>
      <c r="BF24">
        <f t="shared" si="34"/>
        <v>0.38070946797387989</v>
      </c>
      <c r="BG24">
        <f t="shared" si="35"/>
        <v>1.5329794775151715</v>
      </c>
      <c r="BH24">
        <f t="shared" si="36"/>
        <v>0.13236337230991355</v>
      </c>
      <c r="BI24" t="e">
        <f t="shared" si="37"/>
        <v>#DIV/0!</v>
      </c>
      <c r="BJ24">
        <f t="shared" si="38"/>
        <v>0.28623283957610163</v>
      </c>
      <c r="BK24">
        <f t="shared" si="39"/>
        <v>0.71376716042389843</v>
      </c>
      <c r="BL24">
        <f t="shared" si="40"/>
        <v>1400.00451612903</v>
      </c>
      <c r="BM24">
        <f t="shared" si="41"/>
        <v>1180.1890244679514</v>
      </c>
      <c r="BN24">
        <f t="shared" si="42"/>
        <v>0.84298944101347495</v>
      </c>
      <c r="BO24">
        <f t="shared" si="43"/>
        <v>0.19597888202695007</v>
      </c>
      <c r="BP24">
        <v>6</v>
      </c>
      <c r="BQ24">
        <v>0.5</v>
      </c>
      <c r="BR24" t="s">
        <v>296</v>
      </c>
      <c r="BS24">
        <v>2</v>
      </c>
      <c r="BT24">
        <v>1608229274.0999999</v>
      </c>
      <c r="BU24">
        <v>399.84461290322599</v>
      </c>
      <c r="BV24">
        <v>413.19493548387101</v>
      </c>
      <c r="BW24">
        <v>21.118306451612899</v>
      </c>
      <c r="BX24">
        <v>19.048148387096798</v>
      </c>
      <c r="BY24">
        <v>399.154612903226</v>
      </c>
      <c r="BZ24">
        <v>20.876306451612901</v>
      </c>
      <c r="CA24">
        <v>500.03238709677402</v>
      </c>
      <c r="CB24">
        <v>101.65367741935501</v>
      </c>
      <c r="CC24">
        <v>9.9976941935483898E-2</v>
      </c>
      <c r="CD24">
        <v>27.964335483871</v>
      </c>
      <c r="CE24">
        <v>28.753900000000002</v>
      </c>
      <c r="CF24">
        <v>999.9</v>
      </c>
      <c r="CG24">
        <v>0</v>
      </c>
      <c r="CH24">
        <v>0</v>
      </c>
      <c r="CI24">
        <v>9996.3480645161308</v>
      </c>
      <c r="CJ24">
        <v>0</v>
      </c>
      <c r="CK24">
        <v>360.31983870967798</v>
      </c>
      <c r="CL24">
        <v>1400.00451612903</v>
      </c>
      <c r="CM24">
        <v>0.89999606451612901</v>
      </c>
      <c r="CN24">
        <v>0.100004425806452</v>
      </c>
      <c r="CO24">
        <v>0</v>
      </c>
      <c r="CP24">
        <v>769.27074193548401</v>
      </c>
      <c r="CQ24">
        <v>4.9994800000000001</v>
      </c>
      <c r="CR24">
        <v>11113.0419354839</v>
      </c>
      <c r="CS24">
        <v>11417.6</v>
      </c>
      <c r="CT24">
        <v>48.336387096774203</v>
      </c>
      <c r="CU24">
        <v>50.314032258064501</v>
      </c>
      <c r="CV24">
        <v>49.412999999999997</v>
      </c>
      <c r="CW24">
        <v>49.792000000000002</v>
      </c>
      <c r="CX24">
        <v>50.237806451612897</v>
      </c>
      <c r="CY24">
        <v>1255.49774193548</v>
      </c>
      <c r="CZ24">
        <v>139.50774193548401</v>
      </c>
      <c r="DA24">
        <v>0</v>
      </c>
      <c r="DB24">
        <v>119.700000047684</v>
      </c>
      <c r="DC24">
        <v>0</v>
      </c>
      <c r="DD24">
        <v>769.29869230769202</v>
      </c>
      <c r="DE24">
        <v>7.43111111290224</v>
      </c>
      <c r="DF24">
        <v>146.762393321682</v>
      </c>
      <c r="DG24">
        <v>11113.6769230769</v>
      </c>
      <c r="DH24">
        <v>15</v>
      </c>
      <c r="DI24">
        <v>1608229302.0999999</v>
      </c>
      <c r="DJ24" t="s">
        <v>329</v>
      </c>
      <c r="DK24">
        <v>1608229300.0999999</v>
      </c>
      <c r="DL24">
        <v>1608229302.0999999</v>
      </c>
      <c r="DM24">
        <v>17</v>
      </c>
      <c r="DN24">
        <v>0.14000000000000001</v>
      </c>
      <c r="DO24">
        <v>0.03</v>
      </c>
      <c r="DP24">
        <v>0.69</v>
      </c>
      <c r="DQ24">
        <v>0.24199999999999999</v>
      </c>
      <c r="DR24">
        <v>413</v>
      </c>
      <c r="DS24">
        <v>19</v>
      </c>
      <c r="DT24">
        <v>0.13</v>
      </c>
      <c r="DU24">
        <v>0.05</v>
      </c>
      <c r="DV24">
        <v>10.5139921966648</v>
      </c>
      <c r="DW24">
        <v>-0.115920401071582</v>
      </c>
      <c r="DX24">
        <v>2.0595197405730799E-2</v>
      </c>
      <c r="DY24">
        <v>1</v>
      </c>
      <c r="DZ24">
        <v>-13.4800129032258</v>
      </c>
      <c r="EA24">
        <v>0.42135967741937502</v>
      </c>
      <c r="EB24">
        <v>3.8797437078102702E-2</v>
      </c>
      <c r="EC24">
        <v>0</v>
      </c>
      <c r="ED24">
        <v>2.1224154838709701</v>
      </c>
      <c r="EE24">
        <v>-0.58043370967742403</v>
      </c>
      <c r="EF24">
        <v>4.5517763341409702E-2</v>
      </c>
      <c r="EG24">
        <v>0</v>
      </c>
      <c r="EH24">
        <v>1</v>
      </c>
      <c r="EI24">
        <v>3</v>
      </c>
      <c r="EJ24" t="s">
        <v>330</v>
      </c>
      <c r="EK24">
        <v>100</v>
      </c>
      <c r="EL24">
        <v>100</v>
      </c>
      <c r="EM24">
        <v>0.69</v>
      </c>
      <c r="EN24">
        <v>0.24199999999999999</v>
      </c>
      <c r="EO24">
        <v>0.72724742107779805</v>
      </c>
      <c r="EP24">
        <v>-1.6043650578588901E-5</v>
      </c>
      <c r="EQ24">
        <v>-1.15305589960158E-6</v>
      </c>
      <c r="ER24">
        <v>3.6581349982770798E-10</v>
      </c>
      <c r="ES24">
        <v>-9.7889679309648606E-2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11.6</v>
      </c>
      <c r="FB24">
        <v>11.6</v>
      </c>
      <c r="FC24">
        <v>2</v>
      </c>
      <c r="FD24">
        <v>508.30399999999997</v>
      </c>
      <c r="FE24">
        <v>473.97699999999998</v>
      </c>
      <c r="FF24">
        <v>23.861799999999999</v>
      </c>
      <c r="FG24">
        <v>33.542000000000002</v>
      </c>
      <c r="FH24">
        <v>29.999400000000001</v>
      </c>
      <c r="FI24">
        <v>33.603200000000001</v>
      </c>
      <c r="FJ24">
        <v>33.652799999999999</v>
      </c>
      <c r="FK24">
        <v>19.695699999999999</v>
      </c>
      <c r="FL24">
        <v>13.585000000000001</v>
      </c>
      <c r="FM24">
        <v>34.309199999999997</v>
      </c>
      <c r="FN24">
        <v>23.897600000000001</v>
      </c>
      <c r="FO24">
        <v>413.21600000000001</v>
      </c>
      <c r="FP24">
        <v>19.226199999999999</v>
      </c>
      <c r="FQ24">
        <v>97.958500000000001</v>
      </c>
      <c r="FR24">
        <v>101.922</v>
      </c>
    </row>
    <row r="25" spans="1:174" x14ac:dyDescent="0.25">
      <c r="A25">
        <v>9</v>
      </c>
      <c r="B25">
        <v>1608229423.0999999</v>
      </c>
      <c r="C25">
        <v>855.59999990463302</v>
      </c>
      <c r="D25" t="s">
        <v>331</v>
      </c>
      <c r="E25" t="s">
        <v>332</v>
      </c>
      <c r="F25" t="s">
        <v>291</v>
      </c>
      <c r="G25" t="s">
        <v>292</v>
      </c>
      <c r="H25">
        <v>1608229415.0999999</v>
      </c>
      <c r="I25">
        <f t="shared" si="0"/>
        <v>1.4831071393250439E-3</v>
      </c>
      <c r="J25">
        <f t="shared" si="1"/>
        <v>1.4831071393250439</v>
      </c>
      <c r="K25">
        <f t="shared" si="2"/>
        <v>12.274236693385145</v>
      </c>
      <c r="L25">
        <f t="shared" si="3"/>
        <v>499.899580645161</v>
      </c>
      <c r="M25">
        <f t="shared" si="4"/>
        <v>244.80799963426861</v>
      </c>
      <c r="N25">
        <f t="shared" si="5"/>
        <v>24.908159510766485</v>
      </c>
      <c r="O25">
        <f t="shared" si="6"/>
        <v>50.862629132532447</v>
      </c>
      <c r="P25">
        <f t="shared" si="7"/>
        <v>8.1504546740480521E-2</v>
      </c>
      <c r="Q25">
        <f t="shared" si="8"/>
        <v>2.957478258860994</v>
      </c>
      <c r="R25">
        <f t="shared" si="9"/>
        <v>8.0276958110003738E-2</v>
      </c>
      <c r="S25">
        <f t="shared" si="10"/>
        <v>5.0281852529458458E-2</v>
      </c>
      <c r="T25">
        <f t="shared" si="11"/>
        <v>231.2929325741772</v>
      </c>
      <c r="U25">
        <f t="shared" si="12"/>
        <v>28.996857842272284</v>
      </c>
      <c r="V25">
        <f t="shared" si="13"/>
        <v>28.7439258064516</v>
      </c>
      <c r="W25">
        <f t="shared" si="14"/>
        <v>3.9625623172207378</v>
      </c>
      <c r="X25">
        <f t="shared" si="15"/>
        <v>56.279428960504305</v>
      </c>
      <c r="Y25">
        <f t="shared" si="16"/>
        <v>2.139187435659593</v>
      </c>
      <c r="Z25">
        <f t="shared" si="17"/>
        <v>3.80101126676468</v>
      </c>
      <c r="AA25">
        <f t="shared" si="18"/>
        <v>1.8233748815611448</v>
      </c>
      <c r="AB25">
        <f t="shared" si="19"/>
        <v>-65.405024844234433</v>
      </c>
      <c r="AC25">
        <f t="shared" si="20"/>
        <v>-114.16930962182057</v>
      </c>
      <c r="AD25">
        <f t="shared" si="21"/>
        <v>-8.4471155154891999</v>
      </c>
      <c r="AE25">
        <f t="shared" si="22"/>
        <v>43.271482592632978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53541.148089933144</v>
      </c>
      <c r="AK25" t="s">
        <v>293</v>
      </c>
      <c r="AL25">
        <v>0</v>
      </c>
      <c r="AM25">
        <v>0</v>
      </c>
      <c r="AN25">
        <v>0</v>
      </c>
      <c r="AO25" t="e">
        <f t="shared" si="26"/>
        <v>#DIV/0!</v>
      </c>
      <c r="AP25">
        <v>-1</v>
      </c>
      <c r="AQ25" t="s">
        <v>333</v>
      </c>
      <c r="AR25">
        <v>15369.7</v>
      </c>
      <c r="AS25">
        <v>792.58036000000004</v>
      </c>
      <c r="AT25">
        <v>931.94</v>
      </c>
      <c r="AU25">
        <f t="shared" si="27"/>
        <v>0.14953713758396459</v>
      </c>
      <c r="AV25">
        <v>0.5</v>
      </c>
      <c r="AW25">
        <f t="shared" si="28"/>
        <v>1180.1950563931355</v>
      </c>
      <c r="AX25">
        <f t="shared" si="29"/>
        <v>12.274236693385145</v>
      </c>
      <c r="AY25">
        <f t="shared" si="30"/>
        <v>88.241495261887565</v>
      </c>
      <c r="AZ25">
        <f t="shared" si="31"/>
        <v>1.1247493896435503E-2</v>
      </c>
      <c r="BA25">
        <f t="shared" si="32"/>
        <v>-1</v>
      </c>
      <c r="BB25" t="s">
        <v>334</v>
      </c>
      <c r="BC25">
        <v>792.58036000000004</v>
      </c>
      <c r="BD25">
        <v>595.04999999999995</v>
      </c>
      <c r="BE25">
        <f t="shared" si="33"/>
        <v>0.3614932291778441</v>
      </c>
      <c r="BF25">
        <f t="shared" si="34"/>
        <v>0.41366511324171085</v>
      </c>
      <c r="BG25">
        <f t="shared" si="35"/>
        <v>1.5661541046970844</v>
      </c>
      <c r="BH25">
        <f t="shared" si="36"/>
        <v>0.14953713758396464</v>
      </c>
      <c r="BI25" t="e">
        <f t="shared" si="37"/>
        <v>#DIV/0!</v>
      </c>
      <c r="BJ25">
        <f t="shared" si="38"/>
        <v>0.31056967603194208</v>
      </c>
      <c r="BK25">
        <f t="shared" si="39"/>
        <v>0.68943032396805792</v>
      </c>
      <c r="BL25">
        <f t="shared" si="40"/>
        <v>1400.01193548387</v>
      </c>
      <c r="BM25">
        <f t="shared" si="41"/>
        <v>1180.1950563931355</v>
      </c>
      <c r="BN25">
        <f t="shared" si="42"/>
        <v>0.84298928207725476</v>
      </c>
      <c r="BO25">
        <f t="shared" si="43"/>
        <v>0.19597856415450962</v>
      </c>
      <c r="BP25">
        <v>6</v>
      </c>
      <c r="BQ25">
        <v>0.5</v>
      </c>
      <c r="BR25" t="s">
        <v>296</v>
      </c>
      <c r="BS25">
        <v>2</v>
      </c>
      <c r="BT25">
        <v>1608229415.0999999</v>
      </c>
      <c r="BU25">
        <v>499.899580645161</v>
      </c>
      <c r="BV25">
        <v>515.51716129032297</v>
      </c>
      <c r="BW25">
        <v>21.024845161290301</v>
      </c>
      <c r="BX25">
        <v>19.282667741935501</v>
      </c>
      <c r="BY25">
        <v>499.28206451612903</v>
      </c>
      <c r="BZ25">
        <v>20.707493548387099</v>
      </c>
      <c r="CA25">
        <v>500.038064516129</v>
      </c>
      <c r="CB25">
        <v>101.645677419355</v>
      </c>
      <c r="CC25">
        <v>0.100015319354839</v>
      </c>
      <c r="CD25">
        <v>28.027877419354802</v>
      </c>
      <c r="CE25">
        <v>28.7439258064516</v>
      </c>
      <c r="CF25">
        <v>999.9</v>
      </c>
      <c r="CG25">
        <v>0</v>
      </c>
      <c r="CH25">
        <v>0</v>
      </c>
      <c r="CI25">
        <v>9995.5841935483895</v>
      </c>
      <c r="CJ25">
        <v>0</v>
      </c>
      <c r="CK25">
        <v>357.128548387097</v>
      </c>
      <c r="CL25">
        <v>1400.01193548387</v>
      </c>
      <c r="CM25">
        <v>0.89999961290322605</v>
      </c>
      <c r="CN25">
        <v>0.100000819354839</v>
      </c>
      <c r="CO25">
        <v>0</v>
      </c>
      <c r="CP25">
        <v>792.48896774193497</v>
      </c>
      <c r="CQ25">
        <v>4.9994800000000001</v>
      </c>
      <c r="CR25">
        <v>11443.0258064516</v>
      </c>
      <c r="CS25">
        <v>11417.6709677419</v>
      </c>
      <c r="CT25">
        <v>48.429064516129003</v>
      </c>
      <c r="CU25">
        <v>50.366806451612902</v>
      </c>
      <c r="CV25">
        <v>49.521999999999998</v>
      </c>
      <c r="CW25">
        <v>49.798000000000002</v>
      </c>
      <c r="CX25">
        <v>50.270064516128997</v>
      </c>
      <c r="CY25">
        <v>1255.51096774193</v>
      </c>
      <c r="CZ25">
        <v>139.500967741935</v>
      </c>
      <c r="DA25">
        <v>0</v>
      </c>
      <c r="DB25">
        <v>140.69999980926499</v>
      </c>
      <c r="DC25">
        <v>0</v>
      </c>
      <c r="DD25">
        <v>792.58036000000004</v>
      </c>
      <c r="DE25">
        <v>4.5857692469133502</v>
      </c>
      <c r="DF25">
        <v>57.5846154163657</v>
      </c>
      <c r="DG25">
        <v>11443.832</v>
      </c>
      <c r="DH25">
        <v>15</v>
      </c>
      <c r="DI25">
        <v>1608229302.0999999</v>
      </c>
      <c r="DJ25" t="s">
        <v>329</v>
      </c>
      <c r="DK25">
        <v>1608229300.0999999</v>
      </c>
      <c r="DL25">
        <v>1608229302.0999999</v>
      </c>
      <c r="DM25">
        <v>17</v>
      </c>
      <c r="DN25">
        <v>0.14000000000000001</v>
      </c>
      <c r="DO25">
        <v>0.03</v>
      </c>
      <c r="DP25">
        <v>0.69</v>
      </c>
      <c r="DQ25">
        <v>0.24199999999999999</v>
      </c>
      <c r="DR25">
        <v>413</v>
      </c>
      <c r="DS25">
        <v>19</v>
      </c>
      <c r="DT25">
        <v>0.13</v>
      </c>
      <c r="DU25">
        <v>0.05</v>
      </c>
      <c r="DV25">
        <v>12.276541221087101</v>
      </c>
      <c r="DW25">
        <v>-0.27675642381593302</v>
      </c>
      <c r="DX25">
        <v>2.6517371368678402E-2</v>
      </c>
      <c r="DY25">
        <v>1</v>
      </c>
      <c r="DZ25">
        <v>-15.6174161290323</v>
      </c>
      <c r="EA25">
        <v>0.39380322580650801</v>
      </c>
      <c r="EB25">
        <v>3.6044999624342197E-2</v>
      </c>
      <c r="EC25">
        <v>0</v>
      </c>
      <c r="ED25">
        <v>1.74216741935484</v>
      </c>
      <c r="EE25">
        <v>-6.5000806451611506E-2</v>
      </c>
      <c r="EF25">
        <v>6.7847723083206404E-3</v>
      </c>
      <c r="EG25">
        <v>1</v>
      </c>
      <c r="EH25">
        <v>2</v>
      </c>
      <c r="EI25">
        <v>3</v>
      </c>
      <c r="EJ25" t="s">
        <v>303</v>
      </c>
      <c r="EK25">
        <v>100</v>
      </c>
      <c r="EL25">
        <v>100</v>
      </c>
      <c r="EM25">
        <v>0.61699999999999999</v>
      </c>
      <c r="EN25">
        <v>0.3175</v>
      </c>
      <c r="EO25">
        <v>0.86760051811504701</v>
      </c>
      <c r="EP25">
        <v>-1.6043650578588901E-5</v>
      </c>
      <c r="EQ25">
        <v>-1.15305589960158E-6</v>
      </c>
      <c r="ER25">
        <v>3.6581349982770798E-10</v>
      </c>
      <c r="ES25">
        <v>-6.7548128854319406E-2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2</v>
      </c>
      <c r="FB25">
        <v>2</v>
      </c>
      <c r="FC25">
        <v>2</v>
      </c>
      <c r="FD25">
        <v>508.161</v>
      </c>
      <c r="FE25">
        <v>475.71199999999999</v>
      </c>
      <c r="FF25">
        <v>23.937000000000001</v>
      </c>
      <c r="FG25">
        <v>33.380699999999997</v>
      </c>
      <c r="FH25">
        <v>29.9999</v>
      </c>
      <c r="FI25">
        <v>33.496400000000001</v>
      </c>
      <c r="FJ25">
        <v>33.552</v>
      </c>
      <c r="FK25">
        <v>23.507400000000001</v>
      </c>
      <c r="FL25">
        <v>10.265599999999999</v>
      </c>
      <c r="FM25">
        <v>34.395400000000002</v>
      </c>
      <c r="FN25">
        <v>23.9057</v>
      </c>
      <c r="FO25">
        <v>515.54399999999998</v>
      </c>
      <c r="FP25">
        <v>19.539000000000001</v>
      </c>
      <c r="FQ25">
        <v>97.998500000000007</v>
      </c>
      <c r="FR25">
        <v>101.956</v>
      </c>
    </row>
    <row r="26" spans="1:174" x14ac:dyDescent="0.25">
      <c r="A26">
        <v>10</v>
      </c>
      <c r="B26">
        <v>1608229543.5999999</v>
      </c>
      <c r="C26">
        <v>976.09999990463302</v>
      </c>
      <c r="D26" t="s">
        <v>335</v>
      </c>
      <c r="E26" t="s">
        <v>336</v>
      </c>
      <c r="F26" t="s">
        <v>291</v>
      </c>
      <c r="G26" t="s">
        <v>292</v>
      </c>
      <c r="H26">
        <v>1608229535.5999999</v>
      </c>
      <c r="I26">
        <f t="shared" si="0"/>
        <v>1.1537490976037551E-3</v>
      </c>
      <c r="J26">
        <f t="shared" si="1"/>
        <v>1.153749097603755</v>
      </c>
      <c r="K26">
        <f t="shared" si="2"/>
        <v>13.661803643272803</v>
      </c>
      <c r="L26">
        <f t="shared" si="3"/>
        <v>599.91706451612902</v>
      </c>
      <c r="M26">
        <f t="shared" si="4"/>
        <v>239.38899720422617</v>
      </c>
      <c r="N26">
        <f t="shared" si="5"/>
        <v>24.356943957106754</v>
      </c>
      <c r="O26">
        <f t="shared" si="6"/>
        <v>61.039339693902143</v>
      </c>
      <c r="P26">
        <f t="shared" si="7"/>
        <v>6.3418558198598901E-2</v>
      </c>
      <c r="Q26">
        <f t="shared" si="8"/>
        <v>2.9585314359578936</v>
      </c>
      <c r="R26">
        <f t="shared" si="9"/>
        <v>6.2672904035279017E-2</v>
      </c>
      <c r="S26">
        <f t="shared" si="10"/>
        <v>3.9236828506603719E-2</v>
      </c>
      <c r="T26">
        <f t="shared" si="11"/>
        <v>231.29176902202806</v>
      </c>
      <c r="U26">
        <f t="shared" si="12"/>
        <v>29.08339305747247</v>
      </c>
      <c r="V26">
        <f t="shared" si="13"/>
        <v>28.877729032258099</v>
      </c>
      <c r="W26">
        <f t="shared" si="14"/>
        <v>3.9934052691341226</v>
      </c>
      <c r="X26">
        <f t="shared" si="15"/>
        <v>57.271299822120127</v>
      </c>
      <c r="Y26">
        <f t="shared" si="16"/>
        <v>2.1771488786741089</v>
      </c>
      <c r="Z26">
        <f t="shared" si="17"/>
        <v>3.8014658047506371</v>
      </c>
      <c r="AA26">
        <f t="shared" si="18"/>
        <v>1.8162563904600137</v>
      </c>
      <c r="AB26">
        <f t="shared" si="19"/>
        <v>-50.880335204325597</v>
      </c>
      <c r="AC26">
        <f t="shared" si="20"/>
        <v>-135.2243939961518</v>
      </c>
      <c r="AD26">
        <f t="shared" si="21"/>
        <v>-10.008139171356756</v>
      </c>
      <c r="AE26">
        <f t="shared" si="22"/>
        <v>35.178900650193896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53571.483768731276</v>
      </c>
      <c r="AK26" t="s">
        <v>293</v>
      </c>
      <c r="AL26">
        <v>0</v>
      </c>
      <c r="AM26">
        <v>0</v>
      </c>
      <c r="AN26">
        <v>0</v>
      </c>
      <c r="AO26" t="e">
        <f t="shared" si="26"/>
        <v>#DIV/0!</v>
      </c>
      <c r="AP26">
        <v>-1</v>
      </c>
      <c r="AQ26" t="s">
        <v>337</v>
      </c>
      <c r="AR26">
        <v>15368.6</v>
      </c>
      <c r="AS26">
        <v>814.13730769230801</v>
      </c>
      <c r="AT26">
        <v>970.49</v>
      </c>
      <c r="AU26">
        <f t="shared" si="27"/>
        <v>0.1611069586576801</v>
      </c>
      <c r="AV26">
        <v>0.5</v>
      </c>
      <c r="AW26">
        <f t="shared" si="28"/>
        <v>1180.1844499417255</v>
      </c>
      <c r="AX26">
        <f t="shared" si="29"/>
        <v>13.661803643272803</v>
      </c>
      <c r="AY26">
        <f t="shared" si="30"/>
        <v>95.06796369259925</v>
      </c>
      <c r="AZ26">
        <f t="shared" si="31"/>
        <v>1.2423315392773363E-2</v>
      </c>
      <c r="BA26">
        <f t="shared" si="32"/>
        <v>-1</v>
      </c>
      <c r="BB26" t="s">
        <v>338</v>
      </c>
      <c r="BC26">
        <v>814.13730769230801</v>
      </c>
      <c r="BD26">
        <v>604.41</v>
      </c>
      <c r="BE26">
        <f t="shared" si="33"/>
        <v>0.37721151171057921</v>
      </c>
      <c r="BF26">
        <f t="shared" si="34"/>
        <v>0.42709979323560965</v>
      </c>
      <c r="BG26">
        <f t="shared" si="35"/>
        <v>1.6056815737661523</v>
      </c>
      <c r="BH26">
        <f t="shared" si="36"/>
        <v>0.16110695865768013</v>
      </c>
      <c r="BI26" t="e">
        <f t="shared" si="37"/>
        <v>#DIV/0!</v>
      </c>
      <c r="BJ26">
        <f t="shared" si="38"/>
        <v>0.31707598164399142</v>
      </c>
      <c r="BK26">
        <f t="shared" si="39"/>
        <v>0.68292401835600858</v>
      </c>
      <c r="BL26">
        <f t="shared" si="40"/>
        <v>1399.99870967742</v>
      </c>
      <c r="BM26">
        <f t="shared" si="41"/>
        <v>1180.1844499417255</v>
      </c>
      <c r="BN26">
        <f t="shared" si="42"/>
        <v>0.84298966976452216</v>
      </c>
      <c r="BO26">
        <f t="shared" si="43"/>
        <v>0.19597933952904453</v>
      </c>
      <c r="BP26">
        <v>6</v>
      </c>
      <c r="BQ26">
        <v>0.5</v>
      </c>
      <c r="BR26" t="s">
        <v>296</v>
      </c>
      <c r="BS26">
        <v>2</v>
      </c>
      <c r="BT26">
        <v>1608229535.5999999</v>
      </c>
      <c r="BU26">
        <v>599.91706451612902</v>
      </c>
      <c r="BV26">
        <v>617.14099999999996</v>
      </c>
      <c r="BW26">
        <v>21.397819354838699</v>
      </c>
      <c r="BX26">
        <v>20.043009677419398</v>
      </c>
      <c r="BY26">
        <v>599.39461290322595</v>
      </c>
      <c r="BZ26">
        <v>21.065080645161299</v>
      </c>
      <c r="CA26">
        <v>500.02361290322602</v>
      </c>
      <c r="CB26">
        <v>101.64635483871</v>
      </c>
      <c r="CC26">
        <v>9.9941948387096802E-2</v>
      </c>
      <c r="CD26">
        <v>28.029929032258099</v>
      </c>
      <c r="CE26">
        <v>28.877729032258099</v>
      </c>
      <c r="CF26">
        <v>999.9</v>
      </c>
      <c r="CG26">
        <v>0</v>
      </c>
      <c r="CH26">
        <v>0</v>
      </c>
      <c r="CI26">
        <v>10001.490322580599</v>
      </c>
      <c r="CJ26">
        <v>0</v>
      </c>
      <c r="CK26">
        <v>360.40529032258098</v>
      </c>
      <c r="CL26">
        <v>1399.99870967742</v>
      </c>
      <c r="CM26">
        <v>0.89998529032258001</v>
      </c>
      <c r="CN26">
        <v>0.100014729032258</v>
      </c>
      <c r="CO26">
        <v>0</v>
      </c>
      <c r="CP26">
        <v>814.11774193548399</v>
      </c>
      <c r="CQ26">
        <v>4.9994800000000001</v>
      </c>
      <c r="CR26">
        <v>11751.3580645161</v>
      </c>
      <c r="CS26">
        <v>11417.5258064516</v>
      </c>
      <c r="CT26">
        <v>48.711387096774203</v>
      </c>
      <c r="CU26">
        <v>50.616870967741903</v>
      </c>
      <c r="CV26">
        <v>49.761806451612898</v>
      </c>
      <c r="CW26">
        <v>50.072258064516099</v>
      </c>
      <c r="CX26">
        <v>50.524000000000001</v>
      </c>
      <c r="CY26">
        <v>1255.48096774194</v>
      </c>
      <c r="CZ26">
        <v>139.517741935484</v>
      </c>
      <c r="DA26">
        <v>0</v>
      </c>
      <c r="DB26">
        <v>119.59999990463299</v>
      </c>
      <c r="DC26">
        <v>0</v>
      </c>
      <c r="DD26">
        <v>814.13730769230801</v>
      </c>
      <c r="DE26">
        <v>5.0576410277222097</v>
      </c>
      <c r="DF26">
        <v>80.9367521341225</v>
      </c>
      <c r="DG26">
        <v>11751.8615384615</v>
      </c>
      <c r="DH26">
        <v>15</v>
      </c>
      <c r="DI26">
        <v>1608229302.0999999</v>
      </c>
      <c r="DJ26" t="s">
        <v>329</v>
      </c>
      <c r="DK26">
        <v>1608229300.0999999</v>
      </c>
      <c r="DL26">
        <v>1608229302.0999999</v>
      </c>
      <c r="DM26">
        <v>17</v>
      </c>
      <c r="DN26">
        <v>0.14000000000000001</v>
      </c>
      <c r="DO26">
        <v>0.03</v>
      </c>
      <c r="DP26">
        <v>0.69</v>
      </c>
      <c r="DQ26">
        <v>0.24199999999999999</v>
      </c>
      <c r="DR26">
        <v>413</v>
      </c>
      <c r="DS26">
        <v>19</v>
      </c>
      <c r="DT26">
        <v>0.13</v>
      </c>
      <c r="DU26">
        <v>0.05</v>
      </c>
      <c r="DV26">
        <v>13.669340070499</v>
      </c>
      <c r="DW26">
        <v>-0.39693185816332199</v>
      </c>
      <c r="DX26">
        <v>3.25591346623832E-2</v>
      </c>
      <c r="DY26">
        <v>1</v>
      </c>
      <c r="DZ26">
        <v>-17.228835483870999</v>
      </c>
      <c r="EA26">
        <v>0.529717741935544</v>
      </c>
      <c r="EB26">
        <v>4.3996580133864503E-2</v>
      </c>
      <c r="EC26">
        <v>0</v>
      </c>
      <c r="ED26">
        <v>1.35524225806452</v>
      </c>
      <c r="EE26">
        <v>-5.7966290322587703E-2</v>
      </c>
      <c r="EF26">
        <v>1.96912036542401E-2</v>
      </c>
      <c r="EG26">
        <v>1</v>
      </c>
      <c r="EH26">
        <v>2</v>
      </c>
      <c r="EI26">
        <v>3</v>
      </c>
      <c r="EJ26" t="s">
        <v>303</v>
      </c>
      <c r="EK26">
        <v>100</v>
      </c>
      <c r="EL26">
        <v>100</v>
      </c>
      <c r="EM26">
        <v>0.52200000000000002</v>
      </c>
      <c r="EN26">
        <v>0.33460000000000001</v>
      </c>
      <c r="EO26">
        <v>0.86760051811504701</v>
      </c>
      <c r="EP26">
        <v>-1.6043650578588901E-5</v>
      </c>
      <c r="EQ26">
        <v>-1.15305589960158E-6</v>
      </c>
      <c r="ER26">
        <v>3.6581349982770798E-10</v>
      </c>
      <c r="ES26">
        <v>-6.7548128854319406E-2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4.0999999999999996</v>
      </c>
      <c r="FB26">
        <v>4</v>
      </c>
      <c r="FC26">
        <v>2</v>
      </c>
      <c r="FD26">
        <v>507.92700000000002</v>
      </c>
      <c r="FE26">
        <v>476.52100000000002</v>
      </c>
      <c r="FF26">
        <v>23.552499999999998</v>
      </c>
      <c r="FG26">
        <v>33.386499999999998</v>
      </c>
      <c r="FH26">
        <v>30.000599999999999</v>
      </c>
      <c r="FI26">
        <v>33.472099999999998</v>
      </c>
      <c r="FJ26">
        <v>33.526000000000003</v>
      </c>
      <c r="FK26">
        <v>27.196200000000001</v>
      </c>
      <c r="FL26">
        <v>7.9188200000000002</v>
      </c>
      <c r="FM26">
        <v>35.915500000000002</v>
      </c>
      <c r="FN26">
        <v>23.527999999999999</v>
      </c>
      <c r="FO26">
        <v>617.10900000000004</v>
      </c>
      <c r="FP26">
        <v>20.017800000000001</v>
      </c>
      <c r="FQ26">
        <v>97.989900000000006</v>
      </c>
      <c r="FR26">
        <v>101.94799999999999</v>
      </c>
    </row>
    <row r="27" spans="1:174" x14ac:dyDescent="0.25">
      <c r="A27">
        <v>11</v>
      </c>
      <c r="B27">
        <v>1608229664.0999999</v>
      </c>
      <c r="C27">
        <v>1096.5999999046301</v>
      </c>
      <c r="D27" t="s">
        <v>339</v>
      </c>
      <c r="E27" t="s">
        <v>340</v>
      </c>
      <c r="F27" t="s">
        <v>291</v>
      </c>
      <c r="G27" t="s">
        <v>292</v>
      </c>
      <c r="H27">
        <v>1608229656.0999999</v>
      </c>
      <c r="I27">
        <f t="shared" si="0"/>
        <v>1.0484042492998307E-3</v>
      </c>
      <c r="J27">
        <f t="shared" si="1"/>
        <v>1.0484042492998307</v>
      </c>
      <c r="K27">
        <f t="shared" si="2"/>
        <v>14.741857158935073</v>
      </c>
      <c r="L27">
        <f t="shared" si="3"/>
        <v>699.94719354838696</v>
      </c>
      <c r="M27">
        <f t="shared" si="4"/>
        <v>273.32479114021857</v>
      </c>
      <c r="N27">
        <f t="shared" si="5"/>
        <v>27.810819653695916</v>
      </c>
      <c r="O27">
        <f t="shared" si="6"/>
        <v>71.219683679913459</v>
      </c>
      <c r="P27">
        <f t="shared" si="7"/>
        <v>5.7731691287432961E-2</v>
      </c>
      <c r="Q27">
        <f t="shared" si="8"/>
        <v>2.9585535211321448</v>
      </c>
      <c r="R27">
        <f t="shared" si="9"/>
        <v>5.7113070818344602E-2</v>
      </c>
      <c r="S27">
        <f t="shared" si="10"/>
        <v>3.5750697373315099E-2</v>
      </c>
      <c r="T27">
        <f t="shared" si="11"/>
        <v>231.29339736485326</v>
      </c>
      <c r="U27">
        <f t="shared" si="12"/>
        <v>29.074088072321874</v>
      </c>
      <c r="V27">
        <f t="shared" si="13"/>
        <v>28.928419354838699</v>
      </c>
      <c r="W27">
        <f t="shared" si="14"/>
        <v>4.0051444432559036</v>
      </c>
      <c r="X27">
        <f t="shared" si="15"/>
        <v>57.844087410964647</v>
      </c>
      <c r="Y27">
        <f t="shared" si="16"/>
        <v>2.1942546117380899</v>
      </c>
      <c r="Z27">
        <f t="shared" si="17"/>
        <v>3.7933948134553117</v>
      </c>
      <c r="AA27">
        <f t="shared" si="18"/>
        <v>1.8108898315178137</v>
      </c>
      <c r="AB27">
        <f t="shared" si="19"/>
        <v>-46.234627394122533</v>
      </c>
      <c r="AC27">
        <f t="shared" si="20"/>
        <v>-149.12621968191155</v>
      </c>
      <c r="AD27">
        <f t="shared" si="21"/>
        <v>-11.037735761327443</v>
      </c>
      <c r="AE27">
        <f t="shared" si="22"/>
        <v>24.894814527491747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53578.697559607594</v>
      </c>
      <c r="AK27" t="s">
        <v>293</v>
      </c>
      <c r="AL27">
        <v>0</v>
      </c>
      <c r="AM27">
        <v>0</v>
      </c>
      <c r="AN27">
        <v>0</v>
      </c>
      <c r="AO27" t="e">
        <f t="shared" si="26"/>
        <v>#DIV/0!</v>
      </c>
      <c r="AP27">
        <v>-1</v>
      </c>
      <c r="AQ27" t="s">
        <v>341</v>
      </c>
      <c r="AR27">
        <v>15367.6</v>
      </c>
      <c r="AS27">
        <v>836.62430769230798</v>
      </c>
      <c r="AT27">
        <v>1008.58</v>
      </c>
      <c r="AU27">
        <f t="shared" si="27"/>
        <v>0.17049286353853144</v>
      </c>
      <c r="AV27">
        <v>0.5</v>
      </c>
      <c r="AW27">
        <f t="shared" si="28"/>
        <v>1180.1945725222956</v>
      </c>
      <c r="AX27">
        <f t="shared" si="29"/>
        <v>14.741857158935073</v>
      </c>
      <c r="AY27">
        <f t="shared" si="30"/>
        <v>100.60737610097959</v>
      </c>
      <c r="AZ27">
        <f t="shared" si="31"/>
        <v>1.3338357526328724E-2</v>
      </c>
      <c r="BA27">
        <f t="shared" si="32"/>
        <v>-1</v>
      </c>
      <c r="BB27" t="s">
        <v>342</v>
      </c>
      <c r="BC27">
        <v>836.62430769230798</v>
      </c>
      <c r="BD27">
        <v>613.52</v>
      </c>
      <c r="BE27">
        <f t="shared" si="33"/>
        <v>0.39169922068650975</v>
      </c>
      <c r="BF27">
        <f t="shared" si="34"/>
        <v>0.43526475043712864</v>
      </c>
      <c r="BG27">
        <f t="shared" si="35"/>
        <v>1.6439235884730736</v>
      </c>
      <c r="BH27">
        <f t="shared" si="36"/>
        <v>0.17049286353853146</v>
      </c>
      <c r="BI27" t="e">
        <f t="shared" si="37"/>
        <v>#DIV/0!</v>
      </c>
      <c r="BJ27">
        <f t="shared" si="38"/>
        <v>0.31919181313866379</v>
      </c>
      <c r="BK27">
        <f t="shared" si="39"/>
        <v>0.68080818686133626</v>
      </c>
      <c r="BL27">
        <f t="shared" si="40"/>
        <v>1400.01096774194</v>
      </c>
      <c r="BM27">
        <f t="shared" si="41"/>
        <v>1180.1945725222956</v>
      </c>
      <c r="BN27">
        <f t="shared" si="42"/>
        <v>0.84298951916485099</v>
      </c>
      <c r="BO27">
        <f t="shared" si="43"/>
        <v>0.19597903832970201</v>
      </c>
      <c r="BP27">
        <v>6</v>
      </c>
      <c r="BQ27">
        <v>0.5</v>
      </c>
      <c r="BR27" t="s">
        <v>296</v>
      </c>
      <c r="BS27">
        <v>2</v>
      </c>
      <c r="BT27">
        <v>1608229656.0999999</v>
      </c>
      <c r="BU27">
        <v>699.94719354838696</v>
      </c>
      <c r="BV27">
        <v>718.51680645161298</v>
      </c>
      <c r="BW27">
        <v>21.565138709677399</v>
      </c>
      <c r="BX27">
        <v>20.334264516129</v>
      </c>
      <c r="BY27">
        <v>699.52977419354795</v>
      </c>
      <c r="BZ27">
        <v>21.225435483870999</v>
      </c>
      <c r="CA27">
        <v>500.03254838709699</v>
      </c>
      <c r="CB27">
        <v>101.650096774194</v>
      </c>
      <c r="CC27">
        <v>9.9984283870967694E-2</v>
      </c>
      <c r="CD27">
        <v>27.9934677419355</v>
      </c>
      <c r="CE27">
        <v>28.928419354838699</v>
      </c>
      <c r="CF27">
        <v>999.9</v>
      </c>
      <c r="CG27">
        <v>0</v>
      </c>
      <c r="CH27">
        <v>0</v>
      </c>
      <c r="CI27">
        <v>10001.247419354801</v>
      </c>
      <c r="CJ27">
        <v>0</v>
      </c>
      <c r="CK27">
        <v>360.09825806451602</v>
      </c>
      <c r="CL27">
        <v>1400.01096774194</v>
      </c>
      <c r="CM27">
        <v>0.89999238709677398</v>
      </c>
      <c r="CN27">
        <v>0.10000756451612899</v>
      </c>
      <c r="CO27">
        <v>0</v>
      </c>
      <c r="CP27">
        <v>836.60199999999998</v>
      </c>
      <c r="CQ27">
        <v>4.9994800000000001</v>
      </c>
      <c r="CR27">
        <v>12075.512903225799</v>
      </c>
      <c r="CS27">
        <v>11417.635483870999</v>
      </c>
      <c r="CT27">
        <v>48.971548387096803</v>
      </c>
      <c r="CU27">
        <v>50.945129032258002</v>
      </c>
      <c r="CV27">
        <v>50.037999999999997</v>
      </c>
      <c r="CW27">
        <v>50.387</v>
      </c>
      <c r="CX27">
        <v>50.774000000000001</v>
      </c>
      <c r="CY27">
        <v>1255.49903225806</v>
      </c>
      <c r="CZ27">
        <v>139.51193548387101</v>
      </c>
      <c r="DA27">
        <v>0</v>
      </c>
      <c r="DB27">
        <v>119.59999990463299</v>
      </c>
      <c r="DC27">
        <v>0</v>
      </c>
      <c r="DD27">
        <v>836.62430769230798</v>
      </c>
      <c r="DE27">
        <v>2.9623931626331399</v>
      </c>
      <c r="DF27">
        <v>43.941880371368001</v>
      </c>
      <c r="DG27">
        <v>12075.6653846154</v>
      </c>
      <c r="DH27">
        <v>15</v>
      </c>
      <c r="DI27">
        <v>1608229302.0999999</v>
      </c>
      <c r="DJ27" t="s">
        <v>329</v>
      </c>
      <c r="DK27">
        <v>1608229300.0999999</v>
      </c>
      <c r="DL27">
        <v>1608229302.0999999</v>
      </c>
      <c r="DM27">
        <v>17</v>
      </c>
      <c r="DN27">
        <v>0.14000000000000001</v>
      </c>
      <c r="DO27">
        <v>0.03</v>
      </c>
      <c r="DP27">
        <v>0.69</v>
      </c>
      <c r="DQ27">
        <v>0.24199999999999999</v>
      </c>
      <c r="DR27">
        <v>413</v>
      </c>
      <c r="DS27">
        <v>19</v>
      </c>
      <c r="DT27">
        <v>0.13</v>
      </c>
      <c r="DU27">
        <v>0.05</v>
      </c>
      <c r="DV27">
        <v>14.7438037557869</v>
      </c>
      <c r="DW27">
        <v>-1.1070969980113701</v>
      </c>
      <c r="DX27">
        <v>8.4293863367527297E-2</v>
      </c>
      <c r="DY27">
        <v>0</v>
      </c>
      <c r="DZ27">
        <v>-18.569651612903201</v>
      </c>
      <c r="EA27">
        <v>1.37781774193555</v>
      </c>
      <c r="EB27">
        <v>0.108781589022692</v>
      </c>
      <c r="EC27">
        <v>0</v>
      </c>
      <c r="ED27">
        <v>1.23087096774194</v>
      </c>
      <c r="EE27">
        <v>-0.171044032258069</v>
      </c>
      <c r="EF27">
        <v>1.5262929654693501E-2</v>
      </c>
      <c r="EG27">
        <v>1</v>
      </c>
      <c r="EH27">
        <v>1</v>
      </c>
      <c r="EI27">
        <v>3</v>
      </c>
      <c r="EJ27" t="s">
        <v>330</v>
      </c>
      <c r="EK27">
        <v>100</v>
      </c>
      <c r="EL27">
        <v>100</v>
      </c>
      <c r="EM27">
        <v>0.41799999999999998</v>
      </c>
      <c r="EN27">
        <v>0.34010000000000001</v>
      </c>
      <c r="EO27">
        <v>0.86760051811504701</v>
      </c>
      <c r="EP27">
        <v>-1.6043650578588901E-5</v>
      </c>
      <c r="EQ27">
        <v>-1.15305589960158E-6</v>
      </c>
      <c r="ER27">
        <v>3.6581349982770798E-10</v>
      </c>
      <c r="ES27">
        <v>-6.7548128854319406E-2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6.1</v>
      </c>
      <c r="FB27">
        <v>6</v>
      </c>
      <c r="FC27">
        <v>2</v>
      </c>
      <c r="FD27">
        <v>507.67899999999997</v>
      </c>
      <c r="FE27">
        <v>475.94200000000001</v>
      </c>
      <c r="FF27">
        <v>23.494499999999999</v>
      </c>
      <c r="FG27">
        <v>33.525599999999997</v>
      </c>
      <c r="FH27">
        <v>30.000599999999999</v>
      </c>
      <c r="FI27">
        <v>33.544600000000003</v>
      </c>
      <c r="FJ27">
        <v>33.588700000000003</v>
      </c>
      <c r="FK27">
        <v>30.755700000000001</v>
      </c>
      <c r="FL27">
        <v>9.6929800000000004</v>
      </c>
      <c r="FM27">
        <v>38.203200000000002</v>
      </c>
      <c r="FN27">
        <v>23.503</v>
      </c>
      <c r="FO27">
        <v>718.46799999999996</v>
      </c>
      <c r="FP27">
        <v>20.429099999999998</v>
      </c>
      <c r="FQ27">
        <v>97.961200000000005</v>
      </c>
      <c r="FR27">
        <v>101.916</v>
      </c>
    </row>
    <row r="28" spans="1:174" x14ac:dyDescent="0.25">
      <c r="A28">
        <v>12</v>
      </c>
      <c r="B28">
        <v>1608229784.5999999</v>
      </c>
      <c r="C28">
        <v>1217.0999999046301</v>
      </c>
      <c r="D28" t="s">
        <v>343</v>
      </c>
      <c r="E28" t="s">
        <v>344</v>
      </c>
      <c r="F28" t="s">
        <v>291</v>
      </c>
      <c r="G28" t="s">
        <v>292</v>
      </c>
      <c r="H28">
        <v>1608229776.5999999</v>
      </c>
      <c r="I28">
        <f t="shared" si="0"/>
        <v>8.5218537026972925E-4</v>
      </c>
      <c r="J28">
        <f t="shared" si="1"/>
        <v>0.85218537026972929</v>
      </c>
      <c r="K28">
        <f t="shared" si="2"/>
        <v>14.784762633027885</v>
      </c>
      <c r="L28">
        <f t="shared" si="3"/>
        <v>800.06338709677402</v>
      </c>
      <c r="M28">
        <f t="shared" si="4"/>
        <v>274.33881785391287</v>
      </c>
      <c r="N28">
        <f t="shared" si="5"/>
        <v>27.914939439708117</v>
      </c>
      <c r="O28">
        <f t="shared" si="6"/>
        <v>81.409263090967471</v>
      </c>
      <c r="P28">
        <f t="shared" si="7"/>
        <v>4.6737889763621789E-2</v>
      </c>
      <c r="Q28">
        <f t="shared" si="8"/>
        <v>2.9585110306939879</v>
      </c>
      <c r="R28">
        <f t="shared" si="9"/>
        <v>4.6331542579917173E-2</v>
      </c>
      <c r="S28">
        <f t="shared" si="10"/>
        <v>2.899342820405406E-2</v>
      </c>
      <c r="T28">
        <f t="shared" si="11"/>
        <v>231.29424405806694</v>
      </c>
      <c r="U28">
        <f t="shared" si="12"/>
        <v>29.130226617368297</v>
      </c>
      <c r="V28">
        <f t="shared" si="13"/>
        <v>28.988764516128999</v>
      </c>
      <c r="W28">
        <f t="shared" si="14"/>
        <v>4.0191587697219626</v>
      </c>
      <c r="X28">
        <f t="shared" si="15"/>
        <v>58.103799896144956</v>
      </c>
      <c r="Y28">
        <f t="shared" si="16"/>
        <v>2.2048253941785623</v>
      </c>
      <c r="Z28">
        <f t="shared" si="17"/>
        <v>3.7946320173886718</v>
      </c>
      <c r="AA28">
        <f t="shared" si="18"/>
        <v>1.8143333755434004</v>
      </c>
      <c r="AB28">
        <f t="shared" si="19"/>
        <v>-37.581374828895058</v>
      </c>
      <c r="AC28">
        <f t="shared" si="20"/>
        <v>-157.85691895959096</v>
      </c>
      <c r="AD28">
        <f t="shared" si="21"/>
        <v>-11.687952870042787</v>
      </c>
      <c r="AE28">
        <f t="shared" si="22"/>
        <v>24.167997399538137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53576.537269533983</v>
      </c>
      <c r="AK28" t="s">
        <v>293</v>
      </c>
      <c r="AL28">
        <v>0</v>
      </c>
      <c r="AM28">
        <v>0</v>
      </c>
      <c r="AN28">
        <v>0</v>
      </c>
      <c r="AO28" t="e">
        <f t="shared" si="26"/>
        <v>#DIV/0!</v>
      </c>
      <c r="AP28">
        <v>-1</v>
      </c>
      <c r="AQ28" t="s">
        <v>345</v>
      </c>
      <c r="AR28">
        <v>15366.3</v>
      </c>
      <c r="AS28">
        <v>849.78338461538499</v>
      </c>
      <c r="AT28">
        <v>1026.79</v>
      </c>
      <c r="AU28">
        <f t="shared" si="27"/>
        <v>0.17238833197110892</v>
      </c>
      <c r="AV28">
        <v>0.5</v>
      </c>
      <c r="AW28">
        <f t="shared" si="28"/>
        <v>1180.2013563931532</v>
      </c>
      <c r="AX28">
        <f t="shared" si="29"/>
        <v>14.784762633027885</v>
      </c>
      <c r="AY28">
        <f t="shared" si="30"/>
        <v>101.72647160932796</v>
      </c>
      <c r="AZ28">
        <f t="shared" si="31"/>
        <v>1.3374635224338452E-2</v>
      </c>
      <c r="BA28">
        <f t="shared" si="32"/>
        <v>-1</v>
      </c>
      <c r="BB28" t="s">
        <v>346</v>
      </c>
      <c r="BC28">
        <v>849.78338461538499</v>
      </c>
      <c r="BD28">
        <v>624.25</v>
      </c>
      <c r="BE28">
        <f t="shared" si="33"/>
        <v>0.39203732019205484</v>
      </c>
      <c r="BF28">
        <f t="shared" si="34"/>
        <v>0.43972428922495899</v>
      </c>
      <c r="BG28">
        <f t="shared" si="35"/>
        <v>1.6448378053664396</v>
      </c>
      <c r="BH28">
        <f t="shared" si="36"/>
        <v>0.17238833197110898</v>
      </c>
      <c r="BI28" t="e">
        <f t="shared" si="37"/>
        <v>#DIV/0!</v>
      </c>
      <c r="BJ28">
        <f t="shared" si="38"/>
        <v>0.32302101043422893</v>
      </c>
      <c r="BK28">
        <f t="shared" si="39"/>
        <v>0.67697898956577107</v>
      </c>
      <c r="BL28">
        <f t="shared" si="40"/>
        <v>1400.0193548387099</v>
      </c>
      <c r="BM28">
        <f t="shared" si="41"/>
        <v>1180.2013563931532</v>
      </c>
      <c r="BN28">
        <f t="shared" si="42"/>
        <v>0.84298931462209614</v>
      </c>
      <c r="BO28">
        <f t="shared" si="43"/>
        <v>0.19597862924419254</v>
      </c>
      <c r="BP28">
        <v>6</v>
      </c>
      <c r="BQ28">
        <v>0.5</v>
      </c>
      <c r="BR28" t="s">
        <v>296</v>
      </c>
      <c r="BS28">
        <v>2</v>
      </c>
      <c r="BT28">
        <v>1608229776.5999999</v>
      </c>
      <c r="BU28">
        <v>800.06338709677402</v>
      </c>
      <c r="BV28">
        <v>818.62225806451602</v>
      </c>
      <c r="BW28">
        <v>21.6682967741935</v>
      </c>
      <c r="BX28">
        <v>20.667887096774201</v>
      </c>
      <c r="BY28">
        <v>799.759064516129</v>
      </c>
      <c r="BZ28">
        <v>21.324274193548401</v>
      </c>
      <c r="CA28">
        <v>500.02712903225802</v>
      </c>
      <c r="CB28">
        <v>101.653516129032</v>
      </c>
      <c r="CC28">
        <v>0.10000040967741899</v>
      </c>
      <c r="CD28">
        <v>27.999061290322601</v>
      </c>
      <c r="CE28">
        <v>28.988764516128999</v>
      </c>
      <c r="CF28">
        <v>999.9</v>
      </c>
      <c r="CG28">
        <v>0</v>
      </c>
      <c r="CH28">
        <v>0</v>
      </c>
      <c r="CI28">
        <v>10000.67</v>
      </c>
      <c r="CJ28">
        <v>0</v>
      </c>
      <c r="CK28">
        <v>358.86261290322602</v>
      </c>
      <c r="CL28">
        <v>1400.0193548387099</v>
      </c>
      <c r="CM28">
        <v>0.89999822580645195</v>
      </c>
      <c r="CN28">
        <v>0.100001709677419</v>
      </c>
      <c r="CO28">
        <v>0</v>
      </c>
      <c r="CP28">
        <v>849.82819354838705</v>
      </c>
      <c r="CQ28">
        <v>4.9994800000000001</v>
      </c>
      <c r="CR28">
        <v>12273.235483871</v>
      </c>
      <c r="CS28">
        <v>11417.735483871</v>
      </c>
      <c r="CT28">
        <v>49.245870967741901</v>
      </c>
      <c r="CU28">
        <v>51.225612903225802</v>
      </c>
      <c r="CV28">
        <v>50.308</v>
      </c>
      <c r="CW28">
        <v>50.658999999999999</v>
      </c>
      <c r="CX28">
        <v>51.033999999999999</v>
      </c>
      <c r="CY28">
        <v>1255.5161290322601</v>
      </c>
      <c r="CZ28">
        <v>139.50322580645201</v>
      </c>
      <c r="DA28">
        <v>0</v>
      </c>
      <c r="DB28">
        <v>119.59999990463299</v>
      </c>
      <c r="DC28">
        <v>0</v>
      </c>
      <c r="DD28">
        <v>849.78338461538499</v>
      </c>
      <c r="DE28">
        <v>-3.1109059618267998</v>
      </c>
      <c r="DF28">
        <v>-41.121367380554403</v>
      </c>
      <c r="DG28">
        <v>12272.907692307699</v>
      </c>
      <c r="DH28">
        <v>15</v>
      </c>
      <c r="DI28">
        <v>1608229302.0999999</v>
      </c>
      <c r="DJ28" t="s">
        <v>329</v>
      </c>
      <c r="DK28">
        <v>1608229300.0999999</v>
      </c>
      <c r="DL28">
        <v>1608229302.0999999</v>
      </c>
      <c r="DM28">
        <v>17</v>
      </c>
      <c r="DN28">
        <v>0.14000000000000001</v>
      </c>
      <c r="DO28">
        <v>0.03</v>
      </c>
      <c r="DP28">
        <v>0.69</v>
      </c>
      <c r="DQ28">
        <v>0.24199999999999999</v>
      </c>
      <c r="DR28">
        <v>413</v>
      </c>
      <c r="DS28">
        <v>19</v>
      </c>
      <c r="DT28">
        <v>0.13</v>
      </c>
      <c r="DU28">
        <v>0.05</v>
      </c>
      <c r="DV28">
        <v>14.803221046184399</v>
      </c>
      <c r="DW28">
        <v>-0.91825376207491705</v>
      </c>
      <c r="DX28">
        <v>7.3079753441537901E-2</v>
      </c>
      <c r="DY28">
        <v>0</v>
      </c>
      <c r="DZ28">
        <v>-18.568480645161301</v>
      </c>
      <c r="EA28">
        <v>1.0283709677419499</v>
      </c>
      <c r="EB28">
        <v>8.6537399781100796E-2</v>
      </c>
      <c r="EC28">
        <v>0</v>
      </c>
      <c r="ED28">
        <v>0.998920387096774</v>
      </c>
      <c r="EE28">
        <v>0.20210487096773799</v>
      </c>
      <c r="EF28">
        <v>1.8465161864680901E-2</v>
      </c>
      <c r="EG28">
        <v>0</v>
      </c>
      <c r="EH28">
        <v>0</v>
      </c>
      <c r="EI28">
        <v>3</v>
      </c>
      <c r="EJ28" t="s">
        <v>298</v>
      </c>
      <c r="EK28">
        <v>100</v>
      </c>
      <c r="EL28">
        <v>100</v>
      </c>
      <c r="EM28">
        <v>0.30399999999999999</v>
      </c>
      <c r="EN28">
        <v>0.34320000000000001</v>
      </c>
      <c r="EO28">
        <v>0.86760051811504701</v>
      </c>
      <c r="EP28">
        <v>-1.6043650578588901E-5</v>
      </c>
      <c r="EQ28">
        <v>-1.15305589960158E-6</v>
      </c>
      <c r="ER28">
        <v>3.6581349982770798E-10</v>
      </c>
      <c r="ES28">
        <v>-6.7548128854319406E-2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8.1</v>
      </c>
      <c r="FB28">
        <v>8</v>
      </c>
      <c r="FC28">
        <v>2</v>
      </c>
      <c r="FD28">
        <v>507.54399999999998</v>
      </c>
      <c r="FE28">
        <v>476.154</v>
      </c>
      <c r="FF28">
        <v>23.346699999999998</v>
      </c>
      <c r="FG28">
        <v>33.698300000000003</v>
      </c>
      <c r="FH28">
        <v>30.000399999999999</v>
      </c>
      <c r="FI28">
        <v>33.669899999999998</v>
      </c>
      <c r="FJ28">
        <v>33.705399999999997</v>
      </c>
      <c r="FK28">
        <v>34.211799999999997</v>
      </c>
      <c r="FL28">
        <v>10.7212</v>
      </c>
      <c r="FM28">
        <v>39.720399999999998</v>
      </c>
      <c r="FN28">
        <v>23.3919</v>
      </c>
      <c r="FO28">
        <v>818.14700000000005</v>
      </c>
      <c r="FP28">
        <v>20.577100000000002</v>
      </c>
      <c r="FQ28">
        <v>97.924700000000001</v>
      </c>
      <c r="FR28">
        <v>101.881</v>
      </c>
    </row>
    <row r="29" spans="1:174" x14ac:dyDescent="0.25">
      <c r="A29">
        <v>13</v>
      </c>
      <c r="B29">
        <v>1608229905.0999999</v>
      </c>
      <c r="C29">
        <v>1337.5999999046301</v>
      </c>
      <c r="D29" t="s">
        <v>347</v>
      </c>
      <c r="E29" t="s">
        <v>348</v>
      </c>
      <c r="F29" t="s">
        <v>291</v>
      </c>
      <c r="G29" t="s">
        <v>292</v>
      </c>
      <c r="H29">
        <v>1608229897.0999999</v>
      </c>
      <c r="I29">
        <f t="shared" si="0"/>
        <v>6.2576379759254224E-4</v>
      </c>
      <c r="J29">
        <f t="shared" si="1"/>
        <v>0.62576379759254219</v>
      </c>
      <c r="K29">
        <f t="shared" si="2"/>
        <v>14.04230658913124</v>
      </c>
      <c r="L29">
        <f t="shared" si="3"/>
        <v>900.35503225806497</v>
      </c>
      <c r="M29">
        <f t="shared" si="4"/>
        <v>226.65473499638176</v>
      </c>
      <c r="N29">
        <f t="shared" si="5"/>
        <v>23.063565886331297</v>
      </c>
      <c r="O29">
        <f t="shared" si="6"/>
        <v>91.616870955311441</v>
      </c>
      <c r="P29">
        <f t="shared" si="7"/>
        <v>3.4375998415369015E-2</v>
      </c>
      <c r="Q29">
        <f t="shared" si="8"/>
        <v>2.9587664750194707</v>
      </c>
      <c r="R29">
        <f t="shared" si="9"/>
        <v>3.4155649200041577E-2</v>
      </c>
      <c r="S29">
        <f t="shared" si="10"/>
        <v>2.1366960358457997E-2</v>
      </c>
      <c r="T29">
        <f t="shared" si="11"/>
        <v>231.28833039478724</v>
      </c>
      <c r="U29">
        <f t="shared" si="12"/>
        <v>29.183079187488488</v>
      </c>
      <c r="V29">
        <f t="shared" si="13"/>
        <v>29.010116129032301</v>
      </c>
      <c r="W29">
        <f t="shared" si="14"/>
        <v>4.0241276166062372</v>
      </c>
      <c r="X29">
        <f t="shared" si="15"/>
        <v>58.443486445130056</v>
      </c>
      <c r="Y29">
        <f t="shared" si="16"/>
        <v>2.217026372368764</v>
      </c>
      <c r="Z29">
        <f t="shared" si="17"/>
        <v>3.7934533122869554</v>
      </c>
      <c r="AA29">
        <f t="shared" si="18"/>
        <v>1.8071012442374732</v>
      </c>
      <c r="AB29">
        <f t="shared" si="19"/>
        <v>-27.596183473831111</v>
      </c>
      <c r="AC29">
        <f t="shared" si="20"/>
        <v>-162.12645890914337</v>
      </c>
      <c r="AD29">
        <f t="shared" si="21"/>
        <v>-12.003997992011692</v>
      </c>
      <c r="AE29">
        <f t="shared" si="22"/>
        <v>29.561690019801063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53584.992685968296</v>
      </c>
      <c r="AK29" t="s">
        <v>293</v>
      </c>
      <c r="AL29">
        <v>0</v>
      </c>
      <c r="AM29">
        <v>0</v>
      </c>
      <c r="AN29">
        <v>0</v>
      </c>
      <c r="AO29" t="e">
        <f t="shared" si="26"/>
        <v>#DIV/0!</v>
      </c>
      <c r="AP29">
        <v>-1</v>
      </c>
      <c r="AQ29" t="s">
        <v>349</v>
      </c>
      <c r="AR29">
        <v>15365.1</v>
      </c>
      <c r="AS29">
        <v>851.13023076923105</v>
      </c>
      <c r="AT29">
        <v>1025.43</v>
      </c>
      <c r="AU29">
        <f t="shared" si="27"/>
        <v>0.16997724781873846</v>
      </c>
      <c r="AV29">
        <v>0.5</v>
      </c>
      <c r="AW29">
        <f t="shared" si="28"/>
        <v>1180.16971123193</v>
      </c>
      <c r="AX29">
        <f t="shared" si="29"/>
        <v>14.04230658913124</v>
      </c>
      <c r="AY29">
        <f t="shared" si="30"/>
        <v>100.30099973711938</v>
      </c>
      <c r="AZ29">
        <f t="shared" si="31"/>
        <v>1.2745884296106194E-2</v>
      </c>
      <c r="BA29">
        <f t="shared" si="32"/>
        <v>-1</v>
      </c>
      <c r="BB29" t="s">
        <v>350</v>
      </c>
      <c r="BC29">
        <v>851.13023076923105</v>
      </c>
      <c r="BD29">
        <v>633.04999999999995</v>
      </c>
      <c r="BE29">
        <f t="shared" si="33"/>
        <v>0.38264923007908891</v>
      </c>
      <c r="BF29">
        <f t="shared" si="34"/>
        <v>0.44421165510670513</v>
      </c>
      <c r="BG29">
        <f t="shared" si="35"/>
        <v>1.6198246583998106</v>
      </c>
      <c r="BH29">
        <f t="shared" si="36"/>
        <v>0.16997724781873849</v>
      </c>
      <c r="BI29" t="e">
        <f t="shared" si="37"/>
        <v>#DIV/0!</v>
      </c>
      <c r="BJ29">
        <f t="shared" si="38"/>
        <v>0.33039384350283324</v>
      </c>
      <c r="BK29">
        <f t="shared" si="39"/>
        <v>0.6696061564971667</v>
      </c>
      <c r="BL29">
        <f t="shared" si="40"/>
        <v>1399.9816129032299</v>
      </c>
      <c r="BM29">
        <f t="shared" si="41"/>
        <v>1180.16971123193</v>
      </c>
      <c r="BN29">
        <f t="shared" si="42"/>
        <v>0.8429894366859132</v>
      </c>
      <c r="BO29">
        <f t="shared" si="43"/>
        <v>0.19597887337182632</v>
      </c>
      <c r="BP29">
        <v>6</v>
      </c>
      <c r="BQ29">
        <v>0.5</v>
      </c>
      <c r="BR29" t="s">
        <v>296</v>
      </c>
      <c r="BS29">
        <v>2</v>
      </c>
      <c r="BT29">
        <v>1608229897.0999999</v>
      </c>
      <c r="BU29">
        <v>900.35503225806497</v>
      </c>
      <c r="BV29">
        <v>917.88109677419402</v>
      </c>
      <c r="BW29">
        <v>21.787590322580598</v>
      </c>
      <c r="BX29">
        <v>21.0530677419355</v>
      </c>
      <c r="BY29">
        <v>899.86003225806496</v>
      </c>
      <c r="BZ29">
        <v>21.497590322580599</v>
      </c>
      <c r="CA29">
        <v>500.02267741935498</v>
      </c>
      <c r="CB29">
        <v>101.656387096774</v>
      </c>
      <c r="CC29">
        <v>9.9995299999999995E-2</v>
      </c>
      <c r="CD29">
        <v>27.993732258064501</v>
      </c>
      <c r="CE29">
        <v>29.010116129032301</v>
      </c>
      <c r="CF29">
        <v>999.9</v>
      </c>
      <c r="CG29">
        <v>0</v>
      </c>
      <c r="CH29">
        <v>0</v>
      </c>
      <c r="CI29">
        <v>10001.8364516129</v>
      </c>
      <c r="CJ29">
        <v>0</v>
      </c>
      <c r="CK29">
        <v>359.58825806451603</v>
      </c>
      <c r="CL29">
        <v>1399.9816129032299</v>
      </c>
      <c r="CM29">
        <v>0.899992225806451</v>
      </c>
      <c r="CN29">
        <v>0.100007648387097</v>
      </c>
      <c r="CO29">
        <v>0</v>
      </c>
      <c r="CP29">
        <v>851.19835483870997</v>
      </c>
      <c r="CQ29">
        <v>4.9994800000000001</v>
      </c>
      <c r="CR29">
        <v>12301.735483871</v>
      </c>
      <c r="CS29">
        <v>11417.390322580601</v>
      </c>
      <c r="CT29">
        <v>49.453258064516099</v>
      </c>
      <c r="CU29">
        <v>51.453258064516099</v>
      </c>
      <c r="CV29">
        <v>50.524000000000001</v>
      </c>
      <c r="CW29">
        <v>50.862806451612897</v>
      </c>
      <c r="CX29">
        <v>51.233741935483899</v>
      </c>
      <c r="CY29">
        <v>1255.4764516129001</v>
      </c>
      <c r="CZ29">
        <v>139.505161290323</v>
      </c>
      <c r="DA29">
        <v>0</v>
      </c>
      <c r="DB29">
        <v>119.59999990463299</v>
      </c>
      <c r="DC29">
        <v>0</v>
      </c>
      <c r="DD29">
        <v>851.13023076923105</v>
      </c>
      <c r="DE29">
        <v>-8.6553846330011304</v>
      </c>
      <c r="DF29">
        <v>-105.494017096703</v>
      </c>
      <c r="DG29">
        <v>12301.2038461538</v>
      </c>
      <c r="DH29">
        <v>15</v>
      </c>
      <c r="DI29">
        <v>1608229926.0999999</v>
      </c>
      <c r="DJ29" t="s">
        <v>351</v>
      </c>
      <c r="DK29">
        <v>1608229923.0999999</v>
      </c>
      <c r="DL29">
        <v>1608229926.0999999</v>
      </c>
      <c r="DM29">
        <v>18</v>
      </c>
      <c r="DN29">
        <v>0.33</v>
      </c>
      <c r="DO29">
        <v>-2.9000000000000001E-2</v>
      </c>
      <c r="DP29">
        <v>0.495</v>
      </c>
      <c r="DQ29">
        <v>0.28999999999999998</v>
      </c>
      <c r="DR29">
        <v>918</v>
      </c>
      <c r="DS29">
        <v>21</v>
      </c>
      <c r="DT29">
        <v>0.17</v>
      </c>
      <c r="DU29">
        <v>0.13</v>
      </c>
      <c r="DV29">
        <v>14.2557605272793</v>
      </c>
      <c r="DW29">
        <v>-1.1273807219043901</v>
      </c>
      <c r="DX29">
        <v>8.6044700867173099E-2</v>
      </c>
      <c r="DY29">
        <v>0</v>
      </c>
      <c r="DZ29">
        <v>-17.8348774193548</v>
      </c>
      <c r="EA29">
        <v>1.2313500000001001</v>
      </c>
      <c r="EB29">
        <v>9.7800546570401894E-2</v>
      </c>
      <c r="EC29">
        <v>0</v>
      </c>
      <c r="ED29">
        <v>0.79611735483871005</v>
      </c>
      <c r="EE29">
        <v>8.1247983870966795E-2</v>
      </c>
      <c r="EF29">
        <v>7.2500961708788798E-3</v>
      </c>
      <c r="EG29">
        <v>1</v>
      </c>
      <c r="EH29">
        <v>1</v>
      </c>
      <c r="EI29">
        <v>3</v>
      </c>
      <c r="EJ29" t="s">
        <v>330</v>
      </c>
      <c r="EK29">
        <v>100</v>
      </c>
      <c r="EL29">
        <v>100</v>
      </c>
      <c r="EM29">
        <v>0.495</v>
      </c>
      <c r="EN29">
        <v>0.28999999999999998</v>
      </c>
      <c r="EO29">
        <v>0.86760051811504701</v>
      </c>
      <c r="EP29">
        <v>-1.6043650578588901E-5</v>
      </c>
      <c r="EQ29">
        <v>-1.15305589960158E-6</v>
      </c>
      <c r="ER29">
        <v>3.6581349982770798E-10</v>
      </c>
      <c r="ES29">
        <v>-6.7548128854319406E-2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10.1</v>
      </c>
      <c r="FB29">
        <v>10.1</v>
      </c>
      <c r="FC29">
        <v>2</v>
      </c>
      <c r="FD29">
        <v>507.51</v>
      </c>
      <c r="FE29">
        <v>475.95699999999999</v>
      </c>
      <c r="FF29">
        <v>23.421500000000002</v>
      </c>
      <c r="FG29">
        <v>33.868299999999998</v>
      </c>
      <c r="FH29">
        <v>30.000299999999999</v>
      </c>
      <c r="FI29">
        <v>33.813099999999999</v>
      </c>
      <c r="FJ29">
        <v>33.843400000000003</v>
      </c>
      <c r="FK29">
        <v>37.562399999999997</v>
      </c>
      <c r="FL29">
        <v>12.758900000000001</v>
      </c>
      <c r="FM29">
        <v>41.599200000000003</v>
      </c>
      <c r="FN29">
        <v>23.4253</v>
      </c>
      <c r="FO29">
        <v>917.74400000000003</v>
      </c>
      <c r="FP29">
        <v>20.9724</v>
      </c>
      <c r="FQ29">
        <v>97.894599999999997</v>
      </c>
      <c r="FR29">
        <v>101.848</v>
      </c>
    </row>
    <row r="30" spans="1:174" x14ac:dyDescent="0.25">
      <c r="A30">
        <v>14</v>
      </c>
      <c r="B30">
        <v>1608230047.0999999</v>
      </c>
      <c r="C30">
        <v>1479.5999999046301</v>
      </c>
      <c r="D30" t="s">
        <v>352</v>
      </c>
      <c r="E30" t="s">
        <v>353</v>
      </c>
      <c r="F30" t="s">
        <v>291</v>
      </c>
      <c r="G30" t="s">
        <v>292</v>
      </c>
      <c r="H30">
        <v>1608230039.0999999</v>
      </c>
      <c r="I30">
        <f t="shared" si="0"/>
        <v>5.4024175876481347E-4</v>
      </c>
      <c r="J30">
        <f t="shared" si="1"/>
        <v>0.54024175876481351</v>
      </c>
      <c r="K30">
        <f t="shared" si="2"/>
        <v>15.93927882318328</v>
      </c>
      <c r="L30">
        <f t="shared" si="3"/>
        <v>1199.6877419354801</v>
      </c>
      <c r="M30">
        <f t="shared" si="4"/>
        <v>316.28888355515949</v>
      </c>
      <c r="N30">
        <f t="shared" si="5"/>
        <v>32.184695036002729</v>
      </c>
      <c r="O30">
        <f t="shared" si="6"/>
        <v>122.07695597335297</v>
      </c>
      <c r="P30">
        <f t="shared" si="7"/>
        <v>2.9752322361159839E-2</v>
      </c>
      <c r="Q30">
        <f t="shared" si="8"/>
        <v>2.9576011428955269</v>
      </c>
      <c r="R30">
        <f t="shared" si="9"/>
        <v>2.9587043624995188E-2</v>
      </c>
      <c r="S30">
        <f t="shared" si="10"/>
        <v>1.8506675220702533E-2</v>
      </c>
      <c r="T30">
        <f t="shared" si="11"/>
        <v>231.28985894097968</v>
      </c>
      <c r="U30">
        <f t="shared" si="12"/>
        <v>29.221244560156872</v>
      </c>
      <c r="V30">
        <f t="shared" si="13"/>
        <v>28.862845161290299</v>
      </c>
      <c r="W30">
        <f t="shared" si="14"/>
        <v>3.9899640750089116</v>
      </c>
      <c r="X30">
        <f t="shared" si="15"/>
        <v>57.634574897103121</v>
      </c>
      <c r="Y30">
        <f t="shared" si="16"/>
        <v>2.1883430560265955</v>
      </c>
      <c r="Z30">
        <f t="shared" si="17"/>
        <v>3.7969275559566724</v>
      </c>
      <c r="AA30">
        <f t="shared" si="18"/>
        <v>1.8016210189823161</v>
      </c>
      <c r="AB30">
        <f t="shared" si="19"/>
        <v>-23.824661561528274</v>
      </c>
      <c r="AC30">
        <f t="shared" si="20"/>
        <v>-136.07633761536317</v>
      </c>
      <c r="AD30">
        <f t="shared" si="21"/>
        <v>-10.07258742878855</v>
      </c>
      <c r="AE30">
        <f t="shared" si="22"/>
        <v>61.316272335299686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53548.258077251739</v>
      </c>
      <c r="AK30" t="s">
        <v>293</v>
      </c>
      <c r="AL30">
        <v>0</v>
      </c>
      <c r="AM30">
        <v>0</v>
      </c>
      <c r="AN30">
        <v>0</v>
      </c>
      <c r="AO30" t="e">
        <f t="shared" si="26"/>
        <v>#DIV/0!</v>
      </c>
      <c r="AP30">
        <v>-1</v>
      </c>
      <c r="AQ30" t="s">
        <v>354</v>
      </c>
      <c r="AR30">
        <v>15365.5</v>
      </c>
      <c r="AS30">
        <v>875.57073076923098</v>
      </c>
      <c r="AT30">
        <v>1067.57</v>
      </c>
      <c r="AU30">
        <f t="shared" si="27"/>
        <v>0.17984700696981837</v>
      </c>
      <c r="AV30">
        <v>0.5</v>
      </c>
      <c r="AW30">
        <f t="shared" si="28"/>
        <v>1180.1790499415406</v>
      </c>
      <c r="AX30">
        <f t="shared" si="29"/>
        <v>15.93927882318328</v>
      </c>
      <c r="AY30">
        <f t="shared" si="30"/>
        <v>106.12583491023494</v>
      </c>
      <c r="AZ30">
        <f t="shared" si="31"/>
        <v>1.4353143130292269E-2</v>
      </c>
      <c r="BA30">
        <f t="shared" si="32"/>
        <v>-1</v>
      </c>
      <c r="BB30" t="s">
        <v>355</v>
      </c>
      <c r="BC30">
        <v>875.57073076923098</v>
      </c>
      <c r="BD30">
        <v>625.77</v>
      </c>
      <c r="BE30">
        <f t="shared" si="33"/>
        <v>0.41383703176372511</v>
      </c>
      <c r="BF30">
        <f t="shared" si="34"/>
        <v>0.43458413135076729</v>
      </c>
      <c r="BG30">
        <f t="shared" si="35"/>
        <v>1.7060101954392188</v>
      </c>
      <c r="BH30">
        <f t="shared" si="36"/>
        <v>0.17984700696981834</v>
      </c>
      <c r="BI30" t="e">
        <f t="shared" si="37"/>
        <v>#DIV/0!</v>
      </c>
      <c r="BJ30">
        <f t="shared" si="38"/>
        <v>0.31059707950315874</v>
      </c>
      <c r="BK30">
        <f t="shared" si="39"/>
        <v>0.68940292049684126</v>
      </c>
      <c r="BL30">
        <f t="shared" si="40"/>
        <v>1399.9929032258101</v>
      </c>
      <c r="BM30">
        <f t="shared" si="41"/>
        <v>1180.1790499415406</v>
      </c>
      <c r="BN30">
        <f t="shared" si="42"/>
        <v>0.84298930889022161</v>
      </c>
      <c r="BO30">
        <f t="shared" si="43"/>
        <v>0.19597861778044312</v>
      </c>
      <c r="BP30">
        <v>6</v>
      </c>
      <c r="BQ30">
        <v>0.5</v>
      </c>
      <c r="BR30" t="s">
        <v>296</v>
      </c>
      <c r="BS30">
        <v>2</v>
      </c>
      <c r="BT30">
        <v>1608230039.0999999</v>
      </c>
      <c r="BU30">
        <v>1199.6877419354801</v>
      </c>
      <c r="BV30">
        <v>1219.59161290323</v>
      </c>
      <c r="BW30">
        <v>21.5055193548387</v>
      </c>
      <c r="BX30">
        <v>20.8712032258065</v>
      </c>
      <c r="BY30">
        <v>1199.5370967741901</v>
      </c>
      <c r="BZ30">
        <v>21.1956387096774</v>
      </c>
      <c r="CA30">
        <v>500.02535483870997</v>
      </c>
      <c r="CB30">
        <v>101.65729032258101</v>
      </c>
      <c r="CC30">
        <v>9.9985096774193594E-2</v>
      </c>
      <c r="CD30">
        <v>28.009435483870998</v>
      </c>
      <c r="CE30">
        <v>28.862845161290299</v>
      </c>
      <c r="CF30">
        <v>999.9</v>
      </c>
      <c r="CG30">
        <v>0</v>
      </c>
      <c r="CH30">
        <v>0</v>
      </c>
      <c r="CI30">
        <v>9995.1390322580592</v>
      </c>
      <c r="CJ30">
        <v>0</v>
      </c>
      <c r="CK30">
        <v>359.397548387097</v>
      </c>
      <c r="CL30">
        <v>1399.9929032258101</v>
      </c>
      <c r="CM30">
        <v>0.899998935483871</v>
      </c>
      <c r="CN30">
        <v>0.100000996774194</v>
      </c>
      <c r="CO30">
        <v>0</v>
      </c>
      <c r="CP30">
        <v>875.66283870967698</v>
      </c>
      <c r="CQ30">
        <v>4.9994800000000001</v>
      </c>
      <c r="CR30">
        <v>12621.174193548401</v>
      </c>
      <c r="CS30">
        <v>11417.5225806452</v>
      </c>
      <c r="CT30">
        <v>49.481709677419303</v>
      </c>
      <c r="CU30">
        <v>51.485774193548401</v>
      </c>
      <c r="CV30">
        <v>50.6208064516129</v>
      </c>
      <c r="CW30">
        <v>50.890999999999998</v>
      </c>
      <c r="CX30">
        <v>51.274000000000001</v>
      </c>
      <c r="CY30">
        <v>1255.4925806451599</v>
      </c>
      <c r="CZ30">
        <v>139.50032258064499</v>
      </c>
      <c r="DA30">
        <v>0</v>
      </c>
      <c r="DB30">
        <v>141.200000047684</v>
      </c>
      <c r="DC30">
        <v>0</v>
      </c>
      <c r="DD30">
        <v>875.57073076923098</v>
      </c>
      <c r="DE30">
        <v>-10.160923082657201</v>
      </c>
      <c r="DF30">
        <v>-140.123077137575</v>
      </c>
      <c r="DG30">
        <v>12620.3384615385</v>
      </c>
      <c r="DH30">
        <v>15</v>
      </c>
      <c r="DI30">
        <v>1608229926.0999999</v>
      </c>
      <c r="DJ30" t="s">
        <v>351</v>
      </c>
      <c r="DK30">
        <v>1608229923.0999999</v>
      </c>
      <c r="DL30">
        <v>1608229926.0999999</v>
      </c>
      <c r="DM30">
        <v>18</v>
      </c>
      <c r="DN30">
        <v>0.33</v>
      </c>
      <c r="DO30">
        <v>-2.9000000000000001E-2</v>
      </c>
      <c r="DP30">
        <v>0.495</v>
      </c>
      <c r="DQ30">
        <v>0.28999999999999998</v>
      </c>
      <c r="DR30">
        <v>918</v>
      </c>
      <c r="DS30">
        <v>21</v>
      </c>
      <c r="DT30">
        <v>0.17</v>
      </c>
      <c r="DU30">
        <v>0.13</v>
      </c>
      <c r="DV30">
        <v>15.946128339669899</v>
      </c>
      <c r="DW30">
        <v>-1.86046889884411</v>
      </c>
      <c r="DX30">
        <v>0.14111482894640701</v>
      </c>
      <c r="DY30">
        <v>0</v>
      </c>
      <c r="DZ30">
        <v>-19.904661290322601</v>
      </c>
      <c r="EA30">
        <v>2.9493048387097298</v>
      </c>
      <c r="EB30">
        <v>0.22350029902183799</v>
      </c>
      <c r="EC30">
        <v>0</v>
      </c>
      <c r="ED30">
        <v>0.63430887096774202</v>
      </c>
      <c r="EE30">
        <v>-0.60781775806451899</v>
      </c>
      <c r="EF30">
        <v>4.6487503667907097E-2</v>
      </c>
      <c r="EG30">
        <v>0</v>
      </c>
      <c r="EH30">
        <v>0</v>
      </c>
      <c r="EI30">
        <v>3</v>
      </c>
      <c r="EJ30" t="s">
        <v>298</v>
      </c>
      <c r="EK30">
        <v>100</v>
      </c>
      <c r="EL30">
        <v>100</v>
      </c>
      <c r="EM30">
        <v>0.15</v>
      </c>
      <c r="EN30">
        <v>0.3085</v>
      </c>
      <c r="EO30">
        <v>1.1977193483908399</v>
      </c>
      <c r="EP30">
        <v>-1.6043650578588901E-5</v>
      </c>
      <c r="EQ30">
        <v>-1.15305589960158E-6</v>
      </c>
      <c r="ER30">
        <v>3.6581349982770798E-10</v>
      </c>
      <c r="ES30">
        <v>-9.60824015092413E-2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2.1</v>
      </c>
      <c r="FB30">
        <v>2</v>
      </c>
      <c r="FC30">
        <v>2</v>
      </c>
      <c r="FD30">
        <v>507.45</v>
      </c>
      <c r="FE30">
        <v>477.94</v>
      </c>
      <c r="FF30">
        <v>23.669799999999999</v>
      </c>
      <c r="FG30">
        <v>33.831099999999999</v>
      </c>
      <c r="FH30">
        <v>30.000699999999998</v>
      </c>
      <c r="FI30">
        <v>33.835999999999999</v>
      </c>
      <c r="FJ30">
        <v>33.8748</v>
      </c>
      <c r="FK30">
        <v>47.343699999999998</v>
      </c>
      <c r="FL30">
        <v>13.200200000000001</v>
      </c>
      <c r="FM30">
        <v>42.1738</v>
      </c>
      <c r="FN30">
        <v>23.660799999999998</v>
      </c>
      <c r="FO30">
        <v>1219.56</v>
      </c>
      <c r="FP30">
        <v>21.0686</v>
      </c>
      <c r="FQ30">
        <v>97.916799999999995</v>
      </c>
      <c r="FR30">
        <v>101.867</v>
      </c>
    </row>
    <row r="31" spans="1:174" x14ac:dyDescent="0.25">
      <c r="A31">
        <v>15</v>
      </c>
      <c r="B31">
        <v>1608230167.5999999</v>
      </c>
      <c r="C31">
        <v>1600.0999999046301</v>
      </c>
      <c r="D31" t="s">
        <v>356</v>
      </c>
      <c r="E31" t="s">
        <v>357</v>
      </c>
      <c r="F31" t="s">
        <v>291</v>
      </c>
      <c r="G31" t="s">
        <v>292</v>
      </c>
      <c r="H31">
        <v>1608230159.5999999</v>
      </c>
      <c r="I31">
        <f t="shared" si="0"/>
        <v>3.9009186661772139E-4</v>
      </c>
      <c r="J31">
        <f t="shared" si="1"/>
        <v>0.39009186661772138</v>
      </c>
      <c r="K31">
        <f t="shared" si="2"/>
        <v>14.942345550752266</v>
      </c>
      <c r="L31">
        <f t="shared" si="3"/>
        <v>1400.04</v>
      </c>
      <c r="M31">
        <f t="shared" si="4"/>
        <v>249.16434105710871</v>
      </c>
      <c r="N31">
        <f t="shared" si="5"/>
        <v>25.352945216081956</v>
      </c>
      <c r="O31">
        <f t="shared" si="6"/>
        <v>142.45673064504788</v>
      </c>
      <c r="P31">
        <f t="shared" si="7"/>
        <v>2.129336531742259E-2</v>
      </c>
      <c r="Q31">
        <f t="shared" si="8"/>
        <v>2.9586134043401304</v>
      </c>
      <c r="R31">
        <f t="shared" si="9"/>
        <v>2.1208592439140389E-2</v>
      </c>
      <c r="S31">
        <f t="shared" si="10"/>
        <v>1.3262958541230392E-2</v>
      </c>
      <c r="T31">
        <f t="shared" si="11"/>
        <v>231.28789552654246</v>
      </c>
      <c r="U31">
        <f t="shared" si="12"/>
        <v>29.244717802424184</v>
      </c>
      <c r="V31">
        <f t="shared" si="13"/>
        <v>28.859038709677399</v>
      </c>
      <c r="W31">
        <f t="shared" si="14"/>
        <v>3.9890844276978892</v>
      </c>
      <c r="X31">
        <f t="shared" si="15"/>
        <v>57.312386971917242</v>
      </c>
      <c r="Y31">
        <f t="shared" si="16"/>
        <v>2.1742323102614867</v>
      </c>
      <c r="Z31">
        <f t="shared" si="17"/>
        <v>3.7936516434516134</v>
      </c>
      <c r="AA31">
        <f t="shared" si="18"/>
        <v>1.8148521174364025</v>
      </c>
      <c r="AB31">
        <f t="shared" si="19"/>
        <v>-17.203051317841513</v>
      </c>
      <c r="AC31">
        <f t="shared" si="20"/>
        <v>-137.87746319937571</v>
      </c>
      <c r="AD31">
        <f t="shared" si="21"/>
        <v>-10.201473362165856</v>
      </c>
      <c r="AE31">
        <f t="shared" si="22"/>
        <v>66.005907647159347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53580.275048162126</v>
      </c>
      <c r="AK31" t="s">
        <v>293</v>
      </c>
      <c r="AL31">
        <v>0</v>
      </c>
      <c r="AM31">
        <v>0</v>
      </c>
      <c r="AN31">
        <v>0</v>
      </c>
      <c r="AO31" t="e">
        <f t="shared" si="26"/>
        <v>#DIV/0!</v>
      </c>
      <c r="AP31">
        <v>-1</v>
      </c>
      <c r="AQ31" t="s">
        <v>358</v>
      </c>
      <c r="AR31">
        <v>15365.3</v>
      </c>
      <c r="AS31">
        <v>871.52192307692303</v>
      </c>
      <c r="AT31">
        <v>1056.78</v>
      </c>
      <c r="AU31">
        <f t="shared" si="27"/>
        <v>0.17530429883521348</v>
      </c>
      <c r="AV31">
        <v>0.5</v>
      </c>
      <c r="AW31">
        <f t="shared" si="28"/>
        <v>1180.1650951029953</v>
      </c>
      <c r="AX31">
        <f t="shared" si="29"/>
        <v>14.942345550752266</v>
      </c>
      <c r="AY31">
        <f t="shared" si="30"/>
        <v>103.44400725341181</v>
      </c>
      <c r="AZ31">
        <f t="shared" si="31"/>
        <v>1.350857233187442E-2</v>
      </c>
      <c r="BA31">
        <f t="shared" si="32"/>
        <v>-1</v>
      </c>
      <c r="BB31" t="s">
        <v>359</v>
      </c>
      <c r="BC31">
        <v>871.52192307692303</v>
      </c>
      <c r="BD31">
        <v>639.11</v>
      </c>
      <c r="BE31">
        <f t="shared" si="33"/>
        <v>0.39522890289369594</v>
      </c>
      <c r="BF31">
        <f t="shared" si="34"/>
        <v>0.44355131305355178</v>
      </c>
      <c r="BG31">
        <f t="shared" si="35"/>
        <v>1.6535181737103157</v>
      </c>
      <c r="BH31">
        <f t="shared" si="36"/>
        <v>0.17530429883521353</v>
      </c>
      <c r="BI31" t="e">
        <f t="shared" si="37"/>
        <v>#DIV/0!</v>
      </c>
      <c r="BJ31">
        <f t="shared" si="38"/>
        <v>0.32526787012405983</v>
      </c>
      <c r="BK31">
        <f t="shared" si="39"/>
        <v>0.67473212987594011</v>
      </c>
      <c r="BL31">
        <f t="shared" si="40"/>
        <v>1399.97580645161</v>
      </c>
      <c r="BM31">
        <f t="shared" si="41"/>
        <v>1180.1650951029953</v>
      </c>
      <c r="BN31">
        <f t="shared" si="42"/>
        <v>0.8429896357239568</v>
      </c>
      <c r="BO31">
        <f t="shared" si="43"/>
        <v>0.19597927144791341</v>
      </c>
      <c r="BP31">
        <v>6</v>
      </c>
      <c r="BQ31">
        <v>0.5</v>
      </c>
      <c r="BR31" t="s">
        <v>296</v>
      </c>
      <c r="BS31">
        <v>2</v>
      </c>
      <c r="BT31">
        <v>1608230159.5999999</v>
      </c>
      <c r="BU31">
        <v>1400.04</v>
      </c>
      <c r="BV31">
        <v>1418.6254838709699</v>
      </c>
      <c r="BW31">
        <v>21.367977419354801</v>
      </c>
      <c r="BX31">
        <v>20.909887096774199</v>
      </c>
      <c r="BY31">
        <v>1400.1209677419399</v>
      </c>
      <c r="BZ31">
        <v>21.0638096774194</v>
      </c>
      <c r="CA31">
        <v>500.01893548387102</v>
      </c>
      <c r="CB31">
        <v>101.651903225806</v>
      </c>
      <c r="CC31">
        <v>9.9997180645161304E-2</v>
      </c>
      <c r="CD31">
        <v>27.9946290322581</v>
      </c>
      <c r="CE31">
        <v>28.859038709677399</v>
      </c>
      <c r="CF31">
        <v>999.9</v>
      </c>
      <c r="CG31">
        <v>0</v>
      </c>
      <c r="CH31">
        <v>0</v>
      </c>
      <c r="CI31">
        <v>10001.409354838701</v>
      </c>
      <c r="CJ31">
        <v>0</v>
      </c>
      <c r="CK31">
        <v>363.31129032258099</v>
      </c>
      <c r="CL31">
        <v>1399.97580645161</v>
      </c>
      <c r="CM31">
        <v>0.89999009677419295</v>
      </c>
      <c r="CN31">
        <v>0.100009806451613</v>
      </c>
      <c r="CO31">
        <v>0</v>
      </c>
      <c r="CP31">
        <v>871.64361290322597</v>
      </c>
      <c r="CQ31">
        <v>4.9994800000000001</v>
      </c>
      <c r="CR31">
        <v>12572.3774193548</v>
      </c>
      <c r="CS31">
        <v>11417.348387096799</v>
      </c>
      <c r="CT31">
        <v>49.4533870967742</v>
      </c>
      <c r="CU31">
        <v>51.429000000000002</v>
      </c>
      <c r="CV31">
        <v>50.5741935483871</v>
      </c>
      <c r="CW31">
        <v>50.818225806451601</v>
      </c>
      <c r="CX31">
        <v>51.2518064516129</v>
      </c>
      <c r="CY31">
        <v>1255.4619354838701</v>
      </c>
      <c r="CZ31">
        <v>139.51387096774201</v>
      </c>
      <c r="DA31">
        <v>0</v>
      </c>
      <c r="DB31">
        <v>119.59999990463299</v>
      </c>
      <c r="DC31">
        <v>0</v>
      </c>
      <c r="DD31">
        <v>871.52192307692303</v>
      </c>
      <c r="DE31">
        <v>-17.844102570959699</v>
      </c>
      <c r="DF31">
        <v>-227.135042767865</v>
      </c>
      <c r="DG31">
        <v>12571.0346153846</v>
      </c>
      <c r="DH31">
        <v>15</v>
      </c>
      <c r="DI31">
        <v>1608229926.0999999</v>
      </c>
      <c r="DJ31" t="s">
        <v>351</v>
      </c>
      <c r="DK31">
        <v>1608229923.0999999</v>
      </c>
      <c r="DL31">
        <v>1608229926.0999999</v>
      </c>
      <c r="DM31">
        <v>18</v>
      </c>
      <c r="DN31">
        <v>0.33</v>
      </c>
      <c r="DO31">
        <v>-2.9000000000000001E-2</v>
      </c>
      <c r="DP31">
        <v>0.495</v>
      </c>
      <c r="DQ31">
        <v>0.28999999999999998</v>
      </c>
      <c r="DR31">
        <v>918</v>
      </c>
      <c r="DS31">
        <v>21</v>
      </c>
      <c r="DT31">
        <v>0.17</v>
      </c>
      <c r="DU31">
        <v>0.13</v>
      </c>
      <c r="DV31">
        <v>14.9856860022334</v>
      </c>
      <c r="DW31">
        <v>-2.34991077854824</v>
      </c>
      <c r="DX31">
        <v>0.18075852280476901</v>
      </c>
      <c r="DY31">
        <v>0</v>
      </c>
      <c r="DZ31">
        <v>-18.6141096774194</v>
      </c>
      <c r="EA31">
        <v>3.0818516129032001</v>
      </c>
      <c r="EB31">
        <v>0.23599233360270599</v>
      </c>
      <c r="EC31">
        <v>0</v>
      </c>
      <c r="ED31">
        <v>0.45895696774193601</v>
      </c>
      <c r="EE31">
        <v>-9.8431935483872898E-2</v>
      </c>
      <c r="EF31">
        <v>9.0487787359324195E-3</v>
      </c>
      <c r="EG31">
        <v>1</v>
      </c>
      <c r="EH31">
        <v>1</v>
      </c>
      <c r="EI31">
        <v>3</v>
      </c>
      <c r="EJ31" t="s">
        <v>330</v>
      </c>
      <c r="EK31">
        <v>100</v>
      </c>
      <c r="EL31">
        <v>100</v>
      </c>
      <c r="EM31">
        <v>-0.08</v>
      </c>
      <c r="EN31">
        <v>0.30480000000000002</v>
      </c>
      <c r="EO31">
        <v>1.1977193483908399</v>
      </c>
      <c r="EP31">
        <v>-1.6043650578588901E-5</v>
      </c>
      <c r="EQ31">
        <v>-1.15305589960158E-6</v>
      </c>
      <c r="ER31">
        <v>3.6581349982770798E-10</v>
      </c>
      <c r="ES31">
        <v>-9.60824015092413E-2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4.0999999999999996</v>
      </c>
      <c r="FB31">
        <v>4</v>
      </c>
      <c r="FC31">
        <v>2</v>
      </c>
      <c r="FD31">
        <v>507.70400000000001</v>
      </c>
      <c r="FE31">
        <v>478.90600000000001</v>
      </c>
      <c r="FF31">
        <v>23.732500000000002</v>
      </c>
      <c r="FG31">
        <v>33.707700000000003</v>
      </c>
      <c r="FH31">
        <v>29.9998</v>
      </c>
      <c r="FI31">
        <v>33.774700000000003</v>
      </c>
      <c r="FJ31">
        <v>33.823</v>
      </c>
      <c r="FK31">
        <v>53.497100000000003</v>
      </c>
      <c r="FL31">
        <v>14.071099999999999</v>
      </c>
      <c r="FM31">
        <v>42.1738</v>
      </c>
      <c r="FN31">
        <v>23.731000000000002</v>
      </c>
      <c r="FO31">
        <v>1418.28</v>
      </c>
      <c r="FP31">
        <v>20.966000000000001</v>
      </c>
      <c r="FQ31">
        <v>97.947599999999994</v>
      </c>
      <c r="FR31">
        <v>101.893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2020-12-17T12:40:52Z</dcterms:created>
  <dcterms:modified xsi:type="dcterms:W3CDTF">2021-05-04T23:48:46Z</dcterms:modified>
</cp:coreProperties>
</file>