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67A33B3-B43B-4BDF-8AAC-8968E71F5F4F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V26" i="1"/>
  <c r="AS26" i="1"/>
  <c r="AN26" i="1"/>
  <c r="AM26" i="1"/>
  <c r="AI26" i="1"/>
  <c r="AG26" i="1"/>
  <c r="I26" i="1" s="1"/>
  <c r="Y26" i="1"/>
  <c r="X26" i="1"/>
  <c r="W26" i="1"/>
  <c r="P26" i="1"/>
  <c r="N26" i="1"/>
  <c r="K26" i="1"/>
  <c r="J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Z24" i="1"/>
  <c r="AX24" i="1"/>
  <c r="AS24" i="1"/>
  <c r="AW24" i="1" s="1"/>
  <c r="AM24" i="1"/>
  <c r="AN24" i="1" s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H19" i="1"/>
  <c r="AG19" i="1"/>
  <c r="N19" i="1" s="1"/>
  <c r="Y19" i="1"/>
  <c r="X19" i="1"/>
  <c r="W19" i="1" s="1"/>
  <c r="P19" i="1"/>
  <c r="K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BH17" i="1"/>
  <c r="BG17" i="1"/>
  <c r="BF17" i="1"/>
  <c r="BE17" i="1"/>
  <c r="BD17" i="1"/>
  <c r="BC17" i="1"/>
  <c r="AZ17" i="1"/>
  <c r="AX17" i="1"/>
  <c r="AS17" i="1"/>
  <c r="AW17" i="1" s="1"/>
  <c r="AM17" i="1"/>
  <c r="AN17" i="1" s="1"/>
  <c r="AI17" i="1"/>
  <c r="AG17" i="1" s="1"/>
  <c r="Y17" i="1"/>
  <c r="X17" i="1"/>
  <c r="W17" i="1" s="1"/>
  <c r="P17" i="1"/>
  <c r="I17" i="1" l="1"/>
  <c r="K17" i="1"/>
  <c r="J17" i="1"/>
  <c r="AV17" i="1" s="1"/>
  <c r="AY17" i="1" s="1"/>
  <c r="N17" i="1"/>
  <c r="AH17" i="1"/>
  <c r="S20" i="1"/>
  <c r="AU20" i="1"/>
  <c r="AW20" i="1" s="1"/>
  <c r="AU21" i="1"/>
  <c r="AW21" i="1" s="1"/>
  <c r="S21" i="1"/>
  <c r="AU22" i="1"/>
  <c r="AW22" i="1" s="1"/>
  <c r="S22" i="1"/>
  <c r="AH24" i="1"/>
  <c r="N24" i="1"/>
  <c r="K24" i="1"/>
  <c r="J24" i="1"/>
  <c r="AV24" i="1" s="1"/>
  <c r="AY24" i="1" s="1"/>
  <c r="I24" i="1"/>
  <c r="K28" i="1"/>
  <c r="J28" i="1"/>
  <c r="AV28" i="1" s="1"/>
  <c r="I28" i="1"/>
  <c r="AH28" i="1"/>
  <c r="N28" i="1"/>
  <c r="AU19" i="1"/>
  <c r="AW19" i="1" s="1"/>
  <c r="S19" i="1"/>
  <c r="N27" i="1"/>
  <c r="K27" i="1"/>
  <c r="J27" i="1"/>
  <c r="AV27" i="1" s="1"/>
  <c r="AY27" i="1" s="1"/>
  <c r="I27" i="1"/>
  <c r="AH27" i="1"/>
  <c r="J18" i="1"/>
  <c r="AV18" i="1" s="1"/>
  <c r="AY18" i="1" s="1"/>
  <c r="I18" i="1"/>
  <c r="AH18" i="1"/>
  <c r="K18" i="1"/>
  <c r="N18" i="1"/>
  <c r="K25" i="1"/>
  <c r="J25" i="1"/>
  <c r="AV25" i="1" s="1"/>
  <c r="AY25" i="1" s="1"/>
  <c r="I25" i="1"/>
  <c r="AH25" i="1"/>
  <c r="N25" i="1"/>
  <c r="I29" i="1"/>
  <c r="AH29" i="1"/>
  <c r="N29" i="1"/>
  <c r="K29" i="1"/>
  <c r="J29" i="1"/>
  <c r="AV29" i="1" s="1"/>
  <c r="AY29" i="1" s="1"/>
  <c r="AW23" i="1"/>
  <c r="S28" i="1"/>
  <c r="AU28" i="1"/>
  <c r="AW28" i="1" s="1"/>
  <c r="AW29" i="1"/>
  <c r="AU30" i="1"/>
  <c r="AW30" i="1" s="1"/>
  <c r="S30" i="1"/>
  <c r="AU18" i="1"/>
  <c r="AW18" i="1" s="1"/>
  <c r="S18" i="1"/>
  <c r="S31" i="1"/>
  <c r="AU31" i="1"/>
  <c r="K20" i="1"/>
  <c r="J20" i="1"/>
  <c r="AV20" i="1" s="1"/>
  <c r="AH20" i="1"/>
  <c r="I20" i="1"/>
  <c r="N20" i="1"/>
  <c r="AA26" i="1"/>
  <c r="AW31" i="1"/>
  <c r="S23" i="1"/>
  <c r="AU23" i="1"/>
  <c r="AY26" i="1"/>
  <c r="AU26" i="1"/>
  <c r="AW26" i="1" s="1"/>
  <c r="S26" i="1"/>
  <c r="AU27" i="1"/>
  <c r="AW27" i="1" s="1"/>
  <c r="S27" i="1"/>
  <c r="AU29" i="1"/>
  <c r="S29" i="1"/>
  <c r="I21" i="1"/>
  <c r="AH21" i="1"/>
  <c r="N21" i="1"/>
  <c r="K21" i="1"/>
  <c r="J21" i="1"/>
  <c r="AV21" i="1" s="1"/>
  <c r="AY21" i="1" s="1"/>
  <c r="I19" i="1"/>
  <c r="AH22" i="1"/>
  <c r="AH30" i="1"/>
  <c r="J19" i="1"/>
  <c r="AV19" i="1" s="1"/>
  <c r="AY19" i="1" s="1"/>
  <c r="I22" i="1"/>
  <c r="N23" i="1"/>
  <c r="S24" i="1"/>
  <c r="I30" i="1"/>
  <c r="N31" i="1"/>
  <c r="J30" i="1"/>
  <c r="AV30" i="1" s="1"/>
  <c r="K22" i="1"/>
  <c r="AH23" i="1"/>
  <c r="K30" i="1"/>
  <c r="AH31" i="1"/>
  <c r="J22" i="1"/>
  <c r="AV22" i="1" s="1"/>
  <c r="AY22" i="1" s="1"/>
  <c r="S17" i="1"/>
  <c r="I23" i="1"/>
  <c r="S25" i="1"/>
  <c r="AH26" i="1"/>
  <c r="I31" i="1"/>
  <c r="J23" i="1"/>
  <c r="AV23" i="1" s="1"/>
  <c r="AY23" i="1" s="1"/>
  <c r="J31" i="1"/>
  <c r="AV31" i="1" s="1"/>
  <c r="AA30" i="1" l="1"/>
  <c r="T27" i="1"/>
  <c r="U27" i="1" s="1"/>
  <c r="T18" i="1"/>
  <c r="U18" i="1" s="1"/>
  <c r="AY20" i="1"/>
  <c r="AA25" i="1"/>
  <c r="T20" i="1"/>
  <c r="U20" i="1" s="1"/>
  <c r="T17" i="1"/>
  <c r="U17" i="1" s="1"/>
  <c r="Q17" i="1" s="1"/>
  <c r="O17" i="1" s="1"/>
  <c r="R17" i="1" s="1"/>
  <c r="L17" i="1" s="1"/>
  <c r="M17" i="1" s="1"/>
  <c r="T24" i="1"/>
  <c r="U24" i="1" s="1"/>
  <c r="AY31" i="1"/>
  <c r="T30" i="1"/>
  <c r="U30" i="1" s="1"/>
  <c r="AA27" i="1"/>
  <c r="Q27" i="1"/>
  <c r="O27" i="1" s="1"/>
  <c r="R27" i="1" s="1"/>
  <c r="L27" i="1" s="1"/>
  <c r="M27" i="1" s="1"/>
  <c r="T26" i="1"/>
  <c r="U26" i="1" s="1"/>
  <c r="AA28" i="1"/>
  <c r="Q28" i="1"/>
  <c r="O28" i="1" s="1"/>
  <c r="R28" i="1" s="1"/>
  <c r="L28" i="1" s="1"/>
  <c r="M28" i="1" s="1"/>
  <c r="T22" i="1"/>
  <c r="U22" i="1" s="1"/>
  <c r="Q22" i="1" s="1"/>
  <c r="O22" i="1" s="1"/>
  <c r="R22" i="1" s="1"/>
  <c r="L22" i="1" s="1"/>
  <c r="M22" i="1" s="1"/>
  <c r="AA31" i="1"/>
  <c r="Q31" i="1"/>
  <c r="O31" i="1" s="1"/>
  <c r="R31" i="1" s="1"/>
  <c r="L31" i="1" s="1"/>
  <c r="M31" i="1" s="1"/>
  <c r="AY28" i="1"/>
  <c r="Q21" i="1"/>
  <c r="O21" i="1" s="1"/>
  <c r="R21" i="1" s="1"/>
  <c r="L21" i="1" s="1"/>
  <c r="M21" i="1" s="1"/>
  <c r="AA21" i="1"/>
  <c r="T21" i="1"/>
  <c r="U21" i="1" s="1"/>
  <c r="AA22" i="1"/>
  <c r="T25" i="1"/>
  <c r="U25" i="1" s="1"/>
  <c r="AY30" i="1"/>
  <c r="T29" i="1"/>
  <c r="U29" i="1" s="1"/>
  <c r="T31" i="1"/>
  <c r="U31" i="1" s="1"/>
  <c r="T28" i="1"/>
  <c r="U28" i="1" s="1"/>
  <c r="Q29" i="1"/>
  <c r="O29" i="1" s="1"/>
  <c r="R29" i="1" s="1"/>
  <c r="L29" i="1" s="1"/>
  <c r="M29" i="1" s="1"/>
  <c r="AA29" i="1"/>
  <c r="T19" i="1"/>
  <c r="U19" i="1" s="1"/>
  <c r="AA24" i="1"/>
  <c r="Q24" i="1"/>
  <c r="O24" i="1" s="1"/>
  <c r="R24" i="1" s="1"/>
  <c r="L24" i="1" s="1"/>
  <c r="M24" i="1" s="1"/>
  <c r="AA23" i="1"/>
  <c r="AA19" i="1"/>
  <c r="T23" i="1"/>
  <c r="U23" i="1" s="1"/>
  <c r="AA20" i="1"/>
  <c r="Q20" i="1"/>
  <c r="O20" i="1" s="1"/>
  <c r="R20" i="1" s="1"/>
  <c r="L20" i="1" s="1"/>
  <c r="M20" i="1" s="1"/>
  <c r="AA18" i="1"/>
  <c r="Q18" i="1"/>
  <c r="O18" i="1" s="1"/>
  <c r="R18" i="1" s="1"/>
  <c r="L18" i="1" s="1"/>
  <c r="M18" i="1" s="1"/>
  <c r="AA17" i="1"/>
  <c r="V23" i="1" l="1"/>
  <c r="Z23" i="1" s="1"/>
  <c r="AC23" i="1"/>
  <c r="AB23" i="1"/>
  <c r="AC29" i="1"/>
  <c r="V29" i="1"/>
  <c r="Z29" i="1" s="1"/>
  <c r="AB29" i="1"/>
  <c r="V24" i="1"/>
  <c r="Z24" i="1" s="1"/>
  <c r="AC24" i="1"/>
  <c r="AD24" i="1" s="1"/>
  <c r="AB24" i="1"/>
  <c r="V19" i="1"/>
  <c r="Z19" i="1" s="1"/>
  <c r="AC19" i="1"/>
  <c r="AD19" i="1" s="1"/>
  <c r="AB19" i="1"/>
  <c r="Q19" i="1"/>
  <c r="O19" i="1" s="1"/>
  <c r="R19" i="1" s="1"/>
  <c r="L19" i="1" s="1"/>
  <c r="M19" i="1" s="1"/>
  <c r="V26" i="1"/>
  <c r="Z26" i="1" s="1"/>
  <c r="AC26" i="1"/>
  <c r="AD26" i="1" s="1"/>
  <c r="AB26" i="1"/>
  <c r="Q26" i="1"/>
  <c r="O26" i="1" s="1"/>
  <c r="R26" i="1" s="1"/>
  <c r="L26" i="1" s="1"/>
  <c r="M26" i="1" s="1"/>
  <c r="V18" i="1"/>
  <c r="Z18" i="1" s="1"/>
  <c r="AC18" i="1"/>
  <c r="AD18" i="1" s="1"/>
  <c r="AB18" i="1"/>
  <c r="Q23" i="1"/>
  <c r="O23" i="1" s="1"/>
  <c r="R23" i="1" s="1"/>
  <c r="L23" i="1" s="1"/>
  <c r="M23" i="1" s="1"/>
  <c r="AC25" i="1"/>
  <c r="AB25" i="1"/>
  <c r="V25" i="1"/>
  <c r="Z25" i="1" s="1"/>
  <c r="V27" i="1"/>
  <c r="Z27" i="1" s="1"/>
  <c r="AC27" i="1"/>
  <c r="AB27" i="1"/>
  <c r="V28" i="1"/>
  <c r="Z28" i="1" s="1"/>
  <c r="AC28" i="1"/>
  <c r="AB28" i="1"/>
  <c r="AC17" i="1"/>
  <c r="AD17" i="1" s="1"/>
  <c r="V17" i="1"/>
  <c r="Z17" i="1" s="1"/>
  <c r="AB17" i="1"/>
  <c r="V31" i="1"/>
  <c r="Z31" i="1" s="1"/>
  <c r="AB31" i="1"/>
  <c r="AC31" i="1"/>
  <c r="V22" i="1"/>
  <c r="Z22" i="1" s="1"/>
  <c r="AC22" i="1"/>
  <c r="AB22" i="1"/>
  <c r="V30" i="1"/>
  <c r="Z30" i="1" s="1"/>
  <c r="AC30" i="1"/>
  <c r="AD30" i="1" s="1"/>
  <c r="AB30" i="1"/>
  <c r="V20" i="1"/>
  <c r="Z20" i="1" s="1"/>
  <c r="AC20" i="1"/>
  <c r="AB20" i="1"/>
  <c r="Q30" i="1"/>
  <c r="O30" i="1" s="1"/>
  <c r="R30" i="1" s="1"/>
  <c r="L30" i="1" s="1"/>
  <c r="M30" i="1" s="1"/>
  <c r="V21" i="1"/>
  <c r="Z21" i="1" s="1"/>
  <c r="AC21" i="1"/>
  <c r="AB21" i="1"/>
  <c r="Q25" i="1"/>
  <c r="O25" i="1" s="1"/>
  <c r="R25" i="1" s="1"/>
  <c r="L25" i="1" s="1"/>
  <c r="M25" i="1" s="1"/>
  <c r="AD21" i="1" l="1"/>
  <c r="AD25" i="1"/>
  <c r="AD28" i="1"/>
  <c r="AD20" i="1"/>
  <c r="AD31" i="1"/>
  <c r="AD29" i="1"/>
  <c r="AD22" i="1"/>
  <c r="AD27" i="1"/>
  <c r="AD23" i="1"/>
</calcChain>
</file>

<file path=xl/sharedStrings.xml><?xml version="1.0" encoding="utf-8"?>
<sst xmlns="http://schemas.openxmlformats.org/spreadsheetml/2006/main" count="693" uniqueCount="353">
  <si>
    <t>File opened</t>
  </si>
  <si>
    <t>2020-12-17 12:09:07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</si>
  <si>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</si>
  <si>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</si>
  <si>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</si>
  <si>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</si>
  <si>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</si>
  <si>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</si>
  <si>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</si>
  <si>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</si>
  <si>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</si>
  <si>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</si>
  <si>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</si>
  <si>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</si>
  <si>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</si>
  <si>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</si>
  <si>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</si>
  <si>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</si>
  <si>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</si>
  <si>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</si>
  <si>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</si>
  <si>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</si>
  <si>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</si>
  <si>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12:09:07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</si>
  <si>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</si>
  <si>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</si>
  <si>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</si>
  <si>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</si>
  <si>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</si>
  <si>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</si>
  <si>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</si>
  <si>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</si>
  <si>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</si>
  <si>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</si>
  <si>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</si>
  <si>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</si>
  <si>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</si>
  <si>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</si>
  <si>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</si>
  <si>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</si>
  <si>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</si>
  <si>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</si>
  <si>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</si>
  <si>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</si>
  <si>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</si>
  <si>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</si>
  <si>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</si>
  <si>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</si>
  <si>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</si>
  <si>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</si>
  <si>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</si>
  <si>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</si>
  <si>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</si>
  <si>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</si>
  <si>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</si>
  <si>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</si>
  <si>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</si>
  <si>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</si>
  <si>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</si>
  <si>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</si>
  <si>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</si>
  <si>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</si>
  <si>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</si>
  <si>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</si>
  <si>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</si>
  <si>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</si>
  <si>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</si>
  <si>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</si>
  <si>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</si>
  <si>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</si>
  <si>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</si>
  <si>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</si>
  <si>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</si>
  <si>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</si>
  <si>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</si>
  <si>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</si>
  <si>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</si>
  <si>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</si>
  <si>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</si>
  <si>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</si>
  <si>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</si>
  <si>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</si>
  <si>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</si>
  <si>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</si>
  <si>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</si>
  <si>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</si>
  <si>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</si>
  <si>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</si>
  <si>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</si>
  <si>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</si>
  <si>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</si>
  <si>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</si>
  <si>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</si>
  <si>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</si>
  <si>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</si>
  <si>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</si>
  <si>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</si>
  <si>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</si>
  <si>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</si>
  <si>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</si>
  <si>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</si>
  <si>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</si>
  <si>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</si>
  <si>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</si>
  <si>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</si>
  <si>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</si>
  <si>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</si>
  <si>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</si>
  <si>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</si>
  <si>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</si>
  <si>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</si>
  <si>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</si>
  <si>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</si>
  <si>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</si>
  <si>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</si>
  <si>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</si>
  <si>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</si>
  <si>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</si>
  <si>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</si>
  <si>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</si>
  <si>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</si>
  <si>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</si>
  <si>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</si>
  <si>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</si>
  <si>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</si>
  <si>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</si>
  <si>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</si>
  <si>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</si>
  <si>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</si>
  <si>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</si>
  <si>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</si>
  <si>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</si>
  <si>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</si>
  <si>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</si>
  <si>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</si>
  <si>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</si>
  <si>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</si>
  <si>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</si>
  <si>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</si>
  <si>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</si>
  <si>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</si>
  <si>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</si>
  <si>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</si>
  <si>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</si>
  <si>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</si>
  <si>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</si>
  <si>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</si>
  <si>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</si>
  <si>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</si>
  <si>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</si>
  <si>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</si>
  <si>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</si>
  <si>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</si>
  <si>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</si>
  <si>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</si>
  <si>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</si>
  <si>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</si>
  <si>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</si>
  <si>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</si>
  <si>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</si>
  <si>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</si>
  <si>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</si>
  <si>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</si>
  <si>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</si>
  <si>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</si>
  <si>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</si>
  <si>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</si>
  <si>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</si>
  <si>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</si>
  <si>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</si>
  <si>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</si>
  <si>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</si>
  <si>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</si>
  <si>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</si>
  <si>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</si>
  <si>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</si>
  <si>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</si>
  <si>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</si>
  <si>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</si>
  <si>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</si>
  <si>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</si>
  <si>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</si>
  <si>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</si>
  <si>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</si>
  <si>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</si>
  <si>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</si>
  <si>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</si>
  <si>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</si>
  <si>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</si>
  <si>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</si>
  <si>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</si>
  <si>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</si>
  <si>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</si>
  <si>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</si>
  <si>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</si>
  <si>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</si>
  <si>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</si>
  <si>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</si>
  <si>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</si>
  <si>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</si>
  <si>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</si>
  <si>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</si>
  <si>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</si>
  <si>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</si>
  <si>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</si>
  <si>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</si>
  <si>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</si>
  <si>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</si>
  <si>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</si>
  <si>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</si>
  <si>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</si>
  <si>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</si>
  <si>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</si>
  <si>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</si>
  <si>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</si>
  <si>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</si>
  <si>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</si>
  <si>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</si>
  <si>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</si>
  <si>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</si>
  <si>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</si>
  <si>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</si>
  <si>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</si>
  <si>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</si>
  <si>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</si>
  <si>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</si>
  <si>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</si>
  <si>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</si>
  <si>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</si>
  <si>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</si>
  <si>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</si>
  <si>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</si>
  <si>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</si>
  <si>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</si>
  <si>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</si>
  <si>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</si>
  <si>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</si>
  <si>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</si>
  <si>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</si>
  <si>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</si>
  <si>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</si>
  <si>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</si>
  <si>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</si>
  <si>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</si>
  <si>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</si>
  <si>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</si>
  <si>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</si>
  <si>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</si>
  <si>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</si>
  <si>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</si>
  <si>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</si>
  <si>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</si>
  <si>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</si>
  <si>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</si>
  <si>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</si>
  <si>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</si>
  <si>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</si>
  <si>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</si>
  <si>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</si>
  <si>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</si>
  <si>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</si>
  <si>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</si>
  <si>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</si>
  <si>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</si>
  <si>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</si>
  <si>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</si>
  <si>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</si>
  <si>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</si>
  <si>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</si>
  <si>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</si>
  <si>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</si>
  <si>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</si>
  <si>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</si>
  <si>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</si>
  <si>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</si>
  <si>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</si>
  <si>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</si>
  <si>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</si>
  <si>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</si>
  <si>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</si>
  <si>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</si>
  <si>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</si>
  <si>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</si>
  <si>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12:21:06</t>
  </si>
  <si>
    <t>12:21:06</t>
  </si>
  <si>
    <t>1149</t>
  </si>
  <si>
    <t>_1</t>
  </si>
  <si>
    <t>RECT-4143-20200907-06_33_50</t>
  </si>
  <si>
    <t>RECT-8349-20201217-12_21_09</t>
  </si>
  <si>
    <t>DARK-8350-20201217-12_21_11</t>
  </si>
  <si>
    <t>0: Broadleaf</t>
  </si>
  <si>
    <t>12:21:24</t>
  </si>
  <si>
    <t>0/3</t>
  </si>
  <si>
    <t>20201217 12:23:25</t>
  </si>
  <si>
    <t>12:23:25</t>
  </si>
  <si>
    <t>RECT-8351-20201217-12_23_29</t>
  </si>
  <si>
    <t>DARK-8352-20201217-12_23_31</t>
  </si>
  <si>
    <t>20201217 12:25:06</t>
  </si>
  <si>
    <t>12:25:06</t>
  </si>
  <si>
    <t>RECT-8353-20201217-12_25_09</t>
  </si>
  <si>
    <t>DARK-8354-20201217-12_25_11</t>
  </si>
  <si>
    <t>3/3</t>
  </si>
  <si>
    <t>20201217 12:26:18</t>
  </si>
  <si>
    <t>12:26:18</t>
  </si>
  <si>
    <t>RECT-8355-20201217-12_26_21</t>
  </si>
  <si>
    <t>DARK-8356-20201217-12_26_23</t>
  </si>
  <si>
    <t>20201217 12:27:36</t>
  </si>
  <si>
    <t>12:27:36</t>
  </si>
  <si>
    <t>RECT-8357-20201217-12_27_39</t>
  </si>
  <si>
    <t>DARK-8358-20201217-12_27_41</t>
  </si>
  <si>
    <t>20201217 12:28:47</t>
  </si>
  <si>
    <t>12:28:47</t>
  </si>
  <si>
    <t>RECT-8359-20201217-12_28_50</t>
  </si>
  <si>
    <t>DARK-8360-20201217-12_28_52</t>
  </si>
  <si>
    <t>20201217 12:30:03</t>
  </si>
  <si>
    <t>12:30:03</t>
  </si>
  <si>
    <t>RECT-8361-20201217-12_30_06</t>
  </si>
  <si>
    <t>DARK-8362-20201217-12_30_08</t>
  </si>
  <si>
    <t>20201217 12:32:03</t>
  </si>
  <si>
    <t>12:32:03</t>
  </si>
  <si>
    <t>RECT-8363-20201217-12_32_07</t>
  </si>
  <si>
    <t>DARK-8364-20201217-12_32_09</t>
  </si>
  <si>
    <t>12:32:25</t>
  </si>
  <si>
    <t>1/3</t>
  </si>
  <si>
    <t>20201217 12:34:05</t>
  </si>
  <si>
    <t>12:34:05</t>
  </si>
  <si>
    <t>RECT-8365-20201217-12_34_08</t>
  </si>
  <si>
    <t>DARK-8366-20201217-12_34_10</t>
  </si>
  <si>
    <t>20201217 12:36:02</t>
  </si>
  <si>
    <t>12:36:02</t>
  </si>
  <si>
    <t>RECT-8367-20201217-12_36_05</t>
  </si>
  <si>
    <t>DARK-8368-20201217-12_36_07</t>
  </si>
  <si>
    <t>20201217 12:38:02</t>
  </si>
  <si>
    <t>12:38:02</t>
  </si>
  <si>
    <t>RECT-8369-20201217-12_38_06</t>
  </si>
  <si>
    <t>DARK-8370-20201217-12_38_08</t>
  </si>
  <si>
    <t>20201217 12:39:51</t>
  </si>
  <si>
    <t>12:39:51</t>
  </si>
  <si>
    <t>RECT-8371-20201217-12_39_54</t>
  </si>
  <si>
    <t>DARK-8372-20201217-12_39_56</t>
  </si>
  <si>
    <t>20201217 12:40:54</t>
  </si>
  <si>
    <t>12:40:54</t>
  </si>
  <si>
    <t>RECT-8373-20201217-12_40_57</t>
  </si>
  <si>
    <t>DARK-8374-20201217-12_40_59</t>
  </si>
  <si>
    <t>20201217 12:42:55</t>
  </si>
  <si>
    <t>12:42:55</t>
  </si>
  <si>
    <t>RECT-8375-20201217-12_42_58</t>
  </si>
  <si>
    <t>DARK-8376-20201217-12_43_00</t>
  </si>
  <si>
    <t>12:43:27</t>
  </si>
  <si>
    <t>20201217 12:45:21</t>
  </si>
  <si>
    <t>12:45:21</t>
  </si>
  <si>
    <t>RECT-8377-20201217-12_45_25</t>
  </si>
  <si>
    <t>DARK-8378-20201217-12_45_27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</si>
</sst>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1608236466.0999999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1608236458.0999999</v>
      </c>
      <c r="I17">
        <f t="shared" ref="I17:I31" si="0">BW17*AG17*(BS17-BT17)/(100*BL17*(1000-AG17*BS17))</f>
        <v>6.9958127530956509E-4</v>
      </c>
      <c r="J17">
        <f t="shared" ref="J17:J31" si="1">BW17*AG17*(BR17-BQ17*(1000-AG17*BT17)/(1000-AG17*BS17))/(100*BL17)</f>
        <v>5.5422535937063326</v>
      </c>
      <c r="K17">
        <f t="shared" ref="K17:K31" si="2">BQ17 - IF(AG17&gt;1, J17*BL17*100/(AI17*CE17), 0)</f>
        <v>399.338387096774</v>
      </c>
      <c r="L17">
        <f t="shared" ref="L17:L31" si="3">((R17-I17/2)*K17-J17)/(R17+I17/2)</f>
        <v>159.48936932625909</v>
      </c>
      <c r="M17">
        <f t="shared" ref="M17:M31" si="4">L17*(BX17+BY17)/1000</f>
        <v>16.230602050340206</v>
      </c>
      <c r="N17">
        <f t="shared" ref="N17:N31" si="5">(BQ17 - IF(AG17&gt;1, J17*BL17*100/(AI17*CE17), 0))*(BX17+BY17)/1000</f>
        <v>40.639087556572996</v>
      </c>
      <c r="O17">
        <f t="shared" ref="O17:O31" si="6">2/((1/Q17-1/P17)+SIGN(Q17)*SQRT((1/Q17-1/P17)*(1/Q17-1/P17) + 4*BM17/((BM17+1)*(BM17+1))*(2*1/Q17*1/P17-1/P17*1/P17)))</f>
        <v>3.8512389368690746E-2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2.9597257679767899</v>
      </c>
      <c r="Q17">
        <f t="shared" ref="Q17:Q31" si="8">I17*(1000-(1000*0.61365*EXP(17.502*U17/(240.97+U17))/(BX17+BY17)+BS17)/2)/(1000*0.61365*EXP(17.502*U17/(240.97+U17))/(BX17+BY17)-BS17)</f>
        <v>3.8236140349783176E-2</v>
      </c>
      <c r="R17">
        <f t="shared" ref="R17:R31" si="9">1/((BM17+1)/(O17/1.6)+1/(P17/1.37)) + BM17/((BM17+1)/(O17/1.6) + BM17/(P17/1.37))</f>
        <v>2.3922242268486316E-2</v>
      </c>
      <c r="S17">
        <f t="shared" ref="S17:S31" si="10">(BI17*BK17)</f>
        <v>231.29168368695809</v>
      </c>
      <c r="T17">
        <f t="shared" ref="T17:T31" si="11">(BZ17+(S17+2*0.95*0.0000000567*(((BZ17+$B$7)+273)^4-(BZ17+273)^4)-44100*I17)/(1.84*29.3*P17+8*0.95*0.0000000567*(BZ17+273)^3))</f>
        <v>29.189765195863746</v>
      </c>
      <c r="U17">
        <f t="shared" ref="U17:U31" si="12">($C$7*CA17+$D$7*CB17+$E$7*T17)</f>
        <v>29.161845161290302</v>
      </c>
      <c r="V17">
        <f t="shared" ref="V17:V31" si="13">0.61365*EXP(17.502*U17/(240.97+U17))</f>
        <v>4.0595918217285467</v>
      </c>
      <c r="W17">
        <f t="shared" ref="W17:W31" si="14">(X17/Y17*100)</f>
        <v>59.365293713809962</v>
      </c>
      <c r="X17">
        <f t="shared" ref="X17:X31" si="15">BS17*(BX17+BY17)/1000</f>
        <v>2.2554168513942785</v>
      </c>
      <c r="Y17">
        <f t="shared" ref="Y17:Y31" si="16">0.61365*EXP(17.502*BZ17/(240.97+BZ17))</f>
        <v>3.7992178768073841</v>
      </c>
      <c r="Z17">
        <f t="shared" ref="Z17:Z31" si="17">(V17-BS17*(BX17+BY17)/1000)</f>
        <v>1.8041749703342682</v>
      </c>
      <c r="AA17">
        <f t="shared" ref="AA17:AA31" si="18">(-I17*44100)</f>
        <v>-30.851534241151821</v>
      </c>
      <c r="AB17">
        <f t="shared" ref="AB17:AB31" si="19">2*29.3*P17*0.92*(BZ17-U17)</f>
        <v>-182.23322255788017</v>
      </c>
      <c r="AC17">
        <f t="shared" ref="AC17:AC31" si="20">2*0.95*0.0000000567*(((BZ17+$B$7)+273)^4-(U17+273)^4)</f>
        <v>-13.500292246268742</v>
      </c>
      <c r="AD17">
        <f t="shared" ref="AD17:AD31" si="21">S17+AC17+AA17+AB17</f>
        <v>4.7066346416573595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53609.711040752103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1095.0272</v>
      </c>
      <c r="AR17">
        <v>1276.3699999999999</v>
      </c>
      <c r="AS17">
        <f t="shared" ref="AS17:AS31" si="27">1-AQ17/AR17</f>
        <v>0.14207698394666113</v>
      </c>
      <c r="AT17">
        <v>0.5</v>
      </c>
      <c r="AU17">
        <f t="shared" ref="AU17:AU31" si="28">BI17</f>
        <v>1180.1880588118522</v>
      </c>
      <c r="AV17">
        <f t="shared" ref="AV17:AV31" si="29">J17</f>
        <v>5.5422535937063326</v>
      </c>
      <c r="AW17">
        <f t="shared" ref="AW17:AW31" si="30">AS17*AT17*AU17</f>
        <v>83.838779942926337</v>
      </c>
      <c r="AX17">
        <f t="shared" ref="AX17:AX31" si="31">BC17/AR17</f>
        <v>0.40981063484726216</v>
      </c>
      <c r="AY17">
        <f t="shared" ref="AY17:AY31" si="32">(AV17-AO17)/AU17</f>
        <v>5.1856151465248957E-3</v>
      </c>
      <c r="AZ17">
        <f t="shared" ref="AZ17:AZ31" si="33">(AL17-AR17)/AR17</f>
        <v>1.5557479414276427</v>
      </c>
      <c r="BA17" t="s">
        <v>289</v>
      </c>
      <c r="BB17">
        <v>753.3</v>
      </c>
      <c r="BC17">
        <f t="shared" ref="BC17:BC31" si="34">AR17-BB17</f>
        <v>523.06999999999994</v>
      </c>
      <c r="BD17">
        <f t="shared" ref="BD17:BD31" si="35">(AR17-AQ17)/(AR17-BB17)</f>
        <v>0.34668935324143979</v>
      </c>
      <c r="BE17">
        <f t="shared" ref="BE17:BE31" si="36">(AL17-AR17)/(AL17-BB17)</f>
        <v>0.79150423711923734</v>
      </c>
      <c r="BF17">
        <f t="shared" ref="BF17:BF31" si="37">(AR17-AQ17)/(AR17-AK17)</f>
        <v>0.32331081887264934</v>
      </c>
      <c r="BG17">
        <f t="shared" ref="BG17:BG31" si="38">(AL17-AR17)/(AL17-AK17)</f>
        <v>0.77974852775220327</v>
      </c>
      <c r="BH17">
        <f t="shared" ref="BH17:BH31" si="39">$B$11*CF17+$C$11*CG17+$F$11*CH17*(1-CK17)</f>
        <v>1400.0035483871</v>
      </c>
      <c r="BI17">
        <f t="shared" ref="BI17:BI31" si="40">BH17*BJ17</f>
        <v>1180.1880588118522</v>
      </c>
      <c r="BJ17">
        <f t="shared" ref="BJ17:BJ31" si="41">($B$11*$D$9+$C$11*$D$9+$F$11*((CU17+CM17)/MAX(CU17+CM17+CV17, 0.1)*$I$9+CV17/MAX(CU17+CM17+CV17, 0.1)*$J$9))/($B$11+$C$11+$F$11)</f>
        <v>0.84298933397098152</v>
      </c>
      <c r="BK17">
        <f t="shared" ref="BK17:BK31" si="42">($B$11*$K$9+$C$11*$K$9+$F$11*((CU17+CM17)/MAX(CU17+CM17+CV17, 0.1)*$P$9+CV17/MAX(CU17+CM17+CV17, 0.1)*$Q$9))/($B$11+$C$11+$F$11)</f>
        <v>0.19597866794196317</v>
      </c>
      <c r="BL17">
        <v>6</v>
      </c>
      <c r="BM17">
        <v>0.5</v>
      </c>
      <c r="BN17" t="s">
        <v>290</v>
      </c>
      <c r="BO17">
        <v>2</v>
      </c>
      <c r="BP17">
        <v>1608236458.0999999</v>
      </c>
      <c r="BQ17">
        <v>399.338387096774</v>
      </c>
      <c r="BR17">
        <v>406.32412903225799</v>
      </c>
      <c r="BS17">
        <v>22.162764516128998</v>
      </c>
      <c r="BT17">
        <v>21.3418967741936</v>
      </c>
      <c r="BU17">
        <v>396.36338709677398</v>
      </c>
      <c r="BV17">
        <v>21.920764516129001</v>
      </c>
      <c r="BW17">
        <v>500.01474193548398</v>
      </c>
      <c r="BX17">
        <v>101.720967741935</v>
      </c>
      <c r="BY17">
        <v>4.50754677419355E-2</v>
      </c>
      <c r="BZ17">
        <v>28.019780645161301</v>
      </c>
      <c r="CA17">
        <v>29.161845161290302</v>
      </c>
      <c r="CB17">
        <v>999.9</v>
      </c>
      <c r="CC17">
        <v>0</v>
      </c>
      <c r="CD17">
        <v>0</v>
      </c>
      <c r="CE17">
        <v>10000.925483871</v>
      </c>
      <c r="CF17">
        <v>0</v>
      </c>
      <c r="CG17">
        <v>147.94370967741901</v>
      </c>
      <c r="CH17">
        <v>1400.0035483871</v>
      </c>
      <c r="CI17">
        <v>0.899997580645161</v>
      </c>
      <c r="CJ17">
        <v>0.10000241290322601</v>
      </c>
      <c r="CK17">
        <v>0</v>
      </c>
      <c r="CL17">
        <v>1095.6474193548399</v>
      </c>
      <c r="CM17">
        <v>4.9997499999999997</v>
      </c>
      <c r="CN17">
        <v>15164.4225806452</v>
      </c>
      <c r="CO17">
        <v>12178.064516128999</v>
      </c>
      <c r="CP17">
        <v>47.764000000000003</v>
      </c>
      <c r="CQ17">
        <v>50.078258064516099</v>
      </c>
      <c r="CR17">
        <v>48.876903225806402</v>
      </c>
      <c r="CS17">
        <v>49.417000000000002</v>
      </c>
      <c r="CT17">
        <v>48.9695161290323</v>
      </c>
      <c r="CU17">
        <v>1255.50096774194</v>
      </c>
      <c r="CV17">
        <v>139.502580645161</v>
      </c>
      <c r="CW17">
        <v>0</v>
      </c>
      <c r="CX17">
        <v>912.5</v>
      </c>
      <c r="CY17">
        <v>0</v>
      </c>
      <c r="CZ17">
        <v>1095.0272</v>
      </c>
      <c r="DA17">
        <v>-37.676923097400298</v>
      </c>
      <c r="DB17">
        <v>-515.33076919345297</v>
      </c>
      <c r="DC17">
        <v>15156.232</v>
      </c>
      <c r="DD17">
        <v>15</v>
      </c>
      <c r="DE17">
        <v>1608236484.5999999</v>
      </c>
      <c r="DF17" t="s">
        <v>291</v>
      </c>
      <c r="DG17">
        <v>1608236484.5999999</v>
      </c>
      <c r="DH17">
        <v>1608236483.0999999</v>
      </c>
      <c r="DI17">
        <v>17</v>
      </c>
      <c r="DJ17">
        <v>-2.0939999999999999</v>
      </c>
      <c r="DK17">
        <v>-4.9000000000000002E-2</v>
      </c>
      <c r="DL17">
        <v>2.9750000000000001</v>
      </c>
      <c r="DM17">
        <v>0.24199999999999999</v>
      </c>
      <c r="DN17">
        <v>406</v>
      </c>
      <c r="DO17">
        <v>21</v>
      </c>
      <c r="DP17">
        <v>0.41</v>
      </c>
      <c r="DQ17">
        <v>0.08</v>
      </c>
      <c r="DR17">
        <v>3.7391262881907701</v>
      </c>
      <c r="DS17">
        <v>3.5717931632275901</v>
      </c>
      <c r="DT17">
        <v>0.26090759882380599</v>
      </c>
      <c r="DU17">
        <v>0</v>
      </c>
      <c r="DV17">
        <v>-4.8772343333333303</v>
      </c>
      <c r="DW17">
        <v>-4.2757527030033504</v>
      </c>
      <c r="DX17">
        <v>0.31247769346182502</v>
      </c>
      <c r="DY17">
        <v>0</v>
      </c>
      <c r="DZ17">
        <v>0.86837240000000004</v>
      </c>
      <c r="EA17">
        <v>0.32102448053392602</v>
      </c>
      <c r="EB17">
        <v>2.4394791464026299E-2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2.9750000000000001</v>
      </c>
      <c r="EJ17">
        <v>0.24199999999999999</v>
      </c>
      <c r="EK17">
        <v>5.0689999999997299</v>
      </c>
      <c r="EL17">
        <v>0</v>
      </c>
      <c r="EM17">
        <v>0</v>
      </c>
      <c r="EN17">
        <v>0</v>
      </c>
      <c r="EO17">
        <v>0.290654999999994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14.7</v>
      </c>
      <c r="EX17">
        <v>14.9</v>
      </c>
      <c r="EY17">
        <v>2</v>
      </c>
      <c r="EZ17">
        <v>492.584</v>
      </c>
      <c r="FA17">
        <v>474.66500000000002</v>
      </c>
      <c r="FB17">
        <v>24.083600000000001</v>
      </c>
      <c r="FC17">
        <v>33.427399999999999</v>
      </c>
      <c r="FD17">
        <v>30.000800000000002</v>
      </c>
      <c r="FE17">
        <v>33.388800000000003</v>
      </c>
      <c r="FF17">
        <v>33.372399999999999</v>
      </c>
      <c r="FG17">
        <v>22.1876</v>
      </c>
      <c r="FH17">
        <v>16.653199999999998</v>
      </c>
      <c r="FI17">
        <v>41.506399999999999</v>
      </c>
      <c r="FJ17">
        <v>24.057400000000001</v>
      </c>
      <c r="FK17">
        <v>406.15800000000002</v>
      </c>
      <c r="FL17">
        <v>21.220099999999999</v>
      </c>
      <c r="FM17">
        <v>101.40900000000001</v>
      </c>
      <c r="FN17">
        <v>100.80200000000001</v>
      </c>
    </row>
    <row r="18" spans="1:170" x14ac:dyDescent="0.25">
      <c r="A18">
        <v>2</v>
      </c>
      <c r="B18">
        <v>1608236605.5999999</v>
      </c>
      <c r="C18">
        <v>139.5</v>
      </c>
      <c r="D18" t="s">
        <v>293</v>
      </c>
      <c r="E18" t="s">
        <v>294</v>
      </c>
      <c r="F18" t="s">
        <v>285</v>
      </c>
      <c r="G18" t="s">
        <v>286</v>
      </c>
      <c r="H18">
        <v>1608236597.5999999</v>
      </c>
      <c r="I18">
        <f t="shared" si="0"/>
        <v>1.7034179029463497E-3</v>
      </c>
      <c r="J18">
        <f t="shared" si="1"/>
        <v>-1.5397158781375371</v>
      </c>
      <c r="K18">
        <f t="shared" si="2"/>
        <v>49.972170967741903</v>
      </c>
      <c r="L18">
        <f t="shared" si="3"/>
        <v>74.085751153109868</v>
      </c>
      <c r="M18">
        <f t="shared" si="4"/>
        <v>7.5388767119113407</v>
      </c>
      <c r="N18">
        <f t="shared" si="5"/>
        <v>5.0851078660697011</v>
      </c>
      <c r="O18">
        <f t="shared" si="6"/>
        <v>9.6629767686849E-2</v>
      </c>
      <c r="P18">
        <f t="shared" si="7"/>
        <v>2.9587888600597689</v>
      </c>
      <c r="Q18">
        <f t="shared" si="8"/>
        <v>9.4910214514333222E-2</v>
      </c>
      <c r="R18">
        <f t="shared" si="9"/>
        <v>5.9470830309811262E-2</v>
      </c>
      <c r="S18">
        <f t="shared" si="10"/>
        <v>231.29423528006956</v>
      </c>
      <c r="T18">
        <f t="shared" si="11"/>
        <v>28.895810542433949</v>
      </c>
      <c r="U18">
        <f t="shared" si="12"/>
        <v>29.025464516128999</v>
      </c>
      <c r="V18">
        <f t="shared" si="13"/>
        <v>4.0277027293640586</v>
      </c>
      <c r="W18">
        <f t="shared" si="14"/>
        <v>59.551680789156705</v>
      </c>
      <c r="X18">
        <f t="shared" si="15"/>
        <v>2.2577735767138671</v>
      </c>
      <c r="Y18">
        <f t="shared" si="16"/>
        <v>3.791284388273668</v>
      </c>
      <c r="Z18">
        <f t="shared" si="17"/>
        <v>1.7699291526501915</v>
      </c>
      <c r="AA18">
        <f t="shared" si="18"/>
        <v>-75.120729519934017</v>
      </c>
      <c r="AB18">
        <f t="shared" si="19"/>
        <v>-166.14075466821853</v>
      </c>
      <c r="AC18">
        <f t="shared" si="20"/>
        <v>-12.301467939847786</v>
      </c>
      <c r="AD18">
        <f t="shared" si="21"/>
        <v>-22.26871684793079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53588.635394975216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1041.6242307692301</v>
      </c>
      <c r="AR18">
        <v>1154.33</v>
      </c>
      <c r="AS18">
        <f t="shared" si="27"/>
        <v>9.7637390720825001E-2</v>
      </c>
      <c r="AT18">
        <v>0.5</v>
      </c>
      <c r="AU18">
        <f t="shared" si="28"/>
        <v>1180.2013517288619</v>
      </c>
      <c r="AV18">
        <f t="shared" si="29"/>
        <v>-1.5397158781375371</v>
      </c>
      <c r="AW18">
        <f t="shared" si="30"/>
        <v>57.615890253998352</v>
      </c>
      <c r="AX18">
        <f t="shared" si="31"/>
        <v>0.33358744899638748</v>
      </c>
      <c r="AY18">
        <f t="shared" si="32"/>
        <v>-8.1508837192241718E-4</v>
      </c>
      <c r="AZ18">
        <f t="shared" si="33"/>
        <v>1.8259509845538104</v>
      </c>
      <c r="BA18" t="s">
        <v>296</v>
      </c>
      <c r="BB18">
        <v>769.26</v>
      </c>
      <c r="BC18">
        <f t="shared" si="34"/>
        <v>385.06999999999994</v>
      </c>
      <c r="BD18">
        <f t="shared" si="35"/>
        <v>0.29268904155288622</v>
      </c>
      <c r="BE18">
        <f t="shared" si="36"/>
        <v>0.84552835744257515</v>
      </c>
      <c r="BF18">
        <f t="shared" si="37"/>
        <v>0.25681891083225827</v>
      </c>
      <c r="BG18">
        <f t="shared" si="38"/>
        <v>0.82767119033983128</v>
      </c>
      <c r="BH18">
        <f t="shared" si="39"/>
        <v>1400.0193548387099</v>
      </c>
      <c r="BI18">
        <f t="shared" si="40"/>
        <v>1180.2013517288619</v>
      </c>
      <c r="BJ18">
        <f t="shared" si="41"/>
        <v>0.84298931129050547</v>
      </c>
      <c r="BK18">
        <f t="shared" si="42"/>
        <v>0.19597862258101093</v>
      </c>
      <c r="BL18">
        <v>6</v>
      </c>
      <c r="BM18">
        <v>0.5</v>
      </c>
      <c r="BN18" t="s">
        <v>290</v>
      </c>
      <c r="BO18">
        <v>2</v>
      </c>
      <c r="BP18">
        <v>1608236597.5999999</v>
      </c>
      <c r="BQ18">
        <v>49.972170967741903</v>
      </c>
      <c r="BR18">
        <v>48.226693548387097</v>
      </c>
      <c r="BS18">
        <v>22.187503225806498</v>
      </c>
      <c r="BT18">
        <v>20.1887935483871</v>
      </c>
      <c r="BU18">
        <v>46.9970741935484</v>
      </c>
      <c r="BV18">
        <v>21.945377419354799</v>
      </c>
      <c r="BW18">
        <v>500.00958064516101</v>
      </c>
      <c r="BX18">
        <v>101.71416129032301</v>
      </c>
      <c r="BY18">
        <v>4.4633006451612903E-2</v>
      </c>
      <c r="BZ18">
        <v>27.983922580645199</v>
      </c>
      <c r="CA18">
        <v>29.025464516128999</v>
      </c>
      <c r="CB18">
        <v>999.9</v>
      </c>
      <c r="CC18">
        <v>0</v>
      </c>
      <c r="CD18">
        <v>0</v>
      </c>
      <c r="CE18">
        <v>9996.2822580645206</v>
      </c>
      <c r="CF18">
        <v>0</v>
      </c>
      <c r="CG18">
        <v>155.30861290322599</v>
      </c>
      <c r="CH18">
        <v>1400.0193548387099</v>
      </c>
      <c r="CI18">
        <v>0.89999854838709703</v>
      </c>
      <c r="CJ18">
        <v>0.10000144516129</v>
      </c>
      <c r="CK18">
        <v>0</v>
      </c>
      <c r="CL18">
        <v>1041.64580645161</v>
      </c>
      <c r="CM18">
        <v>4.9997499999999997</v>
      </c>
      <c r="CN18">
        <v>14413.054838709701</v>
      </c>
      <c r="CO18">
        <v>12178.2193548387</v>
      </c>
      <c r="CP18">
        <v>48.281999999999996</v>
      </c>
      <c r="CQ18">
        <v>50.501967741935502</v>
      </c>
      <c r="CR18">
        <v>49.368774193548397</v>
      </c>
      <c r="CS18">
        <v>49.802193548387102</v>
      </c>
      <c r="CT18">
        <v>49.439225806451603</v>
      </c>
      <c r="CU18">
        <v>1255.5174193548401</v>
      </c>
      <c r="CV18">
        <v>139.50322580645201</v>
      </c>
      <c r="CW18">
        <v>0</v>
      </c>
      <c r="CX18">
        <v>138.700000047684</v>
      </c>
      <c r="CY18">
        <v>0</v>
      </c>
      <c r="CZ18">
        <v>1041.6242307692301</v>
      </c>
      <c r="DA18">
        <v>-3.5011965857560701</v>
      </c>
      <c r="DB18">
        <v>-46.0307690355707</v>
      </c>
      <c r="DC18">
        <v>14412.5461538462</v>
      </c>
      <c r="DD18">
        <v>15</v>
      </c>
      <c r="DE18">
        <v>1608236484.5999999</v>
      </c>
      <c r="DF18" t="s">
        <v>291</v>
      </c>
      <c r="DG18">
        <v>1608236484.5999999</v>
      </c>
      <c r="DH18">
        <v>1608236483.0999999</v>
      </c>
      <c r="DI18">
        <v>17</v>
      </c>
      <c r="DJ18">
        <v>-2.0939999999999999</v>
      </c>
      <c r="DK18">
        <v>-4.9000000000000002E-2</v>
      </c>
      <c r="DL18">
        <v>2.9750000000000001</v>
      </c>
      <c r="DM18">
        <v>0.24199999999999999</v>
      </c>
      <c r="DN18">
        <v>406</v>
      </c>
      <c r="DO18">
        <v>21</v>
      </c>
      <c r="DP18">
        <v>0.41</v>
      </c>
      <c r="DQ18">
        <v>0.08</v>
      </c>
      <c r="DR18">
        <v>-1.5157770190386901</v>
      </c>
      <c r="DS18">
        <v>-3.4714011443110002</v>
      </c>
      <c r="DT18">
        <v>0.26103031217386702</v>
      </c>
      <c r="DU18">
        <v>0</v>
      </c>
      <c r="DV18">
        <v>1.7604103333333301</v>
      </c>
      <c r="DW18">
        <v>4.1453373971078999</v>
      </c>
      <c r="DX18">
        <v>0.30163693395077201</v>
      </c>
      <c r="DY18">
        <v>0</v>
      </c>
      <c r="DZ18">
        <v>2.00445566666667</v>
      </c>
      <c r="EA18">
        <v>1.39976783092325</v>
      </c>
      <c r="EB18">
        <v>0.10111937047151499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2.9750000000000001</v>
      </c>
      <c r="EJ18">
        <v>0.24210000000000001</v>
      </c>
      <c r="EK18">
        <v>2.97509523809526</v>
      </c>
      <c r="EL18">
        <v>0</v>
      </c>
      <c r="EM18">
        <v>0</v>
      </c>
      <c r="EN18">
        <v>0</v>
      </c>
      <c r="EO18">
        <v>0.24211999999999601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495.14800000000002</v>
      </c>
      <c r="FA18">
        <v>471.82100000000003</v>
      </c>
      <c r="FB18">
        <v>24.1021</v>
      </c>
      <c r="FC18">
        <v>33.539000000000001</v>
      </c>
      <c r="FD18">
        <v>29.9998</v>
      </c>
      <c r="FE18">
        <v>33.476300000000002</v>
      </c>
      <c r="FF18">
        <v>33.448999999999998</v>
      </c>
      <c r="FG18">
        <v>6.1875400000000003</v>
      </c>
      <c r="FH18">
        <v>22.054400000000001</v>
      </c>
      <c r="FI18">
        <v>41.026600000000002</v>
      </c>
      <c r="FJ18">
        <v>24.117000000000001</v>
      </c>
      <c r="FK18">
        <v>47.516399999999997</v>
      </c>
      <c r="FL18">
        <v>19.931699999999999</v>
      </c>
      <c r="FM18">
        <v>101.39700000000001</v>
      </c>
      <c r="FN18">
        <v>100.78700000000001</v>
      </c>
    </row>
    <row r="19" spans="1:170" x14ac:dyDescent="0.25">
      <c r="A19">
        <v>3</v>
      </c>
      <c r="B19">
        <v>1608236706.0999999</v>
      </c>
      <c r="C19">
        <v>240</v>
      </c>
      <c r="D19" t="s">
        <v>297</v>
      </c>
      <c r="E19" t="s">
        <v>298</v>
      </c>
      <c r="F19" t="s">
        <v>285</v>
      </c>
      <c r="G19" t="s">
        <v>286</v>
      </c>
      <c r="H19">
        <v>1608236698.0999999</v>
      </c>
      <c r="I19">
        <f t="shared" si="0"/>
        <v>2.4330975910930941E-3</v>
      </c>
      <c r="J19">
        <f t="shared" si="1"/>
        <v>-0.35437627782053444</v>
      </c>
      <c r="K19">
        <f t="shared" si="2"/>
        <v>79.765764516128996</v>
      </c>
      <c r="L19">
        <f t="shared" si="3"/>
        <v>81.635139797136574</v>
      </c>
      <c r="M19">
        <f t="shared" si="4"/>
        <v>8.3078008009889821</v>
      </c>
      <c r="N19">
        <f t="shared" si="5"/>
        <v>8.1175592273786865</v>
      </c>
      <c r="O19">
        <f t="shared" si="6"/>
        <v>0.1382528365615027</v>
      </c>
      <c r="P19">
        <f t="shared" si="7"/>
        <v>2.9600627624912761</v>
      </c>
      <c r="Q19">
        <f t="shared" si="8"/>
        <v>0.13476314002346507</v>
      </c>
      <c r="R19">
        <f t="shared" si="9"/>
        <v>8.4533161256382272E-2</v>
      </c>
      <c r="S19">
        <f t="shared" si="10"/>
        <v>231.28973067833465</v>
      </c>
      <c r="T19">
        <f t="shared" si="11"/>
        <v>28.696315510860622</v>
      </c>
      <c r="U19">
        <f t="shared" si="12"/>
        <v>28.809232258064501</v>
      </c>
      <c r="V19">
        <f t="shared" si="13"/>
        <v>3.9775900402185851</v>
      </c>
      <c r="W19">
        <f t="shared" si="14"/>
        <v>57.959089309105075</v>
      </c>
      <c r="X19">
        <f t="shared" si="15"/>
        <v>2.1959474377238175</v>
      </c>
      <c r="Y19">
        <f t="shared" si="16"/>
        <v>3.7887887195957815</v>
      </c>
      <c r="Z19">
        <f t="shared" si="17"/>
        <v>1.7816426024947676</v>
      </c>
      <c r="AA19">
        <f t="shared" si="18"/>
        <v>-107.29960376720545</v>
      </c>
      <c r="AB19">
        <f t="shared" si="19"/>
        <v>-133.50757197833795</v>
      </c>
      <c r="AC19">
        <f t="shared" si="20"/>
        <v>-9.8697820207105114</v>
      </c>
      <c r="AD19">
        <f t="shared" si="21"/>
        <v>-19.387227087919271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53627.967552995295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1030.076</v>
      </c>
      <c r="AR19">
        <v>1141.3699999999999</v>
      </c>
      <c r="AS19">
        <f t="shared" si="27"/>
        <v>9.7509133760305455E-2</v>
      </c>
      <c r="AT19">
        <v>0.5</v>
      </c>
      <c r="AU19">
        <f t="shared" si="28"/>
        <v>1180.1775201021878</v>
      </c>
      <c r="AV19">
        <f t="shared" si="29"/>
        <v>-0.35437627782053444</v>
      </c>
      <c r="AW19">
        <f t="shared" si="30"/>
        <v>57.539043834274906</v>
      </c>
      <c r="AX19">
        <f t="shared" si="31"/>
        <v>0.33819006982836408</v>
      </c>
      <c r="AY19">
        <f t="shared" si="32"/>
        <v>1.8926915501351656E-4</v>
      </c>
      <c r="AZ19">
        <f t="shared" si="33"/>
        <v>1.858039023279042</v>
      </c>
      <c r="BA19" t="s">
        <v>300</v>
      </c>
      <c r="BB19">
        <v>755.37</v>
      </c>
      <c r="BC19">
        <f t="shared" si="34"/>
        <v>385.99999999999989</v>
      </c>
      <c r="BD19">
        <f t="shared" si="35"/>
        <v>0.28832642487046606</v>
      </c>
      <c r="BE19">
        <f t="shared" si="36"/>
        <v>0.84601330030198951</v>
      </c>
      <c r="BF19">
        <f t="shared" si="37"/>
        <v>0.26131911043038941</v>
      </c>
      <c r="BG19">
        <f t="shared" si="38"/>
        <v>0.83276032265002187</v>
      </c>
      <c r="BH19">
        <f t="shared" si="39"/>
        <v>1399.99096774194</v>
      </c>
      <c r="BI19">
        <f t="shared" si="40"/>
        <v>1180.1775201021878</v>
      </c>
      <c r="BJ19">
        <f t="shared" si="41"/>
        <v>0.84298938157130288</v>
      </c>
      <c r="BK19">
        <f t="shared" si="42"/>
        <v>0.19597876314260587</v>
      </c>
      <c r="BL19">
        <v>6</v>
      </c>
      <c r="BM19">
        <v>0.5</v>
      </c>
      <c r="BN19" t="s">
        <v>290</v>
      </c>
      <c r="BO19">
        <v>2</v>
      </c>
      <c r="BP19">
        <v>1608236698.0999999</v>
      </c>
      <c r="BQ19">
        <v>79.765764516128996</v>
      </c>
      <c r="BR19">
        <v>79.573412903225801</v>
      </c>
      <c r="BS19">
        <v>21.5780903225806</v>
      </c>
      <c r="BT19">
        <v>18.721470967741901</v>
      </c>
      <c r="BU19">
        <v>76.790670967741903</v>
      </c>
      <c r="BV19">
        <v>21.3359709677419</v>
      </c>
      <c r="BW19">
        <v>500.01677419354797</v>
      </c>
      <c r="BX19">
        <v>101.722387096774</v>
      </c>
      <c r="BY19">
        <v>4.5072622580645198E-2</v>
      </c>
      <c r="BZ19">
        <v>27.972629032258101</v>
      </c>
      <c r="CA19">
        <v>28.809232258064501</v>
      </c>
      <c r="CB19">
        <v>999.9</v>
      </c>
      <c r="CC19">
        <v>0</v>
      </c>
      <c r="CD19">
        <v>0</v>
      </c>
      <c r="CE19">
        <v>10002.6970967742</v>
      </c>
      <c r="CF19">
        <v>0</v>
      </c>
      <c r="CG19">
        <v>155.238741935484</v>
      </c>
      <c r="CH19">
        <v>1399.99096774194</v>
      </c>
      <c r="CI19">
        <v>0.89999796774193597</v>
      </c>
      <c r="CJ19">
        <v>0.100002032258065</v>
      </c>
      <c r="CK19">
        <v>0</v>
      </c>
      <c r="CL19">
        <v>1030.19258064516</v>
      </c>
      <c r="CM19">
        <v>4.9997499999999997</v>
      </c>
      <c r="CN19">
        <v>14254.5419354839</v>
      </c>
      <c r="CO19">
        <v>12177.9580645161</v>
      </c>
      <c r="CP19">
        <v>48.461387096774203</v>
      </c>
      <c r="CQ19">
        <v>50.658999999999999</v>
      </c>
      <c r="CR19">
        <v>49.554129032258103</v>
      </c>
      <c r="CS19">
        <v>49.886935483871</v>
      </c>
      <c r="CT19">
        <v>49.596548387096803</v>
      </c>
      <c r="CU19">
        <v>1255.4874193548401</v>
      </c>
      <c r="CV19">
        <v>139.503548387097</v>
      </c>
      <c r="CW19">
        <v>0</v>
      </c>
      <c r="CX19">
        <v>99.799999952316298</v>
      </c>
      <c r="CY19">
        <v>0</v>
      </c>
      <c r="CZ19">
        <v>1030.076</v>
      </c>
      <c r="DA19">
        <v>-6.6538461640981899</v>
      </c>
      <c r="DB19">
        <v>-113.161538595293</v>
      </c>
      <c r="DC19">
        <v>14252.88</v>
      </c>
      <c r="DD19">
        <v>15</v>
      </c>
      <c r="DE19">
        <v>1608236484.5999999</v>
      </c>
      <c r="DF19" t="s">
        <v>291</v>
      </c>
      <c r="DG19">
        <v>1608236484.5999999</v>
      </c>
      <c r="DH19">
        <v>1608236483.0999999</v>
      </c>
      <c r="DI19">
        <v>17</v>
      </c>
      <c r="DJ19">
        <v>-2.0939999999999999</v>
      </c>
      <c r="DK19">
        <v>-4.9000000000000002E-2</v>
      </c>
      <c r="DL19">
        <v>2.9750000000000001</v>
      </c>
      <c r="DM19">
        <v>0.24199999999999999</v>
      </c>
      <c r="DN19">
        <v>406</v>
      </c>
      <c r="DO19">
        <v>21</v>
      </c>
      <c r="DP19">
        <v>0.41</v>
      </c>
      <c r="DQ19">
        <v>0.08</v>
      </c>
      <c r="DR19">
        <v>-0.35318189016382201</v>
      </c>
      <c r="DS19">
        <v>-0.136310563081838</v>
      </c>
      <c r="DT19">
        <v>1.9039304214814701E-2</v>
      </c>
      <c r="DU19">
        <v>1</v>
      </c>
      <c r="DV19">
        <v>0.19229306666666701</v>
      </c>
      <c r="DW19">
        <v>0.150496444938821</v>
      </c>
      <c r="DX19">
        <v>2.2920059583886099E-2</v>
      </c>
      <c r="DY19">
        <v>1</v>
      </c>
      <c r="DZ19">
        <v>2.8564806666666702</v>
      </c>
      <c r="EA19">
        <v>-0.15756226918798899</v>
      </c>
      <c r="EB19">
        <v>1.1845206888113999E-2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2.9750000000000001</v>
      </c>
      <c r="EJ19">
        <v>0.24210000000000001</v>
      </c>
      <c r="EK19">
        <v>2.97509523809526</v>
      </c>
      <c r="EL19">
        <v>0</v>
      </c>
      <c r="EM19">
        <v>0</v>
      </c>
      <c r="EN19">
        <v>0</v>
      </c>
      <c r="EO19">
        <v>0.24211999999999601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3.7</v>
      </c>
      <c r="EX19">
        <v>3.7</v>
      </c>
      <c r="EY19">
        <v>2</v>
      </c>
      <c r="EZ19">
        <v>495.12099999999998</v>
      </c>
      <c r="FA19">
        <v>471.36200000000002</v>
      </c>
      <c r="FB19">
        <v>24.434200000000001</v>
      </c>
      <c r="FC19">
        <v>33.357700000000001</v>
      </c>
      <c r="FD19">
        <v>29.999099999999999</v>
      </c>
      <c r="FE19">
        <v>33.349699999999999</v>
      </c>
      <c r="FF19">
        <v>33.325499999999998</v>
      </c>
      <c r="FG19">
        <v>7.5573100000000002</v>
      </c>
      <c r="FH19">
        <v>26.527000000000001</v>
      </c>
      <c r="FI19">
        <v>39.137099999999997</v>
      </c>
      <c r="FJ19">
        <v>24.443000000000001</v>
      </c>
      <c r="FK19">
        <v>79.529200000000003</v>
      </c>
      <c r="FL19">
        <v>18.604399999999998</v>
      </c>
      <c r="FM19">
        <v>101.44799999999999</v>
      </c>
      <c r="FN19">
        <v>100.84099999999999</v>
      </c>
    </row>
    <row r="20" spans="1:170" x14ac:dyDescent="0.25">
      <c r="A20">
        <v>4</v>
      </c>
      <c r="B20">
        <v>1608236778.0999999</v>
      </c>
      <c r="C20">
        <v>312</v>
      </c>
      <c r="D20" t="s">
        <v>302</v>
      </c>
      <c r="E20" t="s">
        <v>303</v>
      </c>
      <c r="F20" t="s">
        <v>285</v>
      </c>
      <c r="G20" t="s">
        <v>286</v>
      </c>
      <c r="H20">
        <v>1608236770.3499999</v>
      </c>
      <c r="I20">
        <f t="shared" si="0"/>
        <v>2.5567541253652113E-3</v>
      </c>
      <c r="J20">
        <f t="shared" si="1"/>
        <v>0.72165677069626721</v>
      </c>
      <c r="K20">
        <f t="shared" si="2"/>
        <v>99.536196666666697</v>
      </c>
      <c r="L20">
        <f t="shared" si="3"/>
        <v>88.585144898843737</v>
      </c>
      <c r="M20">
        <f t="shared" si="4"/>
        <v>9.0156364740469002</v>
      </c>
      <c r="N20">
        <f t="shared" si="5"/>
        <v>10.130165347481627</v>
      </c>
      <c r="O20">
        <f t="shared" si="6"/>
        <v>0.14381847604159553</v>
      </c>
      <c r="P20">
        <f t="shared" si="7"/>
        <v>2.9589317726364968</v>
      </c>
      <c r="Q20">
        <f t="shared" si="8"/>
        <v>0.14004488211605406</v>
      </c>
      <c r="R20">
        <f t="shared" si="9"/>
        <v>8.7858846725730425E-2</v>
      </c>
      <c r="S20">
        <f t="shared" si="10"/>
        <v>231.29011124697007</v>
      </c>
      <c r="T20">
        <f t="shared" si="11"/>
        <v>28.686959111607724</v>
      </c>
      <c r="U20">
        <f t="shared" si="12"/>
        <v>28.734310000000001</v>
      </c>
      <c r="V20">
        <f t="shared" si="13"/>
        <v>3.9603538031813588</v>
      </c>
      <c r="W20">
        <f t="shared" si="14"/>
        <v>56.887851998971982</v>
      </c>
      <c r="X20">
        <f t="shared" si="15"/>
        <v>2.1581564113798941</v>
      </c>
      <c r="Y20">
        <f t="shared" si="16"/>
        <v>3.793703463120552</v>
      </c>
      <c r="Z20">
        <f t="shared" si="17"/>
        <v>1.8021973918014647</v>
      </c>
      <c r="AA20">
        <f t="shared" si="18"/>
        <v>-112.75285692860582</v>
      </c>
      <c r="AB20">
        <f t="shared" si="19"/>
        <v>-117.9579591964106</v>
      </c>
      <c r="AC20">
        <f t="shared" si="20"/>
        <v>-8.7212916804043275</v>
      </c>
      <c r="AD20">
        <f t="shared" si="21"/>
        <v>-8.1419965584506855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53591.165317204221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1019.1079999999999</v>
      </c>
      <c r="AR20">
        <v>1135.33</v>
      </c>
      <c r="AS20">
        <f t="shared" si="27"/>
        <v>0.10236847436428176</v>
      </c>
      <c r="AT20">
        <v>0.5</v>
      </c>
      <c r="AU20">
        <f t="shared" si="28"/>
        <v>1180.1805157651693</v>
      </c>
      <c r="AV20">
        <f t="shared" si="29"/>
        <v>0.72165677069626721</v>
      </c>
      <c r="AW20">
        <f t="shared" si="30"/>
        <v>60.406639436665778</v>
      </c>
      <c r="AX20">
        <f t="shared" si="31"/>
        <v>0.35337743211224926</v>
      </c>
      <c r="AY20">
        <f t="shared" si="32"/>
        <v>1.1010216091137739E-3</v>
      </c>
      <c r="AZ20">
        <f t="shared" si="33"/>
        <v>1.8732439026538541</v>
      </c>
      <c r="BA20" t="s">
        <v>305</v>
      </c>
      <c r="BB20">
        <v>734.13</v>
      </c>
      <c r="BC20">
        <f t="shared" si="34"/>
        <v>401.19999999999993</v>
      </c>
      <c r="BD20">
        <f t="shared" si="35"/>
        <v>0.28968594217347954</v>
      </c>
      <c r="BE20">
        <f t="shared" si="36"/>
        <v>0.84129432939733784</v>
      </c>
      <c r="BF20">
        <f t="shared" si="37"/>
        <v>0.2768158824790356</v>
      </c>
      <c r="BG20">
        <f t="shared" si="38"/>
        <v>0.83513210962174644</v>
      </c>
      <c r="BH20">
        <f t="shared" si="39"/>
        <v>1399.9946666666699</v>
      </c>
      <c r="BI20">
        <f t="shared" si="40"/>
        <v>1180.1805157651693</v>
      </c>
      <c r="BJ20">
        <f t="shared" si="41"/>
        <v>0.8429892940771917</v>
      </c>
      <c r="BK20">
        <f t="shared" si="42"/>
        <v>0.19597858815438354</v>
      </c>
      <c r="BL20">
        <v>6</v>
      </c>
      <c r="BM20">
        <v>0.5</v>
      </c>
      <c r="BN20" t="s">
        <v>290</v>
      </c>
      <c r="BO20">
        <v>2</v>
      </c>
      <c r="BP20">
        <v>1608236770.3499999</v>
      </c>
      <c r="BQ20">
        <v>99.536196666666697</v>
      </c>
      <c r="BR20">
        <v>100.70756666666701</v>
      </c>
      <c r="BS20">
        <v>21.205446666666699</v>
      </c>
      <c r="BT20">
        <v>18.2024166666667</v>
      </c>
      <c r="BU20">
        <v>96.5610966666666</v>
      </c>
      <c r="BV20">
        <v>20.963333333333299</v>
      </c>
      <c r="BW20">
        <v>500.00240000000002</v>
      </c>
      <c r="BX20">
        <v>101.728666666667</v>
      </c>
      <c r="BY20">
        <v>4.5016543333333298E-2</v>
      </c>
      <c r="BZ20">
        <v>27.994863333333299</v>
      </c>
      <c r="CA20">
        <v>28.734310000000001</v>
      </c>
      <c r="CB20">
        <v>999.9</v>
      </c>
      <c r="CC20">
        <v>0</v>
      </c>
      <c r="CD20">
        <v>0</v>
      </c>
      <c r="CE20">
        <v>9995.6669999999995</v>
      </c>
      <c r="CF20">
        <v>0</v>
      </c>
      <c r="CG20">
        <v>161.73986666666701</v>
      </c>
      <c r="CH20">
        <v>1399.9946666666699</v>
      </c>
      <c r="CI20">
        <v>0.90000116666666696</v>
      </c>
      <c r="CJ20">
        <v>9.9998896666666698E-2</v>
      </c>
      <c r="CK20">
        <v>0</v>
      </c>
      <c r="CL20">
        <v>1019.13766666667</v>
      </c>
      <c r="CM20">
        <v>4.9997499999999997</v>
      </c>
      <c r="CN20">
        <v>14109.926666666701</v>
      </c>
      <c r="CO20">
        <v>12178.016666666699</v>
      </c>
      <c r="CP20">
        <v>48.645666666666699</v>
      </c>
      <c r="CQ20">
        <v>50.785133333333299</v>
      </c>
      <c r="CR20">
        <v>49.737400000000001</v>
      </c>
      <c r="CS20">
        <v>49.995766666666697</v>
      </c>
      <c r="CT20">
        <v>49.747833333333297</v>
      </c>
      <c r="CU20">
        <v>1255.4963333333301</v>
      </c>
      <c r="CV20">
        <v>139.5</v>
      </c>
      <c r="CW20">
        <v>0</v>
      </c>
      <c r="CX20">
        <v>71</v>
      </c>
      <c r="CY20">
        <v>0</v>
      </c>
      <c r="CZ20">
        <v>1019.1079999999999</v>
      </c>
      <c r="DA20">
        <v>-12.002307711814399</v>
      </c>
      <c r="DB20">
        <v>-167.46923098275499</v>
      </c>
      <c r="DC20">
        <v>14109.108</v>
      </c>
      <c r="DD20">
        <v>15</v>
      </c>
      <c r="DE20">
        <v>1608236484.5999999</v>
      </c>
      <c r="DF20" t="s">
        <v>291</v>
      </c>
      <c r="DG20">
        <v>1608236484.5999999</v>
      </c>
      <c r="DH20">
        <v>1608236483.0999999</v>
      </c>
      <c r="DI20">
        <v>17</v>
      </c>
      <c r="DJ20">
        <v>-2.0939999999999999</v>
      </c>
      <c r="DK20">
        <v>-4.9000000000000002E-2</v>
      </c>
      <c r="DL20">
        <v>2.9750000000000001</v>
      </c>
      <c r="DM20">
        <v>0.24199999999999999</v>
      </c>
      <c r="DN20">
        <v>406</v>
      </c>
      <c r="DO20">
        <v>21</v>
      </c>
      <c r="DP20">
        <v>0.41</v>
      </c>
      <c r="DQ20">
        <v>0.08</v>
      </c>
      <c r="DR20">
        <v>0.72136060596443197</v>
      </c>
      <c r="DS20">
        <v>-0.101679396325126</v>
      </c>
      <c r="DT20">
        <v>1.8604825678813799E-2</v>
      </c>
      <c r="DU20">
        <v>1</v>
      </c>
      <c r="DV20">
        <v>-1.170866</v>
      </c>
      <c r="DW20">
        <v>5.4751501668520997E-2</v>
      </c>
      <c r="DX20">
        <v>2.2658413978034801E-2</v>
      </c>
      <c r="DY20">
        <v>1</v>
      </c>
      <c r="DZ20">
        <v>3.0020799999999999</v>
      </c>
      <c r="EA20">
        <v>-8.9509054505000907E-2</v>
      </c>
      <c r="EB20">
        <v>1.6455694455111899E-2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2.9750000000000001</v>
      </c>
      <c r="EJ20">
        <v>0.2422</v>
      </c>
      <c r="EK20">
        <v>2.97509523809526</v>
      </c>
      <c r="EL20">
        <v>0</v>
      </c>
      <c r="EM20">
        <v>0</v>
      </c>
      <c r="EN20">
        <v>0</v>
      </c>
      <c r="EO20">
        <v>0.24211999999999601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4.9000000000000004</v>
      </c>
      <c r="EX20">
        <v>4.9000000000000004</v>
      </c>
      <c r="EY20">
        <v>2</v>
      </c>
      <c r="EZ20">
        <v>495.72899999999998</v>
      </c>
      <c r="FA20">
        <v>471.096</v>
      </c>
      <c r="FB20">
        <v>24.1235</v>
      </c>
      <c r="FC20">
        <v>33.231400000000001</v>
      </c>
      <c r="FD20">
        <v>29.9999</v>
      </c>
      <c r="FE20">
        <v>33.258499999999998</v>
      </c>
      <c r="FF20">
        <v>33.247799999999998</v>
      </c>
      <c r="FG20">
        <v>8.5224399999999996</v>
      </c>
      <c r="FH20">
        <v>25.901299999999999</v>
      </c>
      <c r="FI20">
        <v>37.947299999999998</v>
      </c>
      <c r="FJ20">
        <v>24.1172</v>
      </c>
      <c r="FK20">
        <v>100.904</v>
      </c>
      <c r="FL20">
        <v>18.280200000000001</v>
      </c>
      <c r="FM20">
        <v>101.465</v>
      </c>
      <c r="FN20">
        <v>100.85599999999999</v>
      </c>
    </row>
    <row r="21" spans="1:170" x14ac:dyDescent="0.25">
      <c r="A21">
        <v>5</v>
      </c>
      <c r="B21">
        <v>1608236856.0999999</v>
      </c>
      <c r="C21">
        <v>390</v>
      </c>
      <c r="D21" t="s">
        <v>306</v>
      </c>
      <c r="E21" t="s">
        <v>307</v>
      </c>
      <c r="F21" t="s">
        <v>285</v>
      </c>
      <c r="G21" t="s">
        <v>286</v>
      </c>
      <c r="H21">
        <v>1608236848.3499999</v>
      </c>
      <c r="I21">
        <f t="shared" si="0"/>
        <v>2.6406521839972409E-3</v>
      </c>
      <c r="J21">
        <f t="shared" si="1"/>
        <v>3.2043277897726266</v>
      </c>
      <c r="K21">
        <f t="shared" si="2"/>
        <v>149.163366666667</v>
      </c>
      <c r="L21">
        <f t="shared" si="3"/>
        <v>109.9845042670194</v>
      </c>
      <c r="M21">
        <f t="shared" si="4"/>
        <v>11.193313070442109</v>
      </c>
      <c r="N21">
        <f t="shared" si="5"/>
        <v>15.1806136043277</v>
      </c>
      <c r="O21">
        <f t="shared" si="6"/>
        <v>0.14827738451046429</v>
      </c>
      <c r="P21">
        <f t="shared" si="7"/>
        <v>2.9600942146199358</v>
      </c>
      <c r="Q21">
        <f t="shared" si="8"/>
        <v>0.14427121146215519</v>
      </c>
      <c r="R21">
        <f t="shared" si="9"/>
        <v>9.0520430360534476E-2</v>
      </c>
      <c r="S21">
        <f t="shared" si="10"/>
        <v>231.29044958149294</v>
      </c>
      <c r="T21">
        <f t="shared" si="11"/>
        <v>28.678520635099364</v>
      </c>
      <c r="U21">
        <f t="shared" si="12"/>
        <v>28.727416666666699</v>
      </c>
      <c r="V21">
        <f t="shared" si="13"/>
        <v>3.9587712348807278</v>
      </c>
      <c r="W21">
        <f t="shared" si="14"/>
        <v>56.679307956487676</v>
      </c>
      <c r="X21">
        <f t="shared" si="15"/>
        <v>2.1519268934306419</v>
      </c>
      <c r="Y21">
        <f t="shared" si="16"/>
        <v>3.7966710798280414</v>
      </c>
      <c r="Z21">
        <f t="shared" si="17"/>
        <v>1.8068443414500859</v>
      </c>
      <c r="AA21">
        <f t="shared" si="18"/>
        <v>-116.45276131427832</v>
      </c>
      <c r="AB21">
        <f t="shared" si="19"/>
        <v>-114.76366873958793</v>
      </c>
      <c r="AC21">
        <f t="shared" si="20"/>
        <v>-8.4820623423725721</v>
      </c>
      <c r="AD21">
        <f t="shared" si="21"/>
        <v>-8.4080428147458974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53622.625996680035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1003.73307692308</v>
      </c>
      <c r="AR21">
        <v>1136.9000000000001</v>
      </c>
      <c r="AS21">
        <f t="shared" si="27"/>
        <v>0.11713160618956819</v>
      </c>
      <c r="AT21">
        <v>0.5</v>
      </c>
      <c r="AU21">
        <f t="shared" si="28"/>
        <v>1180.1814507473428</v>
      </c>
      <c r="AV21">
        <f t="shared" si="29"/>
        <v>3.2043277897726266</v>
      </c>
      <c r="AW21">
        <f t="shared" si="30"/>
        <v>69.118274460585511</v>
      </c>
      <c r="AX21">
        <f t="shared" si="31"/>
        <v>0.37374439264667081</v>
      </c>
      <c r="AY21">
        <f t="shared" si="32"/>
        <v>3.204655747803758E-3</v>
      </c>
      <c r="AZ21">
        <f t="shared" si="33"/>
        <v>1.8692761016800068</v>
      </c>
      <c r="BA21" t="s">
        <v>309</v>
      </c>
      <c r="BB21">
        <v>711.99</v>
      </c>
      <c r="BC21">
        <f t="shared" si="34"/>
        <v>424.91000000000008</v>
      </c>
      <c r="BD21">
        <f t="shared" si="35"/>
        <v>0.31340030377472883</v>
      </c>
      <c r="BE21">
        <f t="shared" si="36"/>
        <v>0.83337450835068561</v>
      </c>
      <c r="BF21">
        <f t="shared" si="37"/>
        <v>0.31599342885825682</v>
      </c>
      <c r="BG21">
        <f t="shared" si="38"/>
        <v>0.83451560208108289</v>
      </c>
      <c r="BH21">
        <f t="shared" si="39"/>
        <v>1399.9956666666701</v>
      </c>
      <c r="BI21">
        <f t="shared" si="40"/>
        <v>1180.1814507473428</v>
      </c>
      <c r="BJ21">
        <f t="shared" si="41"/>
        <v>0.84298935978659451</v>
      </c>
      <c r="BK21">
        <f t="shared" si="42"/>
        <v>0.19597871957318908</v>
      </c>
      <c r="BL21">
        <v>6</v>
      </c>
      <c r="BM21">
        <v>0.5</v>
      </c>
      <c r="BN21" t="s">
        <v>290</v>
      </c>
      <c r="BO21">
        <v>2</v>
      </c>
      <c r="BP21">
        <v>1608236848.3499999</v>
      </c>
      <c r="BQ21">
        <v>149.163366666667</v>
      </c>
      <c r="BR21">
        <v>153.480966666667</v>
      </c>
      <c r="BS21">
        <v>21.144643333333299</v>
      </c>
      <c r="BT21">
        <v>18.043050000000001</v>
      </c>
      <c r="BU21">
        <v>146.18819999999999</v>
      </c>
      <c r="BV21">
        <v>20.902519999999999</v>
      </c>
      <c r="BW21">
        <v>500.03006666666698</v>
      </c>
      <c r="BX21">
        <v>101.726666666667</v>
      </c>
      <c r="BY21">
        <v>4.5061496666666701E-2</v>
      </c>
      <c r="BZ21">
        <v>28.008276666666699</v>
      </c>
      <c r="CA21">
        <v>28.727416666666699</v>
      </c>
      <c r="CB21">
        <v>999.9</v>
      </c>
      <c r="CC21">
        <v>0</v>
      </c>
      <c r="CD21">
        <v>0</v>
      </c>
      <c r="CE21">
        <v>10002.454666666699</v>
      </c>
      <c r="CF21">
        <v>0</v>
      </c>
      <c r="CG21">
        <v>168.19393333333301</v>
      </c>
      <c r="CH21">
        <v>1399.9956666666701</v>
      </c>
      <c r="CI21">
        <v>0.89999669999999998</v>
      </c>
      <c r="CJ21">
        <v>0.1000033</v>
      </c>
      <c r="CK21">
        <v>0</v>
      </c>
      <c r="CL21">
        <v>1003.86533333333</v>
      </c>
      <c r="CM21">
        <v>4.9997499999999997</v>
      </c>
      <c r="CN21">
        <v>13915.99</v>
      </c>
      <c r="CO21">
        <v>12177.983333333301</v>
      </c>
      <c r="CP21">
        <v>48.897733333333299</v>
      </c>
      <c r="CQ21">
        <v>51.0144666666666</v>
      </c>
      <c r="CR21">
        <v>49.947566666666702</v>
      </c>
      <c r="CS21">
        <v>50.1892</v>
      </c>
      <c r="CT21">
        <v>49.947499999999998</v>
      </c>
      <c r="CU21">
        <v>1255.4926666666699</v>
      </c>
      <c r="CV21">
        <v>139.50299999999999</v>
      </c>
      <c r="CW21">
        <v>0</v>
      </c>
      <c r="CX21">
        <v>77.600000143051105</v>
      </c>
      <c r="CY21">
        <v>0</v>
      </c>
      <c r="CZ21">
        <v>1003.73307692308</v>
      </c>
      <c r="DA21">
        <v>-11.805811945034</v>
      </c>
      <c r="DB21">
        <v>-141.986324739775</v>
      </c>
      <c r="DC21">
        <v>13914.7192307692</v>
      </c>
      <c r="DD21">
        <v>15</v>
      </c>
      <c r="DE21">
        <v>1608236484.5999999</v>
      </c>
      <c r="DF21" t="s">
        <v>291</v>
      </c>
      <c r="DG21">
        <v>1608236484.5999999</v>
      </c>
      <c r="DH21">
        <v>1608236483.0999999</v>
      </c>
      <c r="DI21">
        <v>17</v>
      </c>
      <c r="DJ21">
        <v>-2.0939999999999999</v>
      </c>
      <c r="DK21">
        <v>-4.9000000000000002E-2</v>
      </c>
      <c r="DL21">
        <v>2.9750000000000001</v>
      </c>
      <c r="DM21">
        <v>0.24199999999999999</v>
      </c>
      <c r="DN21">
        <v>406</v>
      </c>
      <c r="DO21">
        <v>21</v>
      </c>
      <c r="DP21">
        <v>0.41</v>
      </c>
      <c r="DQ21">
        <v>0.08</v>
      </c>
      <c r="DR21">
        <v>3.2017826918625301</v>
      </c>
      <c r="DS21">
        <v>0.22622341193911699</v>
      </c>
      <c r="DT21">
        <v>2.5492245027403999E-2</v>
      </c>
      <c r="DU21">
        <v>1</v>
      </c>
      <c r="DV21">
        <v>-4.3164619999999996</v>
      </c>
      <c r="DW21">
        <v>-0.17282562847608701</v>
      </c>
      <c r="DX21">
        <v>2.5840115892412901E-2</v>
      </c>
      <c r="DY21">
        <v>1</v>
      </c>
      <c r="DZ21">
        <v>3.1028153333333299</v>
      </c>
      <c r="EA21">
        <v>-0.117506028921037</v>
      </c>
      <c r="EB21">
        <v>1.39815513524867E-2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2.9750000000000001</v>
      </c>
      <c r="EJ21">
        <v>0.24210000000000001</v>
      </c>
      <c r="EK21">
        <v>2.97509523809526</v>
      </c>
      <c r="EL21">
        <v>0</v>
      </c>
      <c r="EM21">
        <v>0</v>
      </c>
      <c r="EN21">
        <v>0</v>
      </c>
      <c r="EO21">
        <v>0.24211999999999601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6.2</v>
      </c>
      <c r="EY21">
        <v>2</v>
      </c>
      <c r="EZ21">
        <v>495.77100000000002</v>
      </c>
      <c r="FA21">
        <v>470.96199999999999</v>
      </c>
      <c r="FB21">
        <v>23.938700000000001</v>
      </c>
      <c r="FC21">
        <v>33.2044</v>
      </c>
      <c r="FD21">
        <v>30.000399999999999</v>
      </c>
      <c r="FE21">
        <v>33.219700000000003</v>
      </c>
      <c r="FF21">
        <v>33.214700000000001</v>
      </c>
      <c r="FG21">
        <v>10.98</v>
      </c>
      <c r="FH21">
        <v>24.135300000000001</v>
      </c>
      <c r="FI21">
        <v>36.036900000000003</v>
      </c>
      <c r="FJ21">
        <v>23.934699999999999</v>
      </c>
      <c r="FK21">
        <v>153.81200000000001</v>
      </c>
      <c r="FL21">
        <v>18.1374</v>
      </c>
      <c r="FM21">
        <v>101.461</v>
      </c>
      <c r="FN21">
        <v>100.857</v>
      </c>
    </row>
    <row r="22" spans="1:170" x14ac:dyDescent="0.25">
      <c r="A22">
        <v>6</v>
      </c>
      <c r="B22">
        <v>1608236927.0999999</v>
      </c>
      <c r="C22">
        <v>461</v>
      </c>
      <c r="D22" t="s">
        <v>310</v>
      </c>
      <c r="E22" t="s">
        <v>311</v>
      </c>
      <c r="F22" t="s">
        <v>285</v>
      </c>
      <c r="G22" t="s">
        <v>286</v>
      </c>
      <c r="H22">
        <v>1608236919.3499999</v>
      </c>
      <c r="I22">
        <f t="shared" si="0"/>
        <v>2.8710169938217932E-3</v>
      </c>
      <c r="J22">
        <f t="shared" si="1"/>
        <v>5.6251372832317053</v>
      </c>
      <c r="K22">
        <f t="shared" si="2"/>
        <v>198.8349</v>
      </c>
      <c r="L22">
        <f t="shared" si="3"/>
        <v>136.75668872007031</v>
      </c>
      <c r="M22">
        <f t="shared" si="4"/>
        <v>13.917735116798434</v>
      </c>
      <c r="N22">
        <f t="shared" si="5"/>
        <v>20.235437813499601</v>
      </c>
      <c r="O22">
        <f t="shared" si="6"/>
        <v>0.16147569126727479</v>
      </c>
      <c r="P22">
        <f t="shared" si="7"/>
        <v>2.959232868085437</v>
      </c>
      <c r="Q22">
        <f t="shared" si="8"/>
        <v>0.15673552663183804</v>
      </c>
      <c r="R22">
        <f t="shared" si="9"/>
        <v>9.8373998451620842E-2</v>
      </c>
      <c r="S22">
        <f t="shared" si="10"/>
        <v>231.28877035979326</v>
      </c>
      <c r="T22">
        <f t="shared" si="11"/>
        <v>28.60039809453767</v>
      </c>
      <c r="U22">
        <f t="shared" si="12"/>
        <v>28.702033333333301</v>
      </c>
      <c r="V22">
        <f t="shared" si="13"/>
        <v>3.9529484944027042</v>
      </c>
      <c r="W22">
        <f t="shared" si="14"/>
        <v>56.54924357437875</v>
      </c>
      <c r="X22">
        <f t="shared" si="15"/>
        <v>2.1446128257558077</v>
      </c>
      <c r="Y22">
        <f t="shared" si="16"/>
        <v>3.7924695189512416</v>
      </c>
      <c r="Z22">
        <f t="shared" si="17"/>
        <v>1.8083356686468965</v>
      </c>
      <c r="AA22">
        <f t="shared" si="18"/>
        <v>-126.61184942754107</v>
      </c>
      <c r="AB22">
        <f t="shared" si="19"/>
        <v>-113.71082523935426</v>
      </c>
      <c r="AC22">
        <f t="shared" si="20"/>
        <v>-8.4048371035070346</v>
      </c>
      <c r="AD22">
        <f t="shared" si="21"/>
        <v>-17.438741410609097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53600.863357763687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996.46307692307698</v>
      </c>
      <c r="AR22">
        <v>1147.8699999999999</v>
      </c>
      <c r="AS22">
        <f t="shared" si="27"/>
        <v>0.13190250035014672</v>
      </c>
      <c r="AT22">
        <v>0.5</v>
      </c>
      <c r="AU22">
        <f t="shared" si="28"/>
        <v>1180.1717477579093</v>
      </c>
      <c r="AV22">
        <f t="shared" si="29"/>
        <v>5.6251372832317053</v>
      </c>
      <c r="AW22">
        <f t="shared" si="30"/>
        <v>77.833802185935454</v>
      </c>
      <c r="AX22">
        <f t="shared" si="31"/>
        <v>0.38229067751574652</v>
      </c>
      <c r="AY22">
        <f t="shared" si="32"/>
        <v>5.255917009394752E-3</v>
      </c>
      <c r="AZ22">
        <f t="shared" si="33"/>
        <v>1.8418549138839766</v>
      </c>
      <c r="BA22" t="s">
        <v>313</v>
      </c>
      <c r="BB22">
        <v>709.05</v>
      </c>
      <c r="BC22">
        <f t="shared" si="34"/>
        <v>438.81999999999994</v>
      </c>
      <c r="BD22">
        <f t="shared" si="35"/>
        <v>0.34503195633043832</v>
      </c>
      <c r="BE22">
        <f t="shared" si="36"/>
        <v>0.82811796179441688</v>
      </c>
      <c r="BF22">
        <f t="shared" si="37"/>
        <v>0.3501603775766704</v>
      </c>
      <c r="BG22">
        <f t="shared" si="38"/>
        <v>0.83020790289568247</v>
      </c>
      <c r="BH22">
        <f t="shared" si="39"/>
        <v>1399.9839999999999</v>
      </c>
      <c r="BI22">
        <f t="shared" si="40"/>
        <v>1180.1717477579093</v>
      </c>
      <c r="BJ22">
        <f t="shared" si="41"/>
        <v>0.84298945399226666</v>
      </c>
      <c r="BK22">
        <f t="shared" si="42"/>
        <v>0.19597890798453338</v>
      </c>
      <c r="BL22">
        <v>6</v>
      </c>
      <c r="BM22">
        <v>0.5</v>
      </c>
      <c r="BN22" t="s">
        <v>290</v>
      </c>
      <c r="BO22">
        <v>2</v>
      </c>
      <c r="BP22">
        <v>1608236919.3499999</v>
      </c>
      <c r="BQ22">
        <v>198.8349</v>
      </c>
      <c r="BR22">
        <v>206.26976666666701</v>
      </c>
      <c r="BS22">
        <v>21.073123333333299</v>
      </c>
      <c r="BT22">
        <v>17.7006533333333</v>
      </c>
      <c r="BU22">
        <v>195.85980000000001</v>
      </c>
      <c r="BV22">
        <v>20.831</v>
      </c>
      <c r="BW22">
        <v>500.022066666667</v>
      </c>
      <c r="BX22">
        <v>101.72523333333299</v>
      </c>
      <c r="BY22">
        <v>4.4817163333333299E-2</v>
      </c>
      <c r="BZ22">
        <v>27.989283333333301</v>
      </c>
      <c r="CA22">
        <v>28.702033333333301</v>
      </c>
      <c r="CB22">
        <v>999.9</v>
      </c>
      <c r="CC22">
        <v>0</v>
      </c>
      <c r="CD22">
        <v>0</v>
      </c>
      <c r="CE22">
        <v>9997.7113333333291</v>
      </c>
      <c r="CF22">
        <v>0</v>
      </c>
      <c r="CG22">
        <v>159.578</v>
      </c>
      <c r="CH22">
        <v>1399.9839999999999</v>
      </c>
      <c r="CI22">
        <v>0.89999566666666697</v>
      </c>
      <c r="CJ22">
        <v>0.100004333333333</v>
      </c>
      <c r="CK22">
        <v>0</v>
      </c>
      <c r="CL22">
        <v>996.52846666666699</v>
      </c>
      <c r="CM22">
        <v>4.9997499999999997</v>
      </c>
      <c r="CN22">
        <v>13830.583333333299</v>
      </c>
      <c r="CO22">
        <v>12177.8966666667</v>
      </c>
      <c r="CP22">
        <v>49.129066666666702</v>
      </c>
      <c r="CQ22">
        <v>51.25</v>
      </c>
      <c r="CR22">
        <v>50.166333333333299</v>
      </c>
      <c r="CS22">
        <v>50.408133333333303</v>
      </c>
      <c r="CT22">
        <v>50.1332666666667</v>
      </c>
      <c r="CU22">
        <v>1255.4786666666701</v>
      </c>
      <c r="CV22">
        <v>139.506333333333</v>
      </c>
      <c r="CW22">
        <v>0</v>
      </c>
      <c r="CX22">
        <v>70.400000095367403</v>
      </c>
      <c r="CY22">
        <v>0</v>
      </c>
      <c r="CZ22">
        <v>996.46307692307698</v>
      </c>
      <c r="DA22">
        <v>-7.7284102595856696</v>
      </c>
      <c r="DB22">
        <v>-97.538461666153296</v>
      </c>
      <c r="DC22">
        <v>13830.4153846154</v>
      </c>
      <c r="DD22">
        <v>15</v>
      </c>
      <c r="DE22">
        <v>1608236484.5999999</v>
      </c>
      <c r="DF22" t="s">
        <v>291</v>
      </c>
      <c r="DG22">
        <v>1608236484.5999999</v>
      </c>
      <c r="DH22">
        <v>1608236483.0999999</v>
      </c>
      <c r="DI22">
        <v>17</v>
      </c>
      <c r="DJ22">
        <v>-2.0939999999999999</v>
      </c>
      <c r="DK22">
        <v>-4.9000000000000002E-2</v>
      </c>
      <c r="DL22">
        <v>2.9750000000000001</v>
      </c>
      <c r="DM22">
        <v>0.24199999999999999</v>
      </c>
      <c r="DN22">
        <v>406</v>
      </c>
      <c r="DO22">
        <v>21</v>
      </c>
      <c r="DP22">
        <v>0.41</v>
      </c>
      <c r="DQ22">
        <v>0.08</v>
      </c>
      <c r="DR22">
        <v>5.6316028834637004</v>
      </c>
      <c r="DS22">
        <v>-0.19369484545879401</v>
      </c>
      <c r="DT22">
        <v>3.8395013423333103E-2</v>
      </c>
      <c r="DU22">
        <v>1</v>
      </c>
      <c r="DV22">
        <v>-7.4382786666666698</v>
      </c>
      <c r="DW22">
        <v>7.1054416017797495E-2</v>
      </c>
      <c r="DX22">
        <v>3.7889121282441401E-2</v>
      </c>
      <c r="DY22">
        <v>1</v>
      </c>
      <c r="DZ22">
        <v>3.3721756666666698</v>
      </c>
      <c r="EA22">
        <v>0.175227497219136</v>
      </c>
      <c r="EB22">
        <v>2.0825727787736299E-2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2.9750000000000001</v>
      </c>
      <c r="EJ22">
        <v>0.24210000000000001</v>
      </c>
      <c r="EK22">
        <v>2.97509523809526</v>
      </c>
      <c r="EL22">
        <v>0</v>
      </c>
      <c r="EM22">
        <v>0</v>
      </c>
      <c r="EN22">
        <v>0</v>
      </c>
      <c r="EO22">
        <v>0.24211999999999601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7.4</v>
      </c>
      <c r="EY22">
        <v>2</v>
      </c>
      <c r="EZ22">
        <v>496.06700000000001</v>
      </c>
      <c r="FA22">
        <v>470.06</v>
      </c>
      <c r="FB22">
        <v>23.982299999999999</v>
      </c>
      <c r="FC22">
        <v>33.253599999999999</v>
      </c>
      <c r="FD22">
        <v>30.000499999999999</v>
      </c>
      <c r="FE22">
        <v>33.238399999999999</v>
      </c>
      <c r="FF22">
        <v>33.2273</v>
      </c>
      <c r="FG22">
        <v>13.410299999999999</v>
      </c>
      <c r="FH22">
        <v>24.043500000000002</v>
      </c>
      <c r="FI22">
        <v>34.8765</v>
      </c>
      <c r="FJ22">
        <v>23.9847</v>
      </c>
      <c r="FK22">
        <v>206.828</v>
      </c>
      <c r="FL22">
        <v>17.785599999999999</v>
      </c>
      <c r="FM22">
        <v>101.45</v>
      </c>
      <c r="FN22">
        <v>100.84399999999999</v>
      </c>
    </row>
    <row r="23" spans="1:170" x14ac:dyDescent="0.25">
      <c r="A23">
        <v>7</v>
      </c>
      <c r="B23">
        <v>1608237003.0999999</v>
      </c>
      <c r="C23">
        <v>537</v>
      </c>
      <c r="D23" t="s">
        <v>314</v>
      </c>
      <c r="E23" t="s">
        <v>315</v>
      </c>
      <c r="F23" t="s">
        <v>285</v>
      </c>
      <c r="G23" t="s">
        <v>286</v>
      </c>
      <c r="H23">
        <v>1608236995.3499999</v>
      </c>
      <c r="I23">
        <f t="shared" si="0"/>
        <v>2.6944614190323405E-3</v>
      </c>
      <c r="J23">
        <f t="shared" si="1"/>
        <v>8.0402481159399617</v>
      </c>
      <c r="K23">
        <f t="shared" si="2"/>
        <v>249.03200000000001</v>
      </c>
      <c r="L23">
        <f t="shared" si="3"/>
        <v>155.35697573883627</v>
      </c>
      <c r="M23">
        <f t="shared" si="4"/>
        <v>15.809841047896782</v>
      </c>
      <c r="N23">
        <f t="shared" si="5"/>
        <v>25.342642756244246</v>
      </c>
      <c r="O23">
        <f t="shared" si="6"/>
        <v>0.15016864663213661</v>
      </c>
      <c r="P23">
        <f t="shared" si="7"/>
        <v>2.9591230420825032</v>
      </c>
      <c r="Q23">
        <f t="shared" si="8"/>
        <v>0.14605984117508203</v>
      </c>
      <c r="R23">
        <f t="shared" si="9"/>
        <v>9.1647196575153148E-2</v>
      </c>
      <c r="S23">
        <f t="shared" si="10"/>
        <v>231.28865077815499</v>
      </c>
      <c r="T23">
        <f t="shared" si="11"/>
        <v>28.654525608458187</v>
      </c>
      <c r="U23">
        <f t="shared" si="12"/>
        <v>28.7243866666667</v>
      </c>
      <c r="V23">
        <f t="shared" si="13"/>
        <v>3.9580757833810458</v>
      </c>
      <c r="W23">
        <f t="shared" si="14"/>
        <v>56.319490237804523</v>
      </c>
      <c r="X23">
        <f t="shared" si="15"/>
        <v>2.1369772985792155</v>
      </c>
      <c r="Y23">
        <f t="shared" si="16"/>
        <v>3.7943832402530644</v>
      </c>
      <c r="Z23">
        <f t="shared" si="17"/>
        <v>1.8210984848018303</v>
      </c>
      <c r="AA23">
        <f t="shared" si="18"/>
        <v>-118.82574857932622</v>
      </c>
      <c r="AB23">
        <f t="shared" si="19"/>
        <v>-115.89219679754</v>
      </c>
      <c r="AC23">
        <f t="shared" si="20"/>
        <v>-8.5677118933576413</v>
      </c>
      <c r="AD23">
        <f t="shared" si="21"/>
        <v>-11.997006492068877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53595.99937535225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996.049692307692</v>
      </c>
      <c r="AR23">
        <v>1167.6500000000001</v>
      </c>
      <c r="AS23">
        <f t="shared" si="27"/>
        <v>0.14696210995787096</v>
      </c>
      <c r="AT23">
        <v>0.5</v>
      </c>
      <c r="AU23">
        <f t="shared" si="28"/>
        <v>1180.1711807473596</v>
      </c>
      <c r="AV23">
        <f t="shared" si="29"/>
        <v>8.0402481159399617</v>
      </c>
      <c r="AW23">
        <f t="shared" si="30"/>
        <v>86.720223417051926</v>
      </c>
      <c r="AX23">
        <f t="shared" si="31"/>
        <v>0.39962317475270848</v>
      </c>
      <c r="AY23">
        <f t="shared" si="32"/>
        <v>7.3023267610201432E-3</v>
      </c>
      <c r="AZ23">
        <f t="shared" si="33"/>
        <v>1.793713869738363</v>
      </c>
      <c r="BA23" t="s">
        <v>317</v>
      </c>
      <c r="BB23">
        <v>701.03</v>
      </c>
      <c r="BC23">
        <f t="shared" si="34"/>
        <v>466.62000000000012</v>
      </c>
      <c r="BD23">
        <f t="shared" si="35"/>
        <v>0.3677517202269685</v>
      </c>
      <c r="BE23">
        <f t="shared" si="36"/>
        <v>0.81780129243864808</v>
      </c>
      <c r="BF23">
        <f t="shared" si="37"/>
        <v>0.37950138221409502</v>
      </c>
      <c r="BG23">
        <f t="shared" si="38"/>
        <v>0.82244069324324642</v>
      </c>
      <c r="BH23">
        <f t="shared" si="39"/>
        <v>1399.9833333333299</v>
      </c>
      <c r="BI23">
        <f t="shared" si="40"/>
        <v>1180.1711807473596</v>
      </c>
      <c r="BJ23">
        <f t="shared" si="41"/>
        <v>0.84298945040823992</v>
      </c>
      <c r="BK23">
        <f t="shared" si="42"/>
        <v>0.19597890081648009</v>
      </c>
      <c r="BL23">
        <v>6</v>
      </c>
      <c r="BM23">
        <v>0.5</v>
      </c>
      <c r="BN23" t="s">
        <v>290</v>
      </c>
      <c r="BO23">
        <v>2</v>
      </c>
      <c r="BP23">
        <v>1608236995.3499999</v>
      </c>
      <c r="BQ23">
        <v>249.03200000000001</v>
      </c>
      <c r="BR23">
        <v>259.4853</v>
      </c>
      <c r="BS23">
        <v>20.999220000000001</v>
      </c>
      <c r="BT23">
        <v>17.833826666666699</v>
      </c>
      <c r="BU23">
        <v>246.05693333333301</v>
      </c>
      <c r="BV23">
        <v>20.757113333333301</v>
      </c>
      <c r="BW23">
        <v>500.00986666666699</v>
      </c>
      <c r="BX23">
        <v>101.7196</v>
      </c>
      <c r="BY23">
        <v>4.500357E-2</v>
      </c>
      <c r="BZ23">
        <v>27.9979366666667</v>
      </c>
      <c r="CA23">
        <v>28.7243866666667</v>
      </c>
      <c r="CB23">
        <v>999.9</v>
      </c>
      <c r="CC23">
        <v>0</v>
      </c>
      <c r="CD23">
        <v>0</v>
      </c>
      <c r="CE23">
        <v>9997.6423333333296</v>
      </c>
      <c r="CF23">
        <v>0</v>
      </c>
      <c r="CG23">
        <v>155.086733333333</v>
      </c>
      <c r="CH23">
        <v>1399.9833333333299</v>
      </c>
      <c r="CI23">
        <v>0.89999680000000004</v>
      </c>
      <c r="CJ23">
        <v>0.1000032</v>
      </c>
      <c r="CK23">
        <v>0</v>
      </c>
      <c r="CL23">
        <v>996.05359999999996</v>
      </c>
      <c r="CM23">
        <v>4.9997499999999997</v>
      </c>
      <c r="CN23">
        <v>13842.07</v>
      </c>
      <c r="CO23">
        <v>12177.8966666667</v>
      </c>
      <c r="CP23">
        <v>49.324599999999997</v>
      </c>
      <c r="CQ23">
        <v>51.537199999999999</v>
      </c>
      <c r="CR23">
        <v>50.420533333333303</v>
      </c>
      <c r="CS23">
        <v>50.6456666666666</v>
      </c>
      <c r="CT23">
        <v>50.358199999999997</v>
      </c>
      <c r="CU23">
        <v>1255.4773333333301</v>
      </c>
      <c r="CV23">
        <v>139.506</v>
      </c>
      <c r="CW23">
        <v>0</v>
      </c>
      <c r="CX23">
        <v>75.700000047683702</v>
      </c>
      <c r="CY23">
        <v>0</v>
      </c>
      <c r="CZ23">
        <v>996.049692307692</v>
      </c>
      <c r="DA23">
        <v>-0.96218802840789697</v>
      </c>
      <c r="DB23">
        <v>8.9641026000718007</v>
      </c>
      <c r="DC23">
        <v>13842.146153846201</v>
      </c>
      <c r="DD23">
        <v>15</v>
      </c>
      <c r="DE23">
        <v>1608236484.5999999</v>
      </c>
      <c r="DF23" t="s">
        <v>291</v>
      </c>
      <c r="DG23">
        <v>1608236484.5999999</v>
      </c>
      <c r="DH23">
        <v>1608236483.0999999</v>
      </c>
      <c r="DI23">
        <v>17</v>
      </c>
      <c r="DJ23">
        <v>-2.0939999999999999</v>
      </c>
      <c r="DK23">
        <v>-4.9000000000000002E-2</v>
      </c>
      <c r="DL23">
        <v>2.9750000000000001</v>
      </c>
      <c r="DM23">
        <v>0.24199999999999999</v>
      </c>
      <c r="DN23">
        <v>406</v>
      </c>
      <c r="DO23">
        <v>21</v>
      </c>
      <c r="DP23">
        <v>0.41</v>
      </c>
      <c r="DQ23">
        <v>0.08</v>
      </c>
      <c r="DR23">
        <v>8.0390994153772901</v>
      </c>
      <c r="DS23">
        <v>0.18370588478335101</v>
      </c>
      <c r="DT23">
        <v>3.6804043362406898E-2</v>
      </c>
      <c r="DU23">
        <v>1</v>
      </c>
      <c r="DV23">
        <v>-10.453673333333301</v>
      </c>
      <c r="DW23">
        <v>-0.101120355951051</v>
      </c>
      <c r="DX23">
        <v>3.8993990420177399E-2</v>
      </c>
      <c r="DY23">
        <v>1</v>
      </c>
      <c r="DZ23">
        <v>3.168256</v>
      </c>
      <c r="EA23">
        <v>-0.18803666295884</v>
      </c>
      <c r="EB23">
        <v>2.1710077015063799E-2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2.9750000000000001</v>
      </c>
      <c r="EJ23">
        <v>0.24210000000000001</v>
      </c>
      <c r="EK23">
        <v>2.97509523809526</v>
      </c>
      <c r="EL23">
        <v>0</v>
      </c>
      <c r="EM23">
        <v>0</v>
      </c>
      <c r="EN23">
        <v>0</v>
      </c>
      <c r="EO23">
        <v>0.24211999999999601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</v>
      </c>
      <c r="EX23">
        <v>8.6999999999999993</v>
      </c>
      <c r="EY23">
        <v>2</v>
      </c>
      <c r="EZ23">
        <v>495.75</v>
      </c>
      <c r="FA23">
        <v>469.74599999999998</v>
      </c>
      <c r="FB23">
        <v>23.839099999999998</v>
      </c>
      <c r="FC23">
        <v>33.344700000000003</v>
      </c>
      <c r="FD23">
        <v>30.000599999999999</v>
      </c>
      <c r="FE23">
        <v>33.293500000000002</v>
      </c>
      <c r="FF23">
        <v>33.275399999999998</v>
      </c>
      <c r="FG23">
        <v>15.787599999999999</v>
      </c>
      <c r="FH23">
        <v>22.704899999999999</v>
      </c>
      <c r="FI23">
        <v>33.748100000000001</v>
      </c>
      <c r="FJ23">
        <v>23.840699999999998</v>
      </c>
      <c r="FK23">
        <v>259.76799999999997</v>
      </c>
      <c r="FL23">
        <v>17.9313</v>
      </c>
      <c r="FM23">
        <v>101.435</v>
      </c>
      <c r="FN23">
        <v>100.82299999999999</v>
      </c>
    </row>
    <row r="24" spans="1:170" x14ac:dyDescent="0.25">
      <c r="A24">
        <v>8</v>
      </c>
      <c r="B24">
        <v>1608237123.5999999</v>
      </c>
      <c r="C24">
        <v>657.5</v>
      </c>
      <c r="D24" t="s">
        <v>318</v>
      </c>
      <c r="E24" t="s">
        <v>319</v>
      </c>
      <c r="F24" t="s">
        <v>285</v>
      </c>
      <c r="G24" t="s">
        <v>286</v>
      </c>
      <c r="H24">
        <v>1608237115.5999999</v>
      </c>
      <c r="I24">
        <f t="shared" si="0"/>
        <v>2.3239398516186381E-3</v>
      </c>
      <c r="J24">
        <f t="shared" si="1"/>
        <v>13.525293882287698</v>
      </c>
      <c r="K24">
        <f t="shared" si="2"/>
        <v>399.94099999999997</v>
      </c>
      <c r="L24">
        <f t="shared" si="3"/>
        <v>218.75022804664698</v>
      </c>
      <c r="M24">
        <f t="shared" si="4"/>
        <v>22.259174292843468</v>
      </c>
      <c r="N24">
        <f t="shared" si="5"/>
        <v>40.696444092189665</v>
      </c>
      <c r="O24">
        <f t="shared" si="6"/>
        <v>0.12837537611023764</v>
      </c>
      <c r="P24">
        <f t="shared" si="7"/>
        <v>2.9581508983093432</v>
      </c>
      <c r="Q24">
        <f t="shared" si="8"/>
        <v>0.12535875347290418</v>
      </c>
      <c r="R24">
        <f t="shared" si="9"/>
        <v>7.861434845206719E-2</v>
      </c>
      <c r="S24">
        <f t="shared" si="10"/>
        <v>231.29288348028234</v>
      </c>
      <c r="T24">
        <f t="shared" si="11"/>
        <v>28.755309514619086</v>
      </c>
      <c r="U24">
        <f t="shared" si="12"/>
        <v>28.811003225806498</v>
      </c>
      <c r="V24">
        <f t="shared" si="13"/>
        <v>3.9779982503054008</v>
      </c>
      <c r="W24">
        <f t="shared" si="14"/>
        <v>56.60353408461647</v>
      </c>
      <c r="X24">
        <f t="shared" si="15"/>
        <v>2.1483979536104645</v>
      </c>
      <c r="Y24">
        <f t="shared" si="16"/>
        <v>3.7955191108718234</v>
      </c>
      <c r="Z24">
        <f t="shared" si="17"/>
        <v>1.8296002966949363</v>
      </c>
      <c r="AA24">
        <f t="shared" si="18"/>
        <v>-102.48574745638194</v>
      </c>
      <c r="AB24">
        <f t="shared" si="19"/>
        <v>-128.84890016113511</v>
      </c>
      <c r="AC24">
        <f t="shared" si="20"/>
        <v>-9.5330647553553209</v>
      </c>
      <c r="AD24">
        <f t="shared" si="21"/>
        <v>-9.574828892590034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53566.553564075861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1036.08</v>
      </c>
      <c r="AR24">
        <v>1258.78</v>
      </c>
      <c r="AS24">
        <f t="shared" si="27"/>
        <v>0.17691733265542831</v>
      </c>
      <c r="AT24">
        <v>0.5</v>
      </c>
      <c r="AU24">
        <f t="shared" si="28"/>
        <v>1180.1930813925178</v>
      </c>
      <c r="AV24">
        <f t="shared" si="29"/>
        <v>13.525293882287698</v>
      </c>
      <c r="AW24">
        <f t="shared" si="30"/>
        <v>104.39830598917752</v>
      </c>
      <c r="AX24">
        <f t="shared" si="31"/>
        <v>0.45185814836587807</v>
      </c>
      <c r="AY24">
        <f t="shared" si="32"/>
        <v>1.1949774646588885E-2</v>
      </c>
      <c r="AZ24">
        <f t="shared" si="33"/>
        <v>1.5914615739048921</v>
      </c>
      <c r="BA24" t="s">
        <v>321</v>
      </c>
      <c r="BB24">
        <v>689.99</v>
      </c>
      <c r="BC24">
        <f t="shared" si="34"/>
        <v>568.79</v>
      </c>
      <c r="BD24">
        <f t="shared" si="35"/>
        <v>0.39153290318043577</v>
      </c>
      <c r="BE24">
        <f t="shared" si="36"/>
        <v>0.77886077081284089</v>
      </c>
      <c r="BF24">
        <f t="shared" si="37"/>
        <v>0.40990012657618502</v>
      </c>
      <c r="BG24">
        <f t="shared" si="38"/>
        <v>0.78665576828740791</v>
      </c>
      <c r="BH24">
        <f t="shared" si="39"/>
        <v>1400.0093548387099</v>
      </c>
      <c r="BI24">
        <f t="shared" si="40"/>
        <v>1180.1930813925178</v>
      </c>
      <c r="BJ24">
        <f t="shared" si="41"/>
        <v>0.84298942525886456</v>
      </c>
      <c r="BK24">
        <f t="shared" si="42"/>
        <v>0.19597885051772909</v>
      </c>
      <c r="BL24">
        <v>6</v>
      </c>
      <c r="BM24">
        <v>0.5</v>
      </c>
      <c r="BN24" t="s">
        <v>290</v>
      </c>
      <c r="BO24">
        <v>2</v>
      </c>
      <c r="BP24">
        <v>1608237115.5999999</v>
      </c>
      <c r="BQ24">
        <v>399.94099999999997</v>
      </c>
      <c r="BR24">
        <v>417.286</v>
      </c>
      <c r="BS24">
        <v>21.1132064516129</v>
      </c>
      <c r="BT24">
        <v>18.383464516128999</v>
      </c>
      <c r="BU24">
        <v>396.798</v>
      </c>
      <c r="BV24">
        <v>20.954206451612901</v>
      </c>
      <c r="BW24">
        <v>500.019580645161</v>
      </c>
      <c r="BX24">
        <v>101.71054838709701</v>
      </c>
      <c r="BY24">
        <v>4.55708709677419E-2</v>
      </c>
      <c r="BZ24">
        <v>28.003070967741898</v>
      </c>
      <c r="CA24">
        <v>28.811003225806498</v>
      </c>
      <c r="CB24">
        <v>999.9</v>
      </c>
      <c r="CC24">
        <v>0</v>
      </c>
      <c r="CD24">
        <v>0</v>
      </c>
      <c r="CE24">
        <v>9993.0209677419407</v>
      </c>
      <c r="CF24">
        <v>0</v>
      </c>
      <c r="CG24">
        <v>180.646677419355</v>
      </c>
      <c r="CH24">
        <v>1400.0093548387099</v>
      </c>
      <c r="CI24">
        <v>0.89999583870967703</v>
      </c>
      <c r="CJ24">
        <v>0.10000413548387101</v>
      </c>
      <c r="CK24">
        <v>0</v>
      </c>
      <c r="CL24">
        <v>1035.8967741935501</v>
      </c>
      <c r="CM24">
        <v>4.9997499999999997</v>
      </c>
      <c r="CN24">
        <v>14400.777419354799</v>
      </c>
      <c r="CO24">
        <v>12178.132258064499</v>
      </c>
      <c r="CP24">
        <v>49.634935483870997</v>
      </c>
      <c r="CQ24">
        <v>51.945129032258002</v>
      </c>
      <c r="CR24">
        <v>50.777999999999999</v>
      </c>
      <c r="CS24">
        <v>51.04</v>
      </c>
      <c r="CT24">
        <v>50.640999999999998</v>
      </c>
      <c r="CU24">
        <v>1255.5019354838701</v>
      </c>
      <c r="CV24">
        <v>139.50741935483899</v>
      </c>
      <c r="CW24">
        <v>0</v>
      </c>
      <c r="CX24">
        <v>120</v>
      </c>
      <c r="CY24">
        <v>0</v>
      </c>
      <c r="CZ24">
        <v>1036.08</v>
      </c>
      <c r="DA24">
        <v>10.3022222468657</v>
      </c>
      <c r="DB24">
        <v>129.982906110133</v>
      </c>
      <c r="DC24">
        <v>14402.3230769231</v>
      </c>
      <c r="DD24">
        <v>15</v>
      </c>
      <c r="DE24">
        <v>1608237145.5999999</v>
      </c>
      <c r="DF24" t="s">
        <v>322</v>
      </c>
      <c r="DG24">
        <v>1608237145.5999999</v>
      </c>
      <c r="DH24">
        <v>1608237145.5999999</v>
      </c>
      <c r="DI24">
        <v>18</v>
      </c>
      <c r="DJ24">
        <v>0.16800000000000001</v>
      </c>
      <c r="DK24">
        <v>-8.3000000000000004E-2</v>
      </c>
      <c r="DL24">
        <v>3.1429999999999998</v>
      </c>
      <c r="DM24">
        <v>0.159</v>
      </c>
      <c r="DN24">
        <v>418</v>
      </c>
      <c r="DO24">
        <v>18</v>
      </c>
      <c r="DP24">
        <v>0.11</v>
      </c>
      <c r="DQ24">
        <v>0.03</v>
      </c>
      <c r="DR24">
        <v>13.639251536053299</v>
      </c>
      <c r="DS24">
        <v>-0.773922228368361</v>
      </c>
      <c r="DT24">
        <v>6.1075220771558997E-2</v>
      </c>
      <c r="DU24">
        <v>0</v>
      </c>
      <c r="DV24">
        <v>-17.508316666666701</v>
      </c>
      <c r="DW24">
        <v>0.93469988876529297</v>
      </c>
      <c r="DX24">
        <v>7.4772780623848498E-2</v>
      </c>
      <c r="DY24">
        <v>0</v>
      </c>
      <c r="DZ24">
        <v>2.8125423333333299</v>
      </c>
      <c r="EA24">
        <v>-0.13058856507229799</v>
      </c>
      <c r="EB24">
        <v>1.24624705103853E-2</v>
      </c>
      <c r="EC24">
        <v>1</v>
      </c>
      <c r="ED24">
        <v>1</v>
      </c>
      <c r="EE24">
        <v>3</v>
      </c>
      <c r="EF24" t="s">
        <v>323</v>
      </c>
      <c r="EG24">
        <v>100</v>
      </c>
      <c r="EH24">
        <v>100</v>
      </c>
      <c r="EI24">
        <v>3.1429999999999998</v>
      </c>
      <c r="EJ24">
        <v>0.159</v>
      </c>
      <c r="EK24">
        <v>2.97509523809526</v>
      </c>
      <c r="EL24">
        <v>0</v>
      </c>
      <c r="EM24">
        <v>0</v>
      </c>
      <c r="EN24">
        <v>0</v>
      </c>
      <c r="EO24">
        <v>0.24211999999999601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10.7</v>
      </c>
      <c r="EX24">
        <v>10.7</v>
      </c>
      <c r="EY24">
        <v>2</v>
      </c>
      <c r="EZ24">
        <v>495.79599999999999</v>
      </c>
      <c r="FA24">
        <v>470.13</v>
      </c>
      <c r="FB24">
        <v>23.7394</v>
      </c>
      <c r="FC24">
        <v>33.544499999999999</v>
      </c>
      <c r="FD24">
        <v>30.001000000000001</v>
      </c>
      <c r="FE24">
        <v>33.4422</v>
      </c>
      <c r="FF24">
        <v>33.414099999999998</v>
      </c>
      <c r="FG24">
        <v>22.564800000000002</v>
      </c>
      <c r="FH24">
        <v>18.8142</v>
      </c>
      <c r="FI24">
        <v>32.254600000000003</v>
      </c>
      <c r="FJ24">
        <v>23.735099999999999</v>
      </c>
      <c r="FK24">
        <v>417.26</v>
      </c>
      <c r="FL24">
        <v>18.514500000000002</v>
      </c>
      <c r="FM24">
        <v>101.395</v>
      </c>
      <c r="FN24">
        <v>100.782</v>
      </c>
    </row>
    <row r="25" spans="1:170" x14ac:dyDescent="0.25">
      <c r="A25">
        <v>9</v>
      </c>
      <c r="B25">
        <v>1608237245.0999999</v>
      </c>
      <c r="C25">
        <v>779</v>
      </c>
      <c r="D25" t="s">
        <v>324</v>
      </c>
      <c r="E25" t="s">
        <v>325</v>
      </c>
      <c r="F25" t="s">
        <v>285</v>
      </c>
      <c r="G25" t="s">
        <v>286</v>
      </c>
      <c r="H25">
        <v>1608237237.3499999</v>
      </c>
      <c r="I25">
        <f t="shared" si="0"/>
        <v>1.9175148908870589E-3</v>
      </c>
      <c r="J25">
        <f t="shared" si="1"/>
        <v>16.316635308946346</v>
      </c>
      <c r="K25">
        <f t="shared" si="2"/>
        <v>499.550366666667</v>
      </c>
      <c r="L25">
        <f t="shared" si="3"/>
        <v>239.06190470291924</v>
      </c>
      <c r="M25">
        <f t="shared" si="4"/>
        <v>24.325923226193282</v>
      </c>
      <c r="N25">
        <f t="shared" si="5"/>
        <v>50.832121839953082</v>
      </c>
      <c r="O25">
        <f t="shared" si="6"/>
        <v>0.10635747205146999</v>
      </c>
      <c r="P25">
        <f t="shared" si="7"/>
        <v>2.958258666069999</v>
      </c>
      <c r="Q25">
        <f t="shared" si="8"/>
        <v>0.104277927801562</v>
      </c>
      <c r="R25">
        <f t="shared" si="9"/>
        <v>6.5357157069733232E-2</v>
      </c>
      <c r="S25">
        <f t="shared" si="10"/>
        <v>231.29420921083675</v>
      </c>
      <c r="T25">
        <f t="shared" si="11"/>
        <v>28.828045584981837</v>
      </c>
      <c r="U25">
        <f t="shared" si="12"/>
        <v>28.893226666666699</v>
      </c>
      <c r="V25">
        <f t="shared" si="13"/>
        <v>3.9969911172626413</v>
      </c>
      <c r="W25">
        <f t="shared" si="14"/>
        <v>57.613733415748413</v>
      </c>
      <c r="X25">
        <f t="shared" si="15"/>
        <v>2.1826726925590805</v>
      </c>
      <c r="Y25">
        <f t="shared" si="16"/>
        <v>3.7884590411953032</v>
      </c>
      <c r="Z25">
        <f t="shared" si="17"/>
        <v>1.8143184247035609</v>
      </c>
      <c r="AA25">
        <f t="shared" si="18"/>
        <v>-84.562406688119296</v>
      </c>
      <c r="AB25">
        <f t="shared" si="19"/>
        <v>-147.06011489887143</v>
      </c>
      <c r="AC25">
        <f t="shared" si="20"/>
        <v>-10.882779499385585</v>
      </c>
      <c r="AD25">
        <f t="shared" si="21"/>
        <v>-11.211091875539552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53575.362474821137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1081.1688461538499</v>
      </c>
      <c r="AR25">
        <v>1334.76</v>
      </c>
      <c r="AS25">
        <f t="shared" si="27"/>
        <v>0.18999007600328899</v>
      </c>
      <c r="AT25">
        <v>0.5</v>
      </c>
      <c r="AU25">
        <f t="shared" si="28"/>
        <v>1180.1993077579004</v>
      </c>
      <c r="AV25">
        <f t="shared" si="29"/>
        <v>16.316635308946346</v>
      </c>
      <c r="AW25">
        <f t="shared" si="30"/>
        <v>112.11307808997628</v>
      </c>
      <c r="AX25">
        <f t="shared" si="31"/>
        <v>0.47407024483802329</v>
      </c>
      <c r="AY25">
        <f t="shared" si="32"/>
        <v>1.4314855700820485E-2</v>
      </c>
      <c r="AZ25">
        <f t="shared" si="33"/>
        <v>1.4439449788726062</v>
      </c>
      <c r="BA25" t="s">
        <v>327</v>
      </c>
      <c r="BB25">
        <v>701.99</v>
      </c>
      <c r="BC25">
        <f t="shared" si="34"/>
        <v>632.77</v>
      </c>
      <c r="BD25">
        <f t="shared" si="35"/>
        <v>0.40076355365480359</v>
      </c>
      <c r="BE25">
        <f t="shared" si="36"/>
        <v>0.75283290821807036</v>
      </c>
      <c r="BF25">
        <f t="shared" si="37"/>
        <v>0.40949149637048676</v>
      </c>
      <c r="BG25">
        <f t="shared" si="38"/>
        <v>0.75681994475899117</v>
      </c>
      <c r="BH25">
        <f t="shared" si="39"/>
        <v>1400.0166666666701</v>
      </c>
      <c r="BI25">
        <f t="shared" si="40"/>
        <v>1180.1993077579004</v>
      </c>
      <c r="BJ25">
        <f t="shared" si="41"/>
        <v>0.84298946995242741</v>
      </c>
      <c r="BK25">
        <f t="shared" si="42"/>
        <v>0.19597893990485477</v>
      </c>
      <c r="BL25">
        <v>6</v>
      </c>
      <c r="BM25">
        <v>0.5</v>
      </c>
      <c r="BN25" t="s">
        <v>290</v>
      </c>
      <c r="BO25">
        <v>2</v>
      </c>
      <c r="BP25">
        <v>1608237237.3499999</v>
      </c>
      <c r="BQ25">
        <v>499.550366666667</v>
      </c>
      <c r="BR25">
        <v>520.27936666666699</v>
      </c>
      <c r="BS25">
        <v>21.450116666666698</v>
      </c>
      <c r="BT25">
        <v>19.198503333333299</v>
      </c>
      <c r="BU25">
        <v>496.407033333333</v>
      </c>
      <c r="BV25">
        <v>21.291263333333301</v>
      </c>
      <c r="BW25">
        <v>500.010533333333</v>
      </c>
      <c r="BX25">
        <v>101.7098</v>
      </c>
      <c r="BY25">
        <v>4.5949233333333298E-2</v>
      </c>
      <c r="BZ25">
        <v>27.971136666666698</v>
      </c>
      <c r="CA25">
        <v>28.893226666666699</v>
      </c>
      <c r="CB25">
        <v>999.9</v>
      </c>
      <c r="CC25">
        <v>0</v>
      </c>
      <c r="CD25">
        <v>0</v>
      </c>
      <c r="CE25">
        <v>9993.7053333333297</v>
      </c>
      <c r="CF25">
        <v>0</v>
      </c>
      <c r="CG25">
        <v>173.41083333333299</v>
      </c>
      <c r="CH25">
        <v>1400.0166666666701</v>
      </c>
      <c r="CI25">
        <v>0.89999443333333295</v>
      </c>
      <c r="CJ25">
        <v>0.100005566666667</v>
      </c>
      <c r="CK25">
        <v>0</v>
      </c>
      <c r="CL25">
        <v>1081.1373333333299</v>
      </c>
      <c r="CM25">
        <v>4.9997499999999997</v>
      </c>
      <c r="CN25">
        <v>14987.42</v>
      </c>
      <c r="CO25">
        <v>12178.17</v>
      </c>
      <c r="CP25">
        <v>49.037266666666703</v>
      </c>
      <c r="CQ25">
        <v>51.207999999999998</v>
      </c>
      <c r="CR25">
        <v>50.091466666666697</v>
      </c>
      <c r="CS25">
        <v>50.153933333333299</v>
      </c>
      <c r="CT25">
        <v>50.062199999999997</v>
      </c>
      <c r="CU25">
        <v>1255.5073333333301</v>
      </c>
      <c r="CV25">
        <v>139.51033333333299</v>
      </c>
      <c r="CW25">
        <v>0</v>
      </c>
      <c r="CX25">
        <v>120.700000047684</v>
      </c>
      <c r="CY25">
        <v>0</v>
      </c>
      <c r="CZ25">
        <v>1081.1688461538499</v>
      </c>
      <c r="DA25">
        <v>3.1825641017602102</v>
      </c>
      <c r="DB25">
        <v>33.747008656052401</v>
      </c>
      <c r="DC25">
        <v>14987.6730769231</v>
      </c>
      <c r="DD25">
        <v>15</v>
      </c>
      <c r="DE25">
        <v>1608237145.5999999</v>
      </c>
      <c r="DF25" t="s">
        <v>322</v>
      </c>
      <c r="DG25">
        <v>1608237145.5999999</v>
      </c>
      <c r="DH25">
        <v>1608237145.5999999</v>
      </c>
      <c r="DI25">
        <v>18</v>
      </c>
      <c r="DJ25">
        <v>0.16800000000000001</v>
      </c>
      <c r="DK25">
        <v>-8.3000000000000004E-2</v>
      </c>
      <c r="DL25">
        <v>3.1429999999999998</v>
      </c>
      <c r="DM25">
        <v>0.159</v>
      </c>
      <c r="DN25">
        <v>418</v>
      </c>
      <c r="DO25">
        <v>18</v>
      </c>
      <c r="DP25">
        <v>0.11</v>
      </c>
      <c r="DQ25">
        <v>0.03</v>
      </c>
      <c r="DR25">
        <v>16.329275719166901</v>
      </c>
      <c r="DS25">
        <v>-0.153482379246586</v>
      </c>
      <c r="DT25">
        <v>3.8537877166327998E-2</v>
      </c>
      <c r="DU25">
        <v>1</v>
      </c>
      <c r="DV25">
        <v>-20.7347</v>
      </c>
      <c r="DW25">
        <v>0.12123870967745599</v>
      </c>
      <c r="DX25">
        <v>3.2148530293000799E-2</v>
      </c>
      <c r="DY25">
        <v>1</v>
      </c>
      <c r="DZ25">
        <v>2.2528389999999998</v>
      </c>
      <c r="EA25">
        <v>-0.160824827586208</v>
      </c>
      <c r="EB25">
        <v>1.7770125557612999E-2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3.1429999999999998</v>
      </c>
      <c r="EJ25">
        <v>0.1588</v>
      </c>
      <c r="EK25">
        <v>3.14339999999999</v>
      </c>
      <c r="EL25">
        <v>0</v>
      </c>
      <c r="EM25">
        <v>0</v>
      </c>
      <c r="EN25">
        <v>0</v>
      </c>
      <c r="EO25">
        <v>0.158860000000004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1.7</v>
      </c>
      <c r="EX25">
        <v>1.7</v>
      </c>
      <c r="EY25">
        <v>2</v>
      </c>
      <c r="EZ25">
        <v>494.113</v>
      </c>
      <c r="FA25">
        <v>470.37400000000002</v>
      </c>
      <c r="FB25">
        <v>23.7803</v>
      </c>
      <c r="FC25">
        <v>33.736199999999997</v>
      </c>
      <c r="FD25">
        <v>29.9999</v>
      </c>
      <c r="FE25">
        <v>33.603700000000003</v>
      </c>
      <c r="FF25">
        <v>33.5625</v>
      </c>
      <c r="FG25">
        <v>26.7775</v>
      </c>
      <c r="FH25">
        <v>14.9566</v>
      </c>
      <c r="FI25">
        <v>32.441499999999998</v>
      </c>
      <c r="FJ25">
        <v>23.8065</v>
      </c>
      <c r="FK25">
        <v>520.33900000000006</v>
      </c>
      <c r="FL25">
        <v>19.2913</v>
      </c>
      <c r="FM25">
        <v>101.363</v>
      </c>
      <c r="FN25">
        <v>100.753</v>
      </c>
    </row>
    <row r="26" spans="1:170" x14ac:dyDescent="0.25">
      <c r="A26">
        <v>10</v>
      </c>
      <c r="B26">
        <v>1608237362.0999999</v>
      </c>
      <c r="C26">
        <v>896</v>
      </c>
      <c r="D26" t="s">
        <v>328</v>
      </c>
      <c r="E26" t="s">
        <v>329</v>
      </c>
      <c r="F26" t="s">
        <v>285</v>
      </c>
      <c r="G26" t="s">
        <v>286</v>
      </c>
      <c r="H26">
        <v>1608237354.3499999</v>
      </c>
      <c r="I26">
        <f t="shared" si="0"/>
        <v>1.7842808125146849E-3</v>
      </c>
      <c r="J26">
        <f t="shared" si="1"/>
        <v>18.412914905693928</v>
      </c>
      <c r="K26">
        <f t="shared" si="2"/>
        <v>599.79386666666699</v>
      </c>
      <c r="L26">
        <f t="shared" si="3"/>
        <v>283.37134749823059</v>
      </c>
      <c r="M26">
        <f t="shared" si="4"/>
        <v>28.835400327027653</v>
      </c>
      <c r="N26">
        <f t="shared" si="5"/>
        <v>61.034033298434245</v>
      </c>
      <c r="O26">
        <f t="shared" si="6"/>
        <v>9.8626771663392052E-2</v>
      </c>
      <c r="P26">
        <f t="shared" si="7"/>
        <v>2.9594479769128128</v>
      </c>
      <c r="Q26">
        <f t="shared" si="8"/>
        <v>9.6836510460332093E-2</v>
      </c>
      <c r="R26">
        <f t="shared" si="9"/>
        <v>6.0680960157675962E-2</v>
      </c>
      <c r="S26">
        <f t="shared" si="10"/>
        <v>231.29385323170322</v>
      </c>
      <c r="T26">
        <f t="shared" si="11"/>
        <v>28.890809150425643</v>
      </c>
      <c r="U26">
        <f t="shared" si="12"/>
        <v>28.911583333333301</v>
      </c>
      <c r="V26">
        <f t="shared" si="13"/>
        <v>4.0012421216066798</v>
      </c>
      <c r="W26">
        <f t="shared" si="14"/>
        <v>57.53227038599875</v>
      </c>
      <c r="X26">
        <f t="shared" si="15"/>
        <v>2.1832497885705253</v>
      </c>
      <c r="Y26">
        <f t="shared" si="16"/>
        <v>3.7948264059849239</v>
      </c>
      <c r="Z26">
        <f t="shared" si="17"/>
        <v>1.8179923330361545</v>
      </c>
      <c r="AA26">
        <f t="shared" si="18"/>
        <v>-78.6867838318976</v>
      </c>
      <c r="AB26">
        <f t="shared" si="19"/>
        <v>-145.45247442933393</v>
      </c>
      <c r="AC26">
        <f t="shared" si="20"/>
        <v>-10.762009501474692</v>
      </c>
      <c r="AD26">
        <f t="shared" si="21"/>
        <v>-3.6074145310030019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53604.975199509594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1114.645</v>
      </c>
      <c r="AR26">
        <v>1387.79</v>
      </c>
      <c r="AS26">
        <f t="shared" si="27"/>
        <v>0.19682012408217375</v>
      </c>
      <c r="AT26">
        <v>0.5</v>
      </c>
      <c r="AU26">
        <f t="shared" si="28"/>
        <v>1180.2008807472971</v>
      </c>
      <c r="AV26">
        <f t="shared" si="29"/>
        <v>18.412914905693928</v>
      </c>
      <c r="AW26">
        <f t="shared" si="30"/>
        <v>116.14364189528688</v>
      </c>
      <c r="AX26">
        <f t="shared" si="31"/>
        <v>0.49085236238912222</v>
      </c>
      <c r="AY26">
        <f t="shared" si="32"/>
        <v>1.6091042377027683E-2</v>
      </c>
      <c r="AZ26">
        <f t="shared" si="33"/>
        <v>1.3505573609840105</v>
      </c>
      <c r="BA26" t="s">
        <v>331</v>
      </c>
      <c r="BB26">
        <v>706.59</v>
      </c>
      <c r="BC26">
        <f t="shared" si="34"/>
        <v>681.19999999999993</v>
      </c>
      <c r="BD26">
        <f t="shared" si="35"/>
        <v>0.40097621843805054</v>
      </c>
      <c r="BE26">
        <f t="shared" si="36"/>
        <v>0.73343664033120859</v>
      </c>
      <c r="BF26">
        <f t="shared" si="37"/>
        <v>0.40627649435301999</v>
      </c>
      <c r="BG26">
        <f t="shared" si="38"/>
        <v>0.73599612636320355</v>
      </c>
      <c r="BH26">
        <f t="shared" si="39"/>
        <v>1400.019</v>
      </c>
      <c r="BI26">
        <f t="shared" si="40"/>
        <v>1180.2008807472971</v>
      </c>
      <c r="BJ26">
        <f t="shared" si="41"/>
        <v>0.84298918853765348</v>
      </c>
      <c r="BK26">
        <f t="shared" si="42"/>
        <v>0.19597837707530699</v>
      </c>
      <c r="BL26">
        <v>6</v>
      </c>
      <c r="BM26">
        <v>0.5</v>
      </c>
      <c r="BN26" t="s">
        <v>290</v>
      </c>
      <c r="BO26">
        <v>2</v>
      </c>
      <c r="BP26">
        <v>1608237354.3499999</v>
      </c>
      <c r="BQ26">
        <v>599.79386666666699</v>
      </c>
      <c r="BR26">
        <v>623.17243333333295</v>
      </c>
      <c r="BS26">
        <v>21.45524</v>
      </c>
      <c r="BT26">
        <v>19.360146666666701</v>
      </c>
      <c r="BU26">
        <v>596.65039999999999</v>
      </c>
      <c r="BV26">
        <v>21.296396666666698</v>
      </c>
      <c r="BW26">
        <v>500.02506666666699</v>
      </c>
      <c r="BX26">
        <v>101.713066666667</v>
      </c>
      <c r="BY26">
        <v>4.5281809999999999E-2</v>
      </c>
      <c r="BZ26">
        <v>27.999939999999999</v>
      </c>
      <c r="CA26">
        <v>28.911583333333301</v>
      </c>
      <c r="CB26">
        <v>999.9</v>
      </c>
      <c r="CC26">
        <v>0</v>
      </c>
      <c r="CD26">
        <v>0</v>
      </c>
      <c r="CE26">
        <v>10000.127</v>
      </c>
      <c r="CF26">
        <v>0</v>
      </c>
      <c r="CG26">
        <v>161.16679999999999</v>
      </c>
      <c r="CH26">
        <v>1400.019</v>
      </c>
      <c r="CI26">
        <v>0.90000196666666699</v>
      </c>
      <c r="CJ26">
        <v>9.9998023333333297E-2</v>
      </c>
      <c r="CK26">
        <v>0</v>
      </c>
      <c r="CL26">
        <v>1114.636</v>
      </c>
      <c r="CM26">
        <v>4.9997499999999997</v>
      </c>
      <c r="CN26">
        <v>15401.0133333333</v>
      </c>
      <c r="CO26">
        <v>12178.22</v>
      </c>
      <c r="CP26">
        <v>48.095566666666599</v>
      </c>
      <c r="CQ26">
        <v>50.287233333333297</v>
      </c>
      <c r="CR26">
        <v>49.1497666666667</v>
      </c>
      <c r="CS26">
        <v>49.280999999999999</v>
      </c>
      <c r="CT26">
        <v>49.249833333333299</v>
      </c>
      <c r="CU26">
        <v>1255.5216666666699</v>
      </c>
      <c r="CV26">
        <v>139.49733333333299</v>
      </c>
      <c r="CW26">
        <v>0</v>
      </c>
      <c r="CX26">
        <v>116</v>
      </c>
      <c r="CY26">
        <v>0</v>
      </c>
      <c r="CZ26">
        <v>1114.645</v>
      </c>
      <c r="DA26">
        <v>-1.33162392732066</v>
      </c>
      <c r="DB26">
        <v>-27.473504294281099</v>
      </c>
      <c r="DC26">
        <v>15400.8615384615</v>
      </c>
      <c r="DD26">
        <v>15</v>
      </c>
      <c r="DE26">
        <v>1608237145.5999999</v>
      </c>
      <c r="DF26" t="s">
        <v>322</v>
      </c>
      <c r="DG26">
        <v>1608237145.5999999</v>
      </c>
      <c r="DH26">
        <v>1608237145.5999999</v>
      </c>
      <c r="DI26">
        <v>18</v>
      </c>
      <c r="DJ26">
        <v>0.16800000000000001</v>
      </c>
      <c r="DK26">
        <v>-8.3000000000000004E-2</v>
      </c>
      <c r="DL26">
        <v>3.1429999999999998</v>
      </c>
      <c r="DM26">
        <v>0.159</v>
      </c>
      <c r="DN26">
        <v>418</v>
      </c>
      <c r="DO26">
        <v>18</v>
      </c>
      <c r="DP26">
        <v>0.11</v>
      </c>
      <c r="DQ26">
        <v>0.03</v>
      </c>
      <c r="DR26">
        <v>18.4121276261464</v>
      </c>
      <c r="DS26">
        <v>0.213515940852958</v>
      </c>
      <c r="DT26">
        <v>3.7937289601655703E-2</v>
      </c>
      <c r="DU26">
        <v>1</v>
      </c>
      <c r="DV26">
        <v>-23.378896666666702</v>
      </c>
      <c r="DW26">
        <v>-0.14990789766408399</v>
      </c>
      <c r="DX26">
        <v>4.11107892029439E-2</v>
      </c>
      <c r="DY26">
        <v>1</v>
      </c>
      <c r="DZ26">
        <v>2.0972770000000001</v>
      </c>
      <c r="EA26">
        <v>-0.183359733036707</v>
      </c>
      <c r="EB26">
        <v>1.6030691220281199E-2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3.1429999999999998</v>
      </c>
      <c r="EJ26">
        <v>0.1588</v>
      </c>
      <c r="EK26">
        <v>3.14339999999999</v>
      </c>
      <c r="EL26">
        <v>0</v>
      </c>
      <c r="EM26">
        <v>0</v>
      </c>
      <c r="EN26">
        <v>0</v>
      </c>
      <c r="EO26">
        <v>0.158860000000004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3.6</v>
      </c>
      <c r="EX26">
        <v>3.6</v>
      </c>
      <c r="EY26">
        <v>2</v>
      </c>
      <c r="EZ26">
        <v>494.07600000000002</v>
      </c>
      <c r="FA26">
        <v>472.74</v>
      </c>
      <c r="FB26">
        <v>24.416699999999999</v>
      </c>
      <c r="FC26">
        <v>33.556600000000003</v>
      </c>
      <c r="FD26">
        <v>29.9999</v>
      </c>
      <c r="FE26">
        <v>33.503500000000003</v>
      </c>
      <c r="FF26">
        <v>33.467599999999997</v>
      </c>
      <c r="FG26">
        <v>30.845300000000002</v>
      </c>
      <c r="FH26">
        <v>13.7165</v>
      </c>
      <c r="FI26">
        <v>32.441499999999998</v>
      </c>
      <c r="FJ26">
        <v>24.0594</v>
      </c>
      <c r="FK26">
        <v>623.21600000000001</v>
      </c>
      <c r="FL26">
        <v>19.467600000000001</v>
      </c>
      <c r="FM26">
        <v>101.411</v>
      </c>
      <c r="FN26">
        <v>100.807</v>
      </c>
    </row>
    <row r="27" spans="1:170" x14ac:dyDescent="0.25">
      <c r="A27">
        <v>11</v>
      </c>
      <c r="B27">
        <v>1608237482.5999999</v>
      </c>
      <c r="C27">
        <v>1016.5</v>
      </c>
      <c r="D27" t="s">
        <v>332</v>
      </c>
      <c r="E27" t="s">
        <v>333</v>
      </c>
      <c r="F27" t="s">
        <v>285</v>
      </c>
      <c r="G27" t="s">
        <v>286</v>
      </c>
      <c r="H27">
        <v>1608237474.5999999</v>
      </c>
      <c r="I27">
        <f t="shared" si="0"/>
        <v>1.7313751071860455E-3</v>
      </c>
      <c r="J27">
        <f t="shared" si="1"/>
        <v>20.373805786711674</v>
      </c>
      <c r="K27">
        <f t="shared" si="2"/>
        <v>699.80922580645199</v>
      </c>
      <c r="L27">
        <f t="shared" si="3"/>
        <v>341.65456869697834</v>
      </c>
      <c r="M27">
        <f t="shared" si="4"/>
        <v>34.769072286192561</v>
      </c>
      <c r="N27">
        <f t="shared" si="5"/>
        <v>71.217304809962499</v>
      </c>
      <c r="O27">
        <f t="shared" si="6"/>
        <v>9.6517052895028543E-2</v>
      </c>
      <c r="P27">
        <f t="shared" si="7"/>
        <v>2.9596995522028058</v>
      </c>
      <c r="Q27">
        <f t="shared" si="8"/>
        <v>9.4801988345871488E-2</v>
      </c>
      <c r="R27">
        <f t="shared" si="9"/>
        <v>5.9402795995552315E-2</v>
      </c>
      <c r="S27">
        <f t="shared" si="10"/>
        <v>231.29138912773314</v>
      </c>
      <c r="T27">
        <f t="shared" si="11"/>
        <v>28.872329518228842</v>
      </c>
      <c r="U27">
        <f t="shared" si="12"/>
        <v>28.911174193548401</v>
      </c>
      <c r="V27">
        <f t="shared" si="13"/>
        <v>4.0011473308004861</v>
      </c>
      <c r="W27">
        <f t="shared" si="14"/>
        <v>58.060739699141195</v>
      </c>
      <c r="X27">
        <f t="shared" si="15"/>
        <v>2.1991930786077938</v>
      </c>
      <c r="Y27">
        <f t="shared" si="16"/>
        <v>3.7877455402799893</v>
      </c>
      <c r="Z27">
        <f t="shared" si="17"/>
        <v>1.8019542521926923</v>
      </c>
      <c r="AA27">
        <f t="shared" si="18"/>
        <v>-76.353642226904611</v>
      </c>
      <c r="AB27">
        <f t="shared" si="19"/>
        <v>-150.5109346823676</v>
      </c>
      <c r="AC27">
        <f t="shared" si="20"/>
        <v>-11.133542042418885</v>
      </c>
      <c r="AD27">
        <f t="shared" si="21"/>
        <v>-6.7067298239579713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53618.198454523706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1141.5384615384601</v>
      </c>
      <c r="AR27">
        <v>1429.68</v>
      </c>
      <c r="AS27">
        <f t="shared" si="27"/>
        <v>0.20154267980355045</v>
      </c>
      <c r="AT27">
        <v>0.5</v>
      </c>
      <c r="AU27">
        <f t="shared" si="28"/>
        <v>1180.1881459085894</v>
      </c>
      <c r="AV27">
        <f t="shared" si="29"/>
        <v>20.373805786711674</v>
      </c>
      <c r="AW27">
        <f t="shared" si="30"/>
        <v>118.92914079940036</v>
      </c>
      <c r="AX27">
        <f t="shared" si="31"/>
        <v>0.50268591572939403</v>
      </c>
      <c r="AY27">
        <f t="shared" si="32"/>
        <v>1.7752723020614619E-2</v>
      </c>
      <c r="AZ27">
        <f t="shared" si="33"/>
        <v>1.2816854121201946</v>
      </c>
      <c r="BA27" t="s">
        <v>335</v>
      </c>
      <c r="BB27">
        <v>711</v>
      </c>
      <c r="BC27">
        <f t="shared" si="34"/>
        <v>718.68000000000006</v>
      </c>
      <c r="BD27">
        <f t="shared" si="35"/>
        <v>0.4009316225045082</v>
      </c>
      <c r="BE27">
        <f t="shared" si="36"/>
        <v>0.7182840208852721</v>
      </c>
      <c r="BF27">
        <f t="shared" si="37"/>
        <v>0.40344482930948522</v>
      </c>
      <c r="BG27">
        <f t="shared" si="38"/>
        <v>0.71954676274639151</v>
      </c>
      <c r="BH27">
        <f t="shared" si="39"/>
        <v>1400.0038709677401</v>
      </c>
      <c r="BI27">
        <f t="shared" si="40"/>
        <v>1180.1881459085894</v>
      </c>
      <c r="BJ27">
        <f t="shared" si="41"/>
        <v>0.84298920194613092</v>
      </c>
      <c r="BK27">
        <f t="shared" si="42"/>
        <v>0.19597840389226182</v>
      </c>
      <c r="BL27">
        <v>6</v>
      </c>
      <c r="BM27">
        <v>0.5</v>
      </c>
      <c r="BN27" t="s">
        <v>290</v>
      </c>
      <c r="BO27">
        <v>2</v>
      </c>
      <c r="BP27">
        <v>1608237474.5999999</v>
      </c>
      <c r="BQ27">
        <v>699.80922580645199</v>
      </c>
      <c r="BR27">
        <v>725.71096774193597</v>
      </c>
      <c r="BS27">
        <v>21.610135483871002</v>
      </c>
      <c r="BT27">
        <v>19.577445161290299</v>
      </c>
      <c r="BU27">
        <v>696.66580645161298</v>
      </c>
      <c r="BV27">
        <v>21.451270967741898</v>
      </c>
      <c r="BW27">
        <v>500.01512903225802</v>
      </c>
      <c r="BX27">
        <v>101.721516129032</v>
      </c>
      <c r="BY27">
        <v>4.5225696774193497E-2</v>
      </c>
      <c r="BZ27">
        <v>27.967906451612901</v>
      </c>
      <c r="CA27">
        <v>28.911174193548401</v>
      </c>
      <c r="CB27">
        <v>999.9</v>
      </c>
      <c r="CC27">
        <v>0</v>
      </c>
      <c r="CD27">
        <v>0</v>
      </c>
      <c r="CE27">
        <v>10000.7229032258</v>
      </c>
      <c r="CF27">
        <v>0</v>
      </c>
      <c r="CG27">
        <v>153.57877419354801</v>
      </c>
      <c r="CH27">
        <v>1400.0038709677401</v>
      </c>
      <c r="CI27">
        <v>0.90000212903225796</v>
      </c>
      <c r="CJ27">
        <v>9.9997816129032302E-2</v>
      </c>
      <c r="CK27">
        <v>0</v>
      </c>
      <c r="CL27">
        <v>1141.5912903225801</v>
      </c>
      <c r="CM27">
        <v>4.9997499999999997</v>
      </c>
      <c r="CN27">
        <v>15739.3322580645</v>
      </c>
      <c r="CO27">
        <v>12178.0967741935</v>
      </c>
      <c r="CP27">
        <v>47.447161290322597</v>
      </c>
      <c r="CQ27">
        <v>49.620935483871001</v>
      </c>
      <c r="CR27">
        <v>48.455290322580602</v>
      </c>
      <c r="CS27">
        <v>48.674999999999997</v>
      </c>
      <c r="CT27">
        <v>48.630935483870999</v>
      </c>
      <c r="CU27">
        <v>1255.5074193548401</v>
      </c>
      <c r="CV27">
        <v>139.496451612903</v>
      </c>
      <c r="CW27">
        <v>0</v>
      </c>
      <c r="CX27">
        <v>119.60000014305101</v>
      </c>
      <c r="CY27">
        <v>0</v>
      </c>
      <c r="CZ27">
        <v>1141.5384615384601</v>
      </c>
      <c r="DA27">
        <v>-5.8317948503131003</v>
      </c>
      <c r="DB27">
        <v>-94.485470104640797</v>
      </c>
      <c r="DC27">
        <v>15738.9653846154</v>
      </c>
      <c r="DD27">
        <v>15</v>
      </c>
      <c r="DE27">
        <v>1608237145.5999999</v>
      </c>
      <c r="DF27" t="s">
        <v>322</v>
      </c>
      <c r="DG27">
        <v>1608237145.5999999</v>
      </c>
      <c r="DH27">
        <v>1608237145.5999999</v>
      </c>
      <c r="DI27">
        <v>18</v>
      </c>
      <c r="DJ27">
        <v>0.16800000000000001</v>
      </c>
      <c r="DK27">
        <v>-8.3000000000000004E-2</v>
      </c>
      <c r="DL27">
        <v>3.1429999999999998</v>
      </c>
      <c r="DM27">
        <v>0.159</v>
      </c>
      <c r="DN27">
        <v>418</v>
      </c>
      <c r="DO27">
        <v>18</v>
      </c>
      <c r="DP27">
        <v>0.11</v>
      </c>
      <c r="DQ27">
        <v>0.03</v>
      </c>
      <c r="DR27">
        <v>20.373346930085901</v>
      </c>
      <c r="DS27">
        <v>-0.55864258002101697</v>
      </c>
      <c r="DT27">
        <v>6.6362913892434802E-2</v>
      </c>
      <c r="DU27">
        <v>0</v>
      </c>
      <c r="DV27">
        <v>-25.8965833333333</v>
      </c>
      <c r="DW27">
        <v>0.49314260289207101</v>
      </c>
      <c r="DX27">
        <v>6.5232425900689103E-2</v>
      </c>
      <c r="DY27">
        <v>0</v>
      </c>
      <c r="DZ27">
        <v>2.0340579999999999</v>
      </c>
      <c r="EA27">
        <v>7.7568854282515096E-3</v>
      </c>
      <c r="EB27">
        <v>1.06230932092933E-2</v>
      </c>
      <c r="EC27">
        <v>1</v>
      </c>
      <c r="ED27">
        <v>1</v>
      </c>
      <c r="EE27">
        <v>3</v>
      </c>
      <c r="EF27" t="s">
        <v>323</v>
      </c>
      <c r="EG27">
        <v>100</v>
      </c>
      <c r="EH27">
        <v>100</v>
      </c>
      <c r="EI27">
        <v>3.1429999999999998</v>
      </c>
      <c r="EJ27">
        <v>0.1588</v>
      </c>
      <c r="EK27">
        <v>3.14339999999999</v>
      </c>
      <c r="EL27">
        <v>0</v>
      </c>
      <c r="EM27">
        <v>0</v>
      </c>
      <c r="EN27">
        <v>0</v>
      </c>
      <c r="EO27">
        <v>0.158860000000004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5.6</v>
      </c>
      <c r="EX27">
        <v>5.6</v>
      </c>
      <c r="EY27">
        <v>2</v>
      </c>
      <c r="EZ27">
        <v>494.12599999999998</v>
      </c>
      <c r="FA27">
        <v>474.07100000000003</v>
      </c>
      <c r="FB27">
        <v>24.308599999999998</v>
      </c>
      <c r="FC27">
        <v>33.314100000000003</v>
      </c>
      <c r="FD27">
        <v>29.9998</v>
      </c>
      <c r="FE27">
        <v>33.334099999999999</v>
      </c>
      <c r="FF27">
        <v>33.323</v>
      </c>
      <c r="FG27">
        <v>34.768599999999999</v>
      </c>
      <c r="FH27">
        <v>14.441000000000001</v>
      </c>
      <c r="FI27">
        <v>33.191299999999998</v>
      </c>
      <c r="FJ27">
        <v>24.3155</v>
      </c>
      <c r="FK27">
        <v>725.74199999999996</v>
      </c>
      <c r="FL27">
        <v>19.4816</v>
      </c>
      <c r="FM27">
        <v>101.45</v>
      </c>
      <c r="FN27">
        <v>100.845</v>
      </c>
    </row>
    <row r="28" spans="1:170" x14ac:dyDescent="0.25">
      <c r="A28">
        <v>12</v>
      </c>
      <c r="B28">
        <v>1608237591.0999999</v>
      </c>
      <c r="C28">
        <v>1125</v>
      </c>
      <c r="D28" t="s">
        <v>336</v>
      </c>
      <c r="E28" t="s">
        <v>337</v>
      </c>
      <c r="F28" t="s">
        <v>285</v>
      </c>
      <c r="G28" t="s">
        <v>286</v>
      </c>
      <c r="H28">
        <v>1608237583.0999999</v>
      </c>
      <c r="I28">
        <f t="shared" si="0"/>
        <v>1.5882644238623422E-3</v>
      </c>
      <c r="J28">
        <f t="shared" si="1"/>
        <v>22.141394259686997</v>
      </c>
      <c r="K28">
        <f t="shared" si="2"/>
        <v>799.67719354838698</v>
      </c>
      <c r="L28">
        <f t="shared" si="3"/>
        <v>373.36969960761832</v>
      </c>
      <c r="M28">
        <f t="shared" si="4"/>
        <v>37.99636077977987</v>
      </c>
      <c r="N28">
        <f t="shared" si="5"/>
        <v>81.379991963349951</v>
      </c>
      <c r="O28">
        <f t="shared" si="6"/>
        <v>8.7817585147910021E-2</v>
      </c>
      <c r="P28">
        <f t="shared" si="7"/>
        <v>2.9591192840013045</v>
      </c>
      <c r="Q28">
        <f t="shared" si="8"/>
        <v>8.6395028625300185E-2</v>
      </c>
      <c r="R28">
        <f t="shared" si="9"/>
        <v>5.4122784402316243E-2</v>
      </c>
      <c r="S28">
        <f t="shared" si="10"/>
        <v>231.29090895694668</v>
      </c>
      <c r="T28">
        <f t="shared" si="11"/>
        <v>28.927401651237286</v>
      </c>
      <c r="U28">
        <f t="shared" si="12"/>
        <v>28.9666161290323</v>
      </c>
      <c r="V28">
        <f t="shared" si="13"/>
        <v>4.0140101552199816</v>
      </c>
      <c r="W28">
        <f t="shared" si="14"/>
        <v>58.028507584475989</v>
      </c>
      <c r="X28">
        <f t="shared" si="15"/>
        <v>2.2002897490698254</v>
      </c>
      <c r="Y28">
        <f t="shared" si="16"/>
        <v>3.7917393375432176</v>
      </c>
      <c r="Z28">
        <f t="shared" si="17"/>
        <v>1.8137204061501562</v>
      </c>
      <c r="AA28">
        <f t="shared" si="18"/>
        <v>-70.04246109232929</v>
      </c>
      <c r="AB28">
        <f t="shared" si="19"/>
        <v>-156.44277809988699</v>
      </c>
      <c r="AC28">
        <f t="shared" si="20"/>
        <v>-11.5788366368808</v>
      </c>
      <c r="AD28">
        <f t="shared" si="21"/>
        <v>-6.7731668721503979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53598.054453195757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1153.6357692307699</v>
      </c>
      <c r="AR28">
        <v>1442.87</v>
      </c>
      <c r="AS28">
        <f t="shared" si="27"/>
        <v>0.2004575816041847</v>
      </c>
      <c r="AT28">
        <v>0.5</v>
      </c>
      <c r="AU28">
        <f t="shared" si="28"/>
        <v>1180.1854546217498</v>
      </c>
      <c r="AV28">
        <f t="shared" si="29"/>
        <v>22.141394259686997</v>
      </c>
      <c r="AW28">
        <f t="shared" si="30"/>
        <v>118.28856103895562</v>
      </c>
      <c r="AX28">
        <f t="shared" si="31"/>
        <v>0.50781428680338492</v>
      </c>
      <c r="AY28">
        <f t="shared" si="32"/>
        <v>1.9250484447619905E-2</v>
      </c>
      <c r="AZ28">
        <f t="shared" si="33"/>
        <v>1.2608273787659319</v>
      </c>
      <c r="BA28" t="s">
        <v>339</v>
      </c>
      <c r="BB28">
        <v>710.16</v>
      </c>
      <c r="BC28">
        <f t="shared" si="34"/>
        <v>732.70999999999992</v>
      </c>
      <c r="BD28">
        <f t="shared" si="35"/>
        <v>0.39474584865667178</v>
      </c>
      <c r="BE28">
        <f t="shared" si="36"/>
        <v>0.71287893037399286</v>
      </c>
      <c r="BF28">
        <f t="shared" si="37"/>
        <v>0.39763126697976114</v>
      </c>
      <c r="BG28">
        <f t="shared" si="38"/>
        <v>0.71436731404489362</v>
      </c>
      <c r="BH28">
        <f t="shared" si="39"/>
        <v>1400.0006451612901</v>
      </c>
      <c r="BI28">
        <f t="shared" si="40"/>
        <v>1180.1854546217498</v>
      </c>
      <c r="BJ28">
        <f t="shared" si="41"/>
        <v>0.8429892219698113</v>
      </c>
      <c r="BK28">
        <f t="shared" si="42"/>
        <v>0.19597844393962266</v>
      </c>
      <c r="BL28">
        <v>6</v>
      </c>
      <c r="BM28">
        <v>0.5</v>
      </c>
      <c r="BN28" t="s">
        <v>290</v>
      </c>
      <c r="BO28">
        <v>2</v>
      </c>
      <c r="BP28">
        <v>1608237583.0999999</v>
      </c>
      <c r="BQ28">
        <v>799.67719354838698</v>
      </c>
      <c r="BR28">
        <v>827.769580645161</v>
      </c>
      <c r="BS28">
        <v>21.621058064516099</v>
      </c>
      <c r="BT28">
        <v>19.756441935483899</v>
      </c>
      <c r="BU28">
        <v>796.53370967741898</v>
      </c>
      <c r="BV28">
        <v>21.4622064516129</v>
      </c>
      <c r="BW28">
        <v>500.02499999999998</v>
      </c>
      <c r="BX28">
        <v>101.72125806451599</v>
      </c>
      <c r="BY28">
        <v>4.4795312903225797E-2</v>
      </c>
      <c r="BZ28">
        <v>27.985980645161298</v>
      </c>
      <c r="CA28">
        <v>28.9666161290323</v>
      </c>
      <c r="CB28">
        <v>999.9</v>
      </c>
      <c r="CC28">
        <v>0</v>
      </c>
      <c r="CD28">
        <v>0</v>
      </c>
      <c r="CE28">
        <v>9997.4580645161295</v>
      </c>
      <c r="CF28">
        <v>0</v>
      </c>
      <c r="CG28">
        <v>155.64070967741901</v>
      </c>
      <c r="CH28">
        <v>1400.0006451612901</v>
      </c>
      <c r="CI28">
        <v>0.90000106451612905</v>
      </c>
      <c r="CJ28">
        <v>9.9998883870967795E-2</v>
      </c>
      <c r="CK28">
        <v>0</v>
      </c>
      <c r="CL28">
        <v>1153.71</v>
      </c>
      <c r="CM28">
        <v>4.9997499999999997</v>
      </c>
      <c r="CN28">
        <v>15891.125806451601</v>
      </c>
      <c r="CO28">
        <v>12178.061290322599</v>
      </c>
      <c r="CP28">
        <v>47.149000000000001</v>
      </c>
      <c r="CQ28">
        <v>49.348580645161299</v>
      </c>
      <c r="CR28">
        <v>48.1148387096774</v>
      </c>
      <c r="CS28">
        <v>48.423000000000002</v>
      </c>
      <c r="CT28">
        <v>48.3241935483871</v>
      </c>
      <c r="CU28">
        <v>1255.5038709677401</v>
      </c>
      <c r="CV28">
        <v>139.49709677419401</v>
      </c>
      <c r="CW28">
        <v>0</v>
      </c>
      <c r="CX28">
        <v>107.700000047684</v>
      </c>
      <c r="CY28">
        <v>0</v>
      </c>
      <c r="CZ28">
        <v>1153.6357692307699</v>
      </c>
      <c r="DA28">
        <v>-13.7172649471092</v>
      </c>
      <c r="DB28">
        <v>-196.60854717515201</v>
      </c>
      <c r="DC28">
        <v>15890.430769230799</v>
      </c>
      <c r="DD28">
        <v>15</v>
      </c>
      <c r="DE28">
        <v>1608237145.5999999</v>
      </c>
      <c r="DF28" t="s">
        <v>322</v>
      </c>
      <c r="DG28">
        <v>1608237145.5999999</v>
      </c>
      <c r="DH28">
        <v>1608237145.5999999</v>
      </c>
      <c r="DI28">
        <v>18</v>
      </c>
      <c r="DJ28">
        <v>0.16800000000000001</v>
      </c>
      <c r="DK28">
        <v>-8.3000000000000004E-2</v>
      </c>
      <c r="DL28">
        <v>3.1429999999999998</v>
      </c>
      <c r="DM28">
        <v>0.159</v>
      </c>
      <c r="DN28">
        <v>418</v>
      </c>
      <c r="DO28">
        <v>18</v>
      </c>
      <c r="DP28">
        <v>0.11</v>
      </c>
      <c r="DQ28">
        <v>0.03</v>
      </c>
      <c r="DR28">
        <v>22.1486053411681</v>
      </c>
      <c r="DS28">
        <v>-0.29920583149355501</v>
      </c>
      <c r="DT28">
        <v>3.8568585588020898E-2</v>
      </c>
      <c r="DU28">
        <v>1</v>
      </c>
      <c r="DV28">
        <v>-28.092923333333299</v>
      </c>
      <c r="DW28">
        <v>0.117808231368167</v>
      </c>
      <c r="DX28">
        <v>3.1979250390770098E-2</v>
      </c>
      <c r="DY28">
        <v>1</v>
      </c>
      <c r="DZ28">
        <v>1.86424566666667</v>
      </c>
      <c r="EA28">
        <v>0.17561566184649899</v>
      </c>
      <c r="EB28">
        <v>1.4559126274913899E-2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3.1429999999999998</v>
      </c>
      <c r="EJ28">
        <v>0.1588</v>
      </c>
      <c r="EK28">
        <v>3.14339999999999</v>
      </c>
      <c r="EL28">
        <v>0</v>
      </c>
      <c r="EM28">
        <v>0</v>
      </c>
      <c r="EN28">
        <v>0</v>
      </c>
      <c r="EO28">
        <v>0.158860000000004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7.4</v>
      </c>
      <c r="EX28">
        <v>7.4</v>
      </c>
      <c r="EY28">
        <v>2</v>
      </c>
      <c r="EZ28">
        <v>494.45600000000002</v>
      </c>
      <c r="FA28">
        <v>474.02699999999999</v>
      </c>
      <c r="FB28">
        <v>24.069900000000001</v>
      </c>
      <c r="FC28">
        <v>33.278700000000001</v>
      </c>
      <c r="FD28">
        <v>30.0002</v>
      </c>
      <c r="FE28">
        <v>33.290799999999997</v>
      </c>
      <c r="FF28">
        <v>33.285600000000002</v>
      </c>
      <c r="FG28">
        <v>38.581899999999997</v>
      </c>
      <c r="FH28">
        <v>15.0494</v>
      </c>
      <c r="FI28">
        <v>33.564599999999999</v>
      </c>
      <c r="FJ28">
        <v>24.079799999999999</v>
      </c>
      <c r="FK28">
        <v>827.76499999999999</v>
      </c>
      <c r="FL28">
        <v>19.707599999999999</v>
      </c>
      <c r="FM28">
        <v>101.44499999999999</v>
      </c>
      <c r="FN28">
        <v>100.845</v>
      </c>
    </row>
    <row r="29" spans="1:170" x14ac:dyDescent="0.25">
      <c r="A29">
        <v>13</v>
      </c>
      <c r="B29">
        <v>1608237654.0999999</v>
      </c>
      <c r="C29">
        <v>1188</v>
      </c>
      <c r="D29" t="s">
        <v>340</v>
      </c>
      <c r="E29" t="s">
        <v>341</v>
      </c>
      <c r="F29" t="s">
        <v>285</v>
      </c>
      <c r="G29" t="s">
        <v>286</v>
      </c>
      <c r="H29">
        <v>1608237646.3499999</v>
      </c>
      <c r="I29">
        <f t="shared" si="0"/>
        <v>1.4398436093112056E-3</v>
      </c>
      <c r="J29">
        <f t="shared" si="1"/>
        <v>23.966465529430462</v>
      </c>
      <c r="K29">
        <f t="shared" si="2"/>
        <v>896.61296666666703</v>
      </c>
      <c r="L29">
        <f t="shared" si="3"/>
        <v>386.17209463035738</v>
      </c>
      <c r="M29">
        <f t="shared" si="4"/>
        <v>39.299076957158277</v>
      </c>
      <c r="N29">
        <f t="shared" si="5"/>
        <v>91.244454137855755</v>
      </c>
      <c r="O29">
        <f t="shared" si="6"/>
        <v>7.9008339462261865E-2</v>
      </c>
      <c r="P29">
        <f t="shared" si="7"/>
        <v>2.9600753110086258</v>
      </c>
      <c r="Q29">
        <f t="shared" si="8"/>
        <v>7.7855215686911075E-2</v>
      </c>
      <c r="R29">
        <f t="shared" si="9"/>
        <v>4.8761711354442919E-2</v>
      </c>
      <c r="S29">
        <f t="shared" si="10"/>
        <v>231.2921788674667</v>
      </c>
      <c r="T29">
        <f t="shared" si="11"/>
        <v>28.957116487233279</v>
      </c>
      <c r="U29">
        <f t="shared" si="12"/>
        <v>28.982336666666701</v>
      </c>
      <c r="V29">
        <f t="shared" si="13"/>
        <v>4.0176639589465619</v>
      </c>
      <c r="W29">
        <f t="shared" si="14"/>
        <v>57.865370534225988</v>
      </c>
      <c r="X29">
        <f t="shared" si="15"/>
        <v>2.1930530615345107</v>
      </c>
      <c r="Y29">
        <f t="shared" si="16"/>
        <v>3.7899231289590931</v>
      </c>
      <c r="Z29">
        <f t="shared" si="17"/>
        <v>1.8246108974120512</v>
      </c>
      <c r="AA29">
        <f t="shared" si="18"/>
        <v>-63.497103170624165</v>
      </c>
      <c r="AB29">
        <f t="shared" si="19"/>
        <v>-160.31340907373863</v>
      </c>
      <c r="AC29">
        <f t="shared" si="20"/>
        <v>-11.861926756376931</v>
      </c>
      <c r="AD29">
        <f t="shared" si="21"/>
        <v>-4.3802601332730262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53627.393045119534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1162.7464</v>
      </c>
      <c r="AR29">
        <v>1452.29</v>
      </c>
      <c r="AS29">
        <f t="shared" si="27"/>
        <v>0.19937037368569632</v>
      </c>
      <c r="AT29">
        <v>0.5</v>
      </c>
      <c r="AU29">
        <f t="shared" si="28"/>
        <v>1180.1926907472871</v>
      </c>
      <c r="AV29">
        <f t="shared" si="29"/>
        <v>23.966465529430462</v>
      </c>
      <c r="AW29">
        <f t="shared" si="30"/>
        <v>117.64772888770703</v>
      </c>
      <c r="AX29">
        <f t="shared" si="31"/>
        <v>0.51047655771230271</v>
      </c>
      <c r="AY29">
        <f t="shared" si="32"/>
        <v>2.0796784458735732E-2</v>
      </c>
      <c r="AZ29">
        <f t="shared" si="33"/>
        <v>1.2461629564343211</v>
      </c>
      <c r="BA29" t="s">
        <v>343</v>
      </c>
      <c r="BB29">
        <v>710.93</v>
      </c>
      <c r="BC29">
        <f t="shared" si="34"/>
        <v>741.36</v>
      </c>
      <c r="BD29">
        <f t="shared" si="35"/>
        <v>0.39055735405201247</v>
      </c>
      <c r="BE29">
        <f t="shared" si="36"/>
        <v>0.70940164239656622</v>
      </c>
      <c r="BF29">
        <f t="shared" si="37"/>
        <v>0.39296750976398348</v>
      </c>
      <c r="BG29">
        <f t="shared" si="38"/>
        <v>0.71066826880091249</v>
      </c>
      <c r="BH29">
        <f t="shared" si="39"/>
        <v>1400.00933333333</v>
      </c>
      <c r="BI29">
        <f t="shared" si="40"/>
        <v>1180.1926907472871</v>
      </c>
      <c r="BJ29">
        <f t="shared" si="41"/>
        <v>0.84298915917747919</v>
      </c>
      <c r="BK29">
        <f t="shared" si="42"/>
        <v>0.19597831835495833</v>
      </c>
      <c r="BL29">
        <v>6</v>
      </c>
      <c r="BM29">
        <v>0.5</v>
      </c>
      <c r="BN29" t="s">
        <v>290</v>
      </c>
      <c r="BO29">
        <v>2</v>
      </c>
      <c r="BP29">
        <v>1608237646.3499999</v>
      </c>
      <c r="BQ29">
        <v>896.61296666666703</v>
      </c>
      <c r="BR29">
        <v>926.92056666666701</v>
      </c>
      <c r="BS29">
        <v>21.55002</v>
      </c>
      <c r="BT29">
        <v>19.8595166666667</v>
      </c>
      <c r="BU29">
        <v>893.46963333333304</v>
      </c>
      <c r="BV29">
        <v>21.3911433333333</v>
      </c>
      <c r="BW29">
        <v>500.022066666667</v>
      </c>
      <c r="BX29">
        <v>101.7212</v>
      </c>
      <c r="BY29">
        <v>4.4508873333333303E-2</v>
      </c>
      <c r="BZ29">
        <v>27.9777633333333</v>
      </c>
      <c r="CA29">
        <v>28.982336666666701</v>
      </c>
      <c r="CB29">
        <v>999.9</v>
      </c>
      <c r="CC29">
        <v>0</v>
      </c>
      <c r="CD29">
        <v>0</v>
      </c>
      <c r="CE29">
        <v>10002.885</v>
      </c>
      <c r="CF29">
        <v>0</v>
      </c>
      <c r="CG29">
        <v>161.786566666667</v>
      </c>
      <c r="CH29">
        <v>1400.00933333333</v>
      </c>
      <c r="CI29">
        <v>0.90000186666666704</v>
      </c>
      <c r="CJ29">
        <v>9.9998080000000003E-2</v>
      </c>
      <c r="CK29">
        <v>0</v>
      </c>
      <c r="CL29">
        <v>1162.9780000000001</v>
      </c>
      <c r="CM29">
        <v>4.9997499999999997</v>
      </c>
      <c r="CN29">
        <v>16013.74</v>
      </c>
      <c r="CO29">
        <v>12178.1133333333</v>
      </c>
      <c r="CP29">
        <v>47.074599999999997</v>
      </c>
      <c r="CQ29">
        <v>49.25</v>
      </c>
      <c r="CR29">
        <v>48</v>
      </c>
      <c r="CS29">
        <v>48.311999999999998</v>
      </c>
      <c r="CT29">
        <v>48.245800000000003</v>
      </c>
      <c r="CU29">
        <v>1255.5143333333299</v>
      </c>
      <c r="CV29">
        <v>139.495</v>
      </c>
      <c r="CW29">
        <v>0</v>
      </c>
      <c r="CX29">
        <v>62.600000143051098</v>
      </c>
      <c r="CY29">
        <v>0</v>
      </c>
      <c r="CZ29">
        <v>1162.7464</v>
      </c>
      <c r="DA29">
        <v>-18.126153808536898</v>
      </c>
      <c r="DB29">
        <v>-245.08461503587799</v>
      </c>
      <c r="DC29">
        <v>16010.632</v>
      </c>
      <c r="DD29">
        <v>15</v>
      </c>
      <c r="DE29">
        <v>1608237145.5999999</v>
      </c>
      <c r="DF29" t="s">
        <v>322</v>
      </c>
      <c r="DG29">
        <v>1608237145.5999999</v>
      </c>
      <c r="DH29">
        <v>1608237145.5999999</v>
      </c>
      <c r="DI29">
        <v>18</v>
      </c>
      <c r="DJ29">
        <v>0.16800000000000001</v>
      </c>
      <c r="DK29">
        <v>-8.3000000000000004E-2</v>
      </c>
      <c r="DL29">
        <v>3.1429999999999998</v>
      </c>
      <c r="DM29">
        <v>0.159</v>
      </c>
      <c r="DN29">
        <v>418</v>
      </c>
      <c r="DO29">
        <v>18</v>
      </c>
      <c r="DP29">
        <v>0.11</v>
      </c>
      <c r="DQ29">
        <v>0.03</v>
      </c>
      <c r="DR29">
        <v>23.9920327458569</v>
      </c>
      <c r="DS29">
        <v>-0.237174462512454</v>
      </c>
      <c r="DT29">
        <v>8.4798508666253394E-2</v>
      </c>
      <c r="DU29">
        <v>1</v>
      </c>
      <c r="DV29">
        <v>-30.322030000000002</v>
      </c>
      <c r="DW29">
        <v>0.105618687430521</v>
      </c>
      <c r="DX29">
        <v>0.103468875030127</v>
      </c>
      <c r="DY29">
        <v>1</v>
      </c>
      <c r="DZ29">
        <v>1.69012766666667</v>
      </c>
      <c r="EA29">
        <v>0.187749143492771</v>
      </c>
      <c r="EB29">
        <v>1.7463061335923399E-2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3.1429999999999998</v>
      </c>
      <c r="EJ29">
        <v>0.1588</v>
      </c>
      <c r="EK29">
        <v>3.14339999999999</v>
      </c>
      <c r="EL29">
        <v>0</v>
      </c>
      <c r="EM29">
        <v>0</v>
      </c>
      <c r="EN29">
        <v>0</v>
      </c>
      <c r="EO29">
        <v>0.158860000000004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8.5</v>
      </c>
      <c r="EX29">
        <v>8.5</v>
      </c>
      <c r="EY29">
        <v>2</v>
      </c>
      <c r="EZ29">
        <v>494.25400000000002</v>
      </c>
      <c r="FA29">
        <v>474.18400000000003</v>
      </c>
      <c r="FB29">
        <v>24.0931</v>
      </c>
      <c r="FC29">
        <v>33.303400000000003</v>
      </c>
      <c r="FD29">
        <v>30.000399999999999</v>
      </c>
      <c r="FE29">
        <v>33.299900000000001</v>
      </c>
      <c r="FF29">
        <v>33.294499999999999</v>
      </c>
      <c r="FG29">
        <v>42.2911</v>
      </c>
      <c r="FH29">
        <v>14.9863</v>
      </c>
      <c r="FI29">
        <v>33.938200000000002</v>
      </c>
      <c r="FJ29">
        <v>24.0959</v>
      </c>
      <c r="FK29">
        <v>928.22199999999998</v>
      </c>
      <c r="FL29">
        <v>19.847899999999999</v>
      </c>
      <c r="FM29">
        <v>101.438</v>
      </c>
      <c r="FN29">
        <v>100.842</v>
      </c>
    </row>
    <row r="30" spans="1:170" x14ac:dyDescent="0.25">
      <c r="A30">
        <v>14</v>
      </c>
      <c r="B30">
        <v>1608237775</v>
      </c>
      <c r="C30">
        <v>1308.9000000953699</v>
      </c>
      <c r="D30" t="s">
        <v>344</v>
      </c>
      <c r="E30" t="s">
        <v>345</v>
      </c>
      <c r="F30" t="s">
        <v>285</v>
      </c>
      <c r="G30" t="s">
        <v>286</v>
      </c>
      <c r="H30">
        <v>1608237767</v>
      </c>
      <c r="I30">
        <f t="shared" si="0"/>
        <v>1.2237341803147789E-3</v>
      </c>
      <c r="J30">
        <f t="shared" si="1"/>
        <v>22.081007476634671</v>
      </c>
      <c r="K30">
        <f t="shared" si="2"/>
        <v>1201.64838709677</v>
      </c>
      <c r="L30">
        <f t="shared" si="3"/>
        <v>645.33865884443799</v>
      </c>
      <c r="M30">
        <f t="shared" si="4"/>
        <v>65.669156540570341</v>
      </c>
      <c r="N30">
        <f t="shared" si="5"/>
        <v>122.27879882522826</v>
      </c>
      <c r="O30">
        <f t="shared" si="6"/>
        <v>6.7480668198382193E-2</v>
      </c>
      <c r="P30">
        <f t="shared" si="7"/>
        <v>2.9602711115319451</v>
      </c>
      <c r="Q30">
        <f t="shared" si="8"/>
        <v>6.6637607247110167E-2</v>
      </c>
      <c r="R30">
        <f t="shared" si="9"/>
        <v>4.1723372587626165E-2</v>
      </c>
      <c r="S30">
        <f t="shared" si="10"/>
        <v>231.29221352113058</v>
      </c>
      <c r="T30">
        <f t="shared" si="11"/>
        <v>29.043012782021908</v>
      </c>
      <c r="U30">
        <f t="shared" si="12"/>
        <v>29.102270967741902</v>
      </c>
      <c r="V30">
        <f t="shared" si="13"/>
        <v>4.0456349594311032</v>
      </c>
      <c r="W30">
        <f t="shared" si="14"/>
        <v>58.857153326598421</v>
      </c>
      <c r="X30">
        <f t="shared" si="15"/>
        <v>2.2345920270552364</v>
      </c>
      <c r="Y30">
        <f t="shared" si="16"/>
        <v>3.7966362638292788</v>
      </c>
      <c r="Z30">
        <f t="shared" si="17"/>
        <v>1.8110429323758668</v>
      </c>
      <c r="AA30">
        <f t="shared" si="18"/>
        <v>-53.966677351881749</v>
      </c>
      <c r="AB30">
        <f t="shared" si="19"/>
        <v>-174.62018149472951</v>
      </c>
      <c r="AC30">
        <f t="shared" si="20"/>
        <v>-12.929330289872009</v>
      </c>
      <c r="AD30">
        <f t="shared" si="21"/>
        <v>-10.223975615352686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53627.536672323105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1147.8004000000001</v>
      </c>
      <c r="AR30">
        <v>1406.28</v>
      </c>
      <c r="AS30">
        <f t="shared" si="27"/>
        <v>0.18380379440794148</v>
      </c>
      <c r="AT30">
        <v>0.5</v>
      </c>
      <c r="AU30">
        <f t="shared" si="28"/>
        <v>1180.1910201021637</v>
      </c>
      <c r="AV30">
        <f t="shared" si="29"/>
        <v>22.081007476634671</v>
      </c>
      <c r="AW30">
        <f t="shared" si="30"/>
        <v>108.46179381047841</v>
      </c>
      <c r="AX30">
        <f t="shared" si="31"/>
        <v>0.49965867394828911</v>
      </c>
      <c r="AY30">
        <f t="shared" si="32"/>
        <v>1.9199226710341712E-2</v>
      </c>
      <c r="AZ30">
        <f t="shared" si="33"/>
        <v>1.3196518474272549</v>
      </c>
      <c r="BA30" t="s">
        <v>347</v>
      </c>
      <c r="BB30">
        <v>703.62</v>
      </c>
      <c r="BC30">
        <f t="shared" si="34"/>
        <v>702.66</v>
      </c>
      <c r="BD30">
        <f t="shared" si="35"/>
        <v>0.3678587083368911</v>
      </c>
      <c r="BE30">
        <f t="shared" si="36"/>
        <v>0.72535822330620758</v>
      </c>
      <c r="BF30">
        <f t="shared" si="37"/>
        <v>0.37417262405850915</v>
      </c>
      <c r="BG30">
        <f t="shared" si="38"/>
        <v>0.72873547386201343</v>
      </c>
      <c r="BH30">
        <f t="shared" si="39"/>
        <v>1400.0070967741899</v>
      </c>
      <c r="BI30">
        <f t="shared" si="40"/>
        <v>1180.1910201021637</v>
      </c>
      <c r="BJ30">
        <f t="shared" si="41"/>
        <v>0.84298931256954857</v>
      </c>
      <c r="BK30">
        <f t="shared" si="42"/>
        <v>0.19597862513909711</v>
      </c>
      <c r="BL30">
        <v>6</v>
      </c>
      <c r="BM30">
        <v>0.5</v>
      </c>
      <c r="BN30" t="s">
        <v>290</v>
      </c>
      <c r="BO30">
        <v>2</v>
      </c>
      <c r="BP30">
        <v>1608237767</v>
      </c>
      <c r="BQ30">
        <v>1201.64838709677</v>
      </c>
      <c r="BR30">
        <v>1229.90838709677</v>
      </c>
      <c r="BS30">
        <v>21.9596032258065</v>
      </c>
      <c r="BT30">
        <v>20.523461290322601</v>
      </c>
      <c r="BU30">
        <v>1196.5283870967701</v>
      </c>
      <c r="BV30">
        <v>21.7416032258065</v>
      </c>
      <c r="BW30">
        <v>500.03196774193498</v>
      </c>
      <c r="BX30">
        <v>101.71390322580601</v>
      </c>
      <c r="BY30">
        <v>4.53136451612903E-2</v>
      </c>
      <c r="BZ30">
        <v>28.008119354838701</v>
      </c>
      <c r="CA30">
        <v>29.102270967741902</v>
      </c>
      <c r="CB30">
        <v>999.9</v>
      </c>
      <c r="CC30">
        <v>0</v>
      </c>
      <c r="CD30">
        <v>0</v>
      </c>
      <c r="CE30">
        <v>10004.713225806499</v>
      </c>
      <c r="CF30">
        <v>0</v>
      </c>
      <c r="CG30">
        <v>168.31112903225801</v>
      </c>
      <c r="CH30">
        <v>1400.0070967741899</v>
      </c>
      <c r="CI30">
        <v>0.900000258064516</v>
      </c>
      <c r="CJ30">
        <v>9.9999703225806494E-2</v>
      </c>
      <c r="CK30">
        <v>0</v>
      </c>
      <c r="CL30">
        <v>1148.1787096774201</v>
      </c>
      <c r="CM30">
        <v>4.9997499999999997</v>
      </c>
      <c r="CN30">
        <v>15823.1129032258</v>
      </c>
      <c r="CO30">
        <v>12178.1129032258</v>
      </c>
      <c r="CP30">
        <v>46.936999999999998</v>
      </c>
      <c r="CQ30">
        <v>49.186999999999998</v>
      </c>
      <c r="CR30">
        <v>47.875</v>
      </c>
      <c r="CS30">
        <v>48.27</v>
      </c>
      <c r="CT30">
        <v>48.1046774193548</v>
      </c>
      <c r="CU30">
        <v>1255.5051612903201</v>
      </c>
      <c r="CV30">
        <v>139.50193548387099</v>
      </c>
      <c r="CW30">
        <v>0</v>
      </c>
      <c r="CX30">
        <v>120.200000047684</v>
      </c>
      <c r="CY30">
        <v>0</v>
      </c>
      <c r="CZ30">
        <v>1147.8004000000001</v>
      </c>
      <c r="DA30">
        <v>-31.779999960511098</v>
      </c>
      <c r="DB30">
        <v>-421.81538402242802</v>
      </c>
      <c r="DC30">
        <v>15817.784</v>
      </c>
      <c r="DD30">
        <v>15</v>
      </c>
      <c r="DE30">
        <v>1608237807.5</v>
      </c>
      <c r="DF30" t="s">
        <v>348</v>
      </c>
      <c r="DG30">
        <v>1608237807.5</v>
      </c>
      <c r="DH30">
        <v>1608237794.5</v>
      </c>
      <c r="DI30">
        <v>19</v>
      </c>
      <c r="DJ30">
        <v>1.9770000000000001</v>
      </c>
      <c r="DK30">
        <v>5.8999999999999997E-2</v>
      </c>
      <c r="DL30">
        <v>5.12</v>
      </c>
      <c r="DM30">
        <v>0.218</v>
      </c>
      <c r="DN30">
        <v>1230</v>
      </c>
      <c r="DO30">
        <v>21</v>
      </c>
      <c r="DP30">
        <v>0.1</v>
      </c>
      <c r="DQ30">
        <v>7.0000000000000007E-2</v>
      </c>
      <c r="DR30">
        <v>23.7920644012029</v>
      </c>
      <c r="DS30">
        <v>-1.35949460878607</v>
      </c>
      <c r="DT30">
        <v>0.14669377800825301</v>
      </c>
      <c r="DU30">
        <v>0</v>
      </c>
      <c r="DV30">
        <v>-30.237254838709699</v>
      </c>
      <c r="DW30">
        <v>1.0948258064517</v>
      </c>
      <c r="DX30">
        <v>0.139884876257654</v>
      </c>
      <c r="DY30">
        <v>0</v>
      </c>
      <c r="DZ30">
        <v>1.37699419354839</v>
      </c>
      <c r="EA30">
        <v>0.35175435483870698</v>
      </c>
      <c r="EB30">
        <v>3.2552695223055199E-2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5.12</v>
      </c>
      <c r="EJ30">
        <v>0.218</v>
      </c>
      <c r="EK30">
        <v>3.14339999999999</v>
      </c>
      <c r="EL30">
        <v>0</v>
      </c>
      <c r="EM30">
        <v>0</v>
      </c>
      <c r="EN30">
        <v>0</v>
      </c>
      <c r="EO30">
        <v>0.158860000000004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10.5</v>
      </c>
      <c r="EX30">
        <v>10.5</v>
      </c>
      <c r="EY30">
        <v>2</v>
      </c>
      <c r="EZ30">
        <v>494.221</v>
      </c>
      <c r="FA30">
        <v>474.86799999999999</v>
      </c>
      <c r="FB30">
        <v>23.987500000000001</v>
      </c>
      <c r="FC30">
        <v>33.447699999999998</v>
      </c>
      <c r="FD30">
        <v>30.000800000000002</v>
      </c>
      <c r="FE30">
        <v>33.398699999999998</v>
      </c>
      <c r="FF30">
        <v>33.384999999999998</v>
      </c>
      <c r="FG30">
        <v>53.036999999999999</v>
      </c>
      <c r="FH30">
        <v>15.375299999999999</v>
      </c>
      <c r="FI30">
        <v>35.451799999999999</v>
      </c>
      <c r="FJ30">
        <v>23.978000000000002</v>
      </c>
      <c r="FK30">
        <v>1229.77</v>
      </c>
      <c r="FL30">
        <v>20.450500000000002</v>
      </c>
      <c r="FM30">
        <v>101.408</v>
      </c>
      <c r="FN30">
        <v>100.807</v>
      </c>
    </row>
    <row r="31" spans="1:170" x14ac:dyDescent="0.25">
      <c r="A31">
        <v>15</v>
      </c>
      <c r="B31">
        <v>1608237921.5</v>
      </c>
      <c r="C31">
        <v>1455.4000000953699</v>
      </c>
      <c r="D31" t="s">
        <v>349</v>
      </c>
      <c r="E31" t="s">
        <v>350</v>
      </c>
      <c r="F31" t="s">
        <v>285</v>
      </c>
      <c r="G31" t="s">
        <v>286</v>
      </c>
      <c r="H31">
        <v>1608237913.5</v>
      </c>
      <c r="I31">
        <f t="shared" si="0"/>
        <v>7.8084331190950379E-4</v>
      </c>
      <c r="J31">
        <f t="shared" si="1"/>
        <v>21.3010284550971</v>
      </c>
      <c r="K31">
        <f t="shared" si="2"/>
        <v>1399.6996774193501</v>
      </c>
      <c r="L31">
        <f t="shared" si="3"/>
        <v>567.73681688369584</v>
      </c>
      <c r="M31">
        <f t="shared" si="4"/>
        <v>57.773588669082059</v>
      </c>
      <c r="N31">
        <f t="shared" si="5"/>
        <v>142.43514075297003</v>
      </c>
      <c r="O31">
        <f t="shared" si="6"/>
        <v>4.2734009253641313E-2</v>
      </c>
      <c r="P31">
        <f t="shared" si="7"/>
        <v>2.9589542270351696</v>
      </c>
      <c r="Q31">
        <f t="shared" si="8"/>
        <v>4.2394078068737087E-2</v>
      </c>
      <c r="R31">
        <f t="shared" si="9"/>
        <v>2.6526614727705043E-2</v>
      </c>
      <c r="S31">
        <f t="shared" si="10"/>
        <v>231.2889157630087</v>
      </c>
      <c r="T31">
        <f t="shared" si="11"/>
        <v>29.153296649463599</v>
      </c>
      <c r="U31">
        <f t="shared" si="12"/>
        <v>29.221567741935502</v>
      </c>
      <c r="V31">
        <f t="shared" si="13"/>
        <v>4.0736255673526349</v>
      </c>
      <c r="W31">
        <f t="shared" si="14"/>
        <v>59.478235233849098</v>
      </c>
      <c r="X31">
        <f t="shared" si="15"/>
        <v>2.2576241068637986</v>
      </c>
      <c r="Y31">
        <f t="shared" si="16"/>
        <v>3.7957146811561473</v>
      </c>
      <c r="Z31">
        <f t="shared" si="17"/>
        <v>1.8160014604888364</v>
      </c>
      <c r="AA31">
        <f t="shared" si="18"/>
        <v>-34.435190055209119</v>
      </c>
      <c r="AB31">
        <f t="shared" si="19"/>
        <v>-194.23743397767134</v>
      </c>
      <c r="AC31">
        <f t="shared" si="20"/>
        <v>-14.396495981980822</v>
      </c>
      <c r="AD31">
        <f t="shared" si="21"/>
        <v>-11.780204251852581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53589.916595976545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1114.3869230769201</v>
      </c>
      <c r="AR31">
        <v>1358.62</v>
      </c>
      <c r="AS31">
        <f t="shared" si="27"/>
        <v>0.17976555396143135</v>
      </c>
      <c r="AT31">
        <v>0.5</v>
      </c>
      <c r="AU31">
        <f t="shared" si="28"/>
        <v>1180.1739201021737</v>
      </c>
      <c r="AV31">
        <f t="shared" si="29"/>
        <v>21.3010284550971</v>
      </c>
      <c r="AW31">
        <f t="shared" si="30"/>
        <v>106.07730925900064</v>
      </c>
      <c r="AX31">
        <f t="shared" si="31"/>
        <v>0.48773755722718637</v>
      </c>
      <c r="AY31">
        <f t="shared" si="32"/>
        <v>1.8538603134883005E-2</v>
      </c>
      <c r="AZ31">
        <f t="shared" si="33"/>
        <v>1.4010245690480048</v>
      </c>
      <c r="BA31" t="s">
        <v>352</v>
      </c>
      <c r="BB31">
        <v>695.97</v>
      </c>
      <c r="BC31">
        <f t="shared" si="34"/>
        <v>662.64999999999986</v>
      </c>
      <c r="BD31">
        <f t="shared" si="35"/>
        <v>0.36857025114778519</v>
      </c>
      <c r="BE31">
        <f t="shared" si="36"/>
        <v>0.74176866930879826</v>
      </c>
      <c r="BF31">
        <f t="shared" si="37"/>
        <v>0.37974921240159953</v>
      </c>
      <c r="BG31">
        <f t="shared" si="38"/>
        <v>0.74745060086075443</v>
      </c>
      <c r="BH31">
        <f t="shared" si="39"/>
        <v>1399.98677419355</v>
      </c>
      <c r="BI31">
        <f t="shared" si="40"/>
        <v>1180.1739201021737</v>
      </c>
      <c r="BJ31">
        <f t="shared" si="41"/>
        <v>0.84298933522568631</v>
      </c>
      <c r="BK31">
        <f t="shared" si="42"/>
        <v>0.19597867045137282</v>
      </c>
      <c r="BL31">
        <v>6</v>
      </c>
      <c r="BM31">
        <v>0.5</v>
      </c>
      <c r="BN31" t="s">
        <v>290</v>
      </c>
      <c r="BO31">
        <v>2</v>
      </c>
      <c r="BP31">
        <v>1608237913.5</v>
      </c>
      <c r="BQ31">
        <v>1399.6996774193501</v>
      </c>
      <c r="BR31">
        <v>1426.57193548387</v>
      </c>
      <c r="BS31">
        <v>22.185506451612898</v>
      </c>
      <c r="BT31">
        <v>21.269300000000001</v>
      </c>
      <c r="BU31">
        <v>1394.57967741935</v>
      </c>
      <c r="BV31">
        <v>21.967787096774199</v>
      </c>
      <c r="BW31">
        <v>500.00951612903202</v>
      </c>
      <c r="BX31">
        <v>101.715419354839</v>
      </c>
      <c r="BY31">
        <v>4.5796319354838702E-2</v>
      </c>
      <c r="BZ31">
        <v>28.003954838709699</v>
      </c>
      <c r="CA31">
        <v>29.221567741935502</v>
      </c>
      <c r="CB31">
        <v>999.9</v>
      </c>
      <c r="CC31">
        <v>0</v>
      </c>
      <c r="CD31">
        <v>0</v>
      </c>
      <c r="CE31">
        <v>9997.0961290322593</v>
      </c>
      <c r="CF31">
        <v>0</v>
      </c>
      <c r="CG31">
        <v>199.51132258064499</v>
      </c>
      <c r="CH31">
        <v>1399.98677419355</v>
      </c>
      <c r="CI31">
        <v>0.900000258064516</v>
      </c>
      <c r="CJ31">
        <v>9.9999703225806494E-2</v>
      </c>
      <c r="CK31">
        <v>0</v>
      </c>
      <c r="CL31">
        <v>1114.58096774194</v>
      </c>
      <c r="CM31">
        <v>4.9997499999999997</v>
      </c>
      <c r="CN31">
        <v>15378.1387096774</v>
      </c>
      <c r="CO31">
        <v>12177.912903225801</v>
      </c>
      <c r="CP31">
        <v>46.883000000000003</v>
      </c>
      <c r="CQ31">
        <v>49.25</v>
      </c>
      <c r="CR31">
        <v>47.870935483871001</v>
      </c>
      <c r="CS31">
        <v>48.320129032258002</v>
      </c>
      <c r="CT31">
        <v>48.070129032258002</v>
      </c>
      <c r="CU31">
        <v>1255.48580645161</v>
      </c>
      <c r="CV31">
        <v>139.500967741935</v>
      </c>
      <c r="CW31">
        <v>0</v>
      </c>
      <c r="CX31">
        <v>146</v>
      </c>
      <c r="CY31">
        <v>0</v>
      </c>
      <c r="CZ31">
        <v>1114.3869230769201</v>
      </c>
      <c r="DA31">
        <v>-18.304273515427901</v>
      </c>
      <c r="DB31">
        <v>-250.97094041138101</v>
      </c>
      <c r="DC31">
        <v>15375.603846153799</v>
      </c>
      <c r="DD31">
        <v>15</v>
      </c>
      <c r="DE31">
        <v>1608237807.5</v>
      </c>
      <c r="DF31" t="s">
        <v>348</v>
      </c>
      <c r="DG31">
        <v>1608237807.5</v>
      </c>
      <c r="DH31">
        <v>1608237794.5</v>
      </c>
      <c r="DI31">
        <v>19</v>
      </c>
      <c r="DJ31">
        <v>1.9770000000000001</v>
      </c>
      <c r="DK31">
        <v>5.8999999999999997E-2</v>
      </c>
      <c r="DL31">
        <v>5.12</v>
      </c>
      <c r="DM31">
        <v>0.218</v>
      </c>
      <c r="DN31">
        <v>1230</v>
      </c>
      <c r="DO31">
        <v>21</v>
      </c>
      <c r="DP31">
        <v>0.1</v>
      </c>
      <c r="DQ31">
        <v>7.0000000000000007E-2</v>
      </c>
      <c r="DR31">
        <v>21.3075955660671</v>
      </c>
      <c r="DS31">
        <v>0.33402387348034501</v>
      </c>
      <c r="DT31">
        <v>5.7228110829315601E-2</v>
      </c>
      <c r="DU31">
        <v>1</v>
      </c>
      <c r="DV31">
        <v>-26.882122580645198</v>
      </c>
      <c r="DW31">
        <v>-7.63499999998839E-2</v>
      </c>
      <c r="DX31">
        <v>6.96052867369093E-2</v>
      </c>
      <c r="DY31">
        <v>1</v>
      </c>
      <c r="DZ31">
        <v>0.91843406451612897</v>
      </c>
      <c r="EA31">
        <v>-0.17483777419354801</v>
      </c>
      <c r="EB31">
        <v>1.50251842883561E-2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5.12</v>
      </c>
      <c r="EJ31">
        <v>0.21779999999999999</v>
      </c>
      <c r="EK31">
        <v>5.1199999999996599</v>
      </c>
      <c r="EL31">
        <v>0</v>
      </c>
      <c r="EM31">
        <v>0</v>
      </c>
      <c r="EN31">
        <v>0</v>
      </c>
      <c r="EO31">
        <v>0.21772857142857299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1.9</v>
      </c>
      <c r="EX31">
        <v>2.1</v>
      </c>
      <c r="EY31">
        <v>2</v>
      </c>
      <c r="EZ31">
        <v>494.02699999999999</v>
      </c>
      <c r="FA31">
        <v>474.60700000000003</v>
      </c>
      <c r="FB31">
        <v>23.816700000000001</v>
      </c>
      <c r="FC31">
        <v>33.754600000000003</v>
      </c>
      <c r="FD31">
        <v>30.000399999999999</v>
      </c>
      <c r="FE31">
        <v>33.635399999999997</v>
      </c>
      <c r="FF31">
        <v>33.604399999999998</v>
      </c>
      <c r="FG31">
        <v>59.789099999999998</v>
      </c>
      <c r="FH31">
        <v>17.017800000000001</v>
      </c>
      <c r="FI31">
        <v>37.019799999999996</v>
      </c>
      <c r="FJ31">
        <v>23.860199999999999</v>
      </c>
      <c r="FK31">
        <v>1426.43</v>
      </c>
      <c r="FL31">
        <v>21.302099999999999</v>
      </c>
      <c r="FM31">
        <v>101.352</v>
      </c>
      <c r="FN31">
        <v>100.746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2020-12-17T12:47:28Z</dcterms:created>
  <dcterms:modified xsi:type="dcterms:W3CDTF">2021-05-04T23:48:45Z</dcterms:modified>
</cp:coreProperties>
</file>