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0827645B-0B4F-46B8-A3FA-D0047025C226}" xr6:coauthVersionLast="46" xr6:coauthVersionMax="46" xr10:uidLastSave="{00000000-0000-0000-0000-000000000000}"/>
  <bookViews>
    <workbookView xWindow="3840" yWindow="384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M31" i="1" s="1"/>
  <c r="BL31" i="1"/>
  <c r="BI31" i="1"/>
  <c r="BH31" i="1"/>
  <c r="BG31" i="1"/>
  <c r="BF31" i="1"/>
  <c r="BJ31" i="1" s="1"/>
  <c r="BK31" i="1" s="1"/>
  <c r="BE31" i="1"/>
  <c r="AZ31" i="1" s="1"/>
  <c r="BB31" i="1"/>
  <c r="AU31" i="1"/>
  <c r="AO31" i="1"/>
  <c r="AN31" i="1"/>
  <c r="AI31" i="1"/>
  <c r="AG31" i="1" s="1"/>
  <c r="Y31" i="1"/>
  <c r="W31" i="1" s="1"/>
  <c r="X31" i="1"/>
  <c r="P31" i="1"/>
  <c r="BO30" i="1"/>
  <c r="BN30" i="1"/>
  <c r="BM30" i="1"/>
  <c r="AW30" i="1" s="1"/>
  <c r="BL30" i="1"/>
  <c r="BI30" i="1"/>
  <c r="BH30" i="1"/>
  <c r="BG30" i="1"/>
  <c r="BF30" i="1"/>
  <c r="BJ30" i="1" s="1"/>
  <c r="BK30" i="1" s="1"/>
  <c r="BE30" i="1"/>
  <c r="AZ30" i="1" s="1"/>
  <c r="BB30" i="1"/>
  <c r="AU30" i="1"/>
  <c r="AY30" i="1" s="1"/>
  <c r="AO30" i="1"/>
  <c r="AN30" i="1"/>
  <c r="AI30" i="1"/>
  <c r="AG30" i="1" s="1"/>
  <c r="Y30" i="1"/>
  <c r="X30" i="1"/>
  <c r="W30" i="1" s="1"/>
  <c r="S30" i="1"/>
  <c r="P30" i="1"/>
  <c r="BO29" i="1"/>
  <c r="BN29" i="1"/>
  <c r="BM29" i="1"/>
  <c r="AW29" i="1" s="1"/>
  <c r="BL29" i="1"/>
  <c r="BJ29" i="1"/>
  <c r="BK29" i="1" s="1"/>
  <c r="BI29" i="1"/>
  <c r="BH29" i="1"/>
  <c r="BG29" i="1"/>
  <c r="BF29" i="1"/>
  <c r="BE29" i="1"/>
  <c r="BB29" i="1"/>
  <c r="AZ29" i="1"/>
  <c r="AU29" i="1"/>
  <c r="AY29" i="1" s="1"/>
  <c r="AO29" i="1"/>
  <c r="AN29" i="1"/>
  <c r="AI29" i="1"/>
  <c r="AG29" i="1" s="1"/>
  <c r="Y29" i="1"/>
  <c r="X29" i="1"/>
  <c r="W29" i="1" s="1"/>
  <c r="S29" i="1"/>
  <c r="P29" i="1"/>
  <c r="BO28" i="1"/>
  <c r="BN28" i="1"/>
  <c r="BL28" i="1"/>
  <c r="BM28" i="1" s="1"/>
  <c r="BJ28" i="1"/>
  <c r="BK28" i="1" s="1"/>
  <c r="BI28" i="1"/>
  <c r="BH28" i="1"/>
  <c r="BG28" i="1"/>
  <c r="BF28" i="1"/>
  <c r="BE28" i="1"/>
  <c r="BB28" i="1"/>
  <c r="AZ28" i="1"/>
  <c r="AU28" i="1"/>
  <c r="AN28" i="1"/>
  <c r="AO28" i="1" s="1"/>
  <c r="AI28" i="1"/>
  <c r="AH28" i="1"/>
  <c r="AG28" i="1"/>
  <c r="K28" i="1" s="1"/>
  <c r="Y28" i="1"/>
  <c r="X28" i="1"/>
  <c r="W28" i="1" s="1"/>
  <c r="P28" i="1"/>
  <c r="BO27" i="1"/>
  <c r="BN27" i="1"/>
  <c r="BL27" i="1"/>
  <c r="BM27" i="1" s="1"/>
  <c r="BI27" i="1"/>
  <c r="BH27" i="1"/>
  <c r="BG27" i="1"/>
  <c r="BF27" i="1"/>
  <c r="BJ27" i="1" s="1"/>
  <c r="BK27" i="1" s="1"/>
  <c r="BE27" i="1"/>
  <c r="AZ27" i="1" s="1"/>
  <c r="BB27" i="1"/>
  <c r="AU27" i="1"/>
  <c r="AN27" i="1"/>
  <c r="AO27" i="1" s="1"/>
  <c r="AI27" i="1"/>
  <c r="AG27" i="1"/>
  <c r="I27" i="1" s="1"/>
  <c r="Y27" i="1"/>
  <c r="X27" i="1"/>
  <c r="W27" i="1"/>
  <c r="P27" i="1"/>
  <c r="J27" i="1"/>
  <c r="AX27" i="1" s="1"/>
  <c r="BO26" i="1"/>
  <c r="BN26" i="1"/>
  <c r="BL26" i="1"/>
  <c r="BM26" i="1" s="1"/>
  <c r="BI26" i="1"/>
  <c r="BH26" i="1"/>
  <c r="BG26" i="1"/>
  <c r="BF26" i="1"/>
  <c r="BJ26" i="1" s="1"/>
  <c r="BK26" i="1" s="1"/>
  <c r="BE26" i="1"/>
  <c r="AZ26" i="1" s="1"/>
  <c r="BB26" i="1"/>
  <c r="AU26" i="1"/>
  <c r="AN26" i="1"/>
  <c r="AO26" i="1" s="1"/>
  <c r="AI26" i="1"/>
  <c r="AG26" i="1"/>
  <c r="N26" i="1" s="1"/>
  <c r="Y26" i="1"/>
  <c r="X26" i="1"/>
  <c r="W26" i="1"/>
  <c r="P26" i="1"/>
  <c r="BO25" i="1"/>
  <c r="BN25" i="1"/>
  <c r="BL25" i="1"/>
  <c r="BM25" i="1" s="1"/>
  <c r="BI25" i="1"/>
  <c r="BH25" i="1"/>
  <c r="BG25" i="1"/>
  <c r="BF25" i="1"/>
  <c r="BJ25" i="1" s="1"/>
  <c r="BK25" i="1" s="1"/>
  <c r="BE25" i="1"/>
  <c r="AZ25" i="1" s="1"/>
  <c r="BB25" i="1"/>
  <c r="AU25" i="1"/>
  <c r="AN25" i="1"/>
  <c r="AO25" i="1" s="1"/>
  <c r="AI25" i="1"/>
  <c r="AG25" i="1"/>
  <c r="K25" i="1" s="1"/>
  <c r="Y25" i="1"/>
  <c r="X25" i="1"/>
  <c r="W25" i="1"/>
  <c r="P25" i="1"/>
  <c r="BO24" i="1"/>
  <c r="BN24" i="1"/>
  <c r="BM24" i="1" s="1"/>
  <c r="BL24" i="1"/>
  <c r="BI24" i="1"/>
  <c r="BH24" i="1"/>
  <c r="BG24" i="1"/>
  <c r="BF24" i="1"/>
  <c r="BJ24" i="1" s="1"/>
  <c r="BK24" i="1" s="1"/>
  <c r="BE24" i="1"/>
  <c r="AZ24" i="1" s="1"/>
  <c r="BB24" i="1"/>
  <c r="AU24" i="1"/>
  <c r="AO24" i="1"/>
  <c r="AN24" i="1"/>
  <c r="AI24" i="1"/>
  <c r="AG24" i="1" s="1"/>
  <c r="Y24" i="1"/>
  <c r="W24" i="1" s="1"/>
  <c r="X24" i="1"/>
  <c r="P24" i="1"/>
  <c r="BO23" i="1"/>
  <c r="BN23" i="1"/>
  <c r="BM23" i="1"/>
  <c r="AW23" i="1" s="1"/>
  <c r="BL23" i="1"/>
  <c r="BK23" i="1"/>
  <c r="BJ23" i="1"/>
  <c r="BI23" i="1"/>
  <c r="BH23" i="1"/>
  <c r="BG23" i="1"/>
  <c r="BF23" i="1"/>
  <c r="BE23" i="1"/>
  <c r="BB23" i="1"/>
  <c r="AZ23" i="1"/>
  <c r="AU23" i="1"/>
  <c r="AO23" i="1"/>
  <c r="AN23" i="1"/>
  <c r="AI23" i="1"/>
  <c r="AG23" i="1" s="1"/>
  <c r="Y23" i="1"/>
  <c r="X23" i="1"/>
  <c r="W23" i="1" s="1"/>
  <c r="S23" i="1"/>
  <c r="P23" i="1"/>
  <c r="BO22" i="1"/>
  <c r="BN22" i="1"/>
  <c r="BM22" i="1"/>
  <c r="AW22" i="1" s="1"/>
  <c r="AY22" i="1" s="1"/>
  <c r="BL22" i="1"/>
  <c r="BJ22" i="1"/>
  <c r="BK22" i="1" s="1"/>
  <c r="BI22" i="1"/>
  <c r="BH22" i="1"/>
  <c r="BG22" i="1"/>
  <c r="BF22" i="1"/>
  <c r="BE22" i="1"/>
  <c r="AZ22" i="1" s="1"/>
  <c r="BB22" i="1"/>
  <c r="AU22" i="1"/>
  <c r="AO22" i="1"/>
  <c r="AN22" i="1"/>
  <c r="AI22" i="1"/>
  <c r="AG22" i="1" s="1"/>
  <c r="Y22" i="1"/>
  <c r="X22" i="1"/>
  <c r="W22" i="1" s="1"/>
  <c r="S22" i="1"/>
  <c r="P22" i="1"/>
  <c r="BO21" i="1"/>
  <c r="BN21" i="1"/>
  <c r="BM21" i="1"/>
  <c r="AW21" i="1" s="1"/>
  <c r="BL21" i="1"/>
  <c r="BJ21" i="1"/>
  <c r="BK21" i="1" s="1"/>
  <c r="BI21" i="1"/>
  <c r="BH21" i="1"/>
  <c r="BG21" i="1"/>
  <c r="BF21" i="1"/>
  <c r="BE21" i="1"/>
  <c r="BB21" i="1"/>
  <c r="AZ21" i="1"/>
  <c r="AU21" i="1"/>
  <c r="AO21" i="1"/>
  <c r="AN21" i="1"/>
  <c r="AI21" i="1"/>
  <c r="AG21" i="1" s="1"/>
  <c r="Y21" i="1"/>
  <c r="X21" i="1"/>
  <c r="W21" i="1" s="1"/>
  <c r="S21" i="1"/>
  <c r="P21" i="1"/>
  <c r="BO20" i="1"/>
  <c r="BN20" i="1"/>
  <c r="BL20" i="1"/>
  <c r="BM20" i="1" s="1"/>
  <c r="BJ20" i="1"/>
  <c r="BK20" i="1" s="1"/>
  <c r="BI20" i="1"/>
  <c r="BH20" i="1"/>
  <c r="BG20" i="1"/>
  <c r="BF20" i="1"/>
  <c r="BE20" i="1"/>
  <c r="BB20" i="1"/>
  <c r="AZ20" i="1"/>
  <c r="AU20" i="1"/>
  <c r="AN20" i="1"/>
  <c r="AO20" i="1" s="1"/>
  <c r="AI20" i="1"/>
  <c r="AH20" i="1"/>
  <c r="AG20" i="1"/>
  <c r="K20" i="1" s="1"/>
  <c r="Y20" i="1"/>
  <c r="X20" i="1"/>
  <c r="W20" i="1" s="1"/>
  <c r="P20" i="1"/>
  <c r="BO19" i="1"/>
  <c r="BN19" i="1"/>
  <c r="BL19" i="1"/>
  <c r="BM19" i="1" s="1"/>
  <c r="BI19" i="1"/>
  <c r="BH19" i="1"/>
  <c r="BG19" i="1"/>
  <c r="BF19" i="1"/>
  <c r="BJ19" i="1" s="1"/>
  <c r="BK19" i="1" s="1"/>
  <c r="BE19" i="1"/>
  <c r="BB19" i="1"/>
  <c r="AZ19" i="1"/>
  <c r="AU19" i="1"/>
  <c r="AN19" i="1"/>
  <c r="AO19" i="1" s="1"/>
  <c r="AI19" i="1"/>
  <c r="AG19" i="1"/>
  <c r="I19" i="1" s="1"/>
  <c r="Y19" i="1"/>
  <c r="X19" i="1"/>
  <c r="W19" i="1"/>
  <c r="P19" i="1"/>
  <c r="J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AZ18" i="1" s="1"/>
  <c r="BB18" i="1"/>
  <c r="AU18" i="1"/>
  <c r="AN18" i="1"/>
  <c r="AO18" i="1" s="1"/>
  <c r="AI18" i="1"/>
  <c r="AG18" i="1"/>
  <c r="N18" i="1" s="1"/>
  <c r="Y18" i="1"/>
  <c r="X18" i="1"/>
  <c r="W18" i="1"/>
  <c r="P18" i="1"/>
  <c r="BO17" i="1"/>
  <c r="BN17" i="1"/>
  <c r="BL17" i="1"/>
  <c r="BM17" i="1" s="1"/>
  <c r="BI17" i="1"/>
  <c r="BH17" i="1"/>
  <c r="BG17" i="1"/>
  <c r="BF17" i="1"/>
  <c r="BJ17" i="1" s="1"/>
  <c r="BK17" i="1" s="1"/>
  <c r="BE17" i="1"/>
  <c r="BB17" i="1"/>
  <c r="AZ17" i="1"/>
  <c r="AU17" i="1"/>
  <c r="AN17" i="1"/>
  <c r="AO17" i="1" s="1"/>
  <c r="AI17" i="1"/>
  <c r="AG17" i="1"/>
  <c r="K17" i="1" s="1"/>
  <c r="Y17" i="1"/>
  <c r="X17" i="1"/>
  <c r="W17" i="1"/>
  <c r="P17" i="1"/>
  <c r="AW19" i="1" l="1"/>
  <c r="BA19" i="1" s="1"/>
  <c r="S19" i="1"/>
  <c r="AY24" i="1"/>
  <c r="AW24" i="1"/>
  <c r="S24" i="1"/>
  <c r="S25" i="1"/>
  <c r="AW25" i="1"/>
  <c r="AY25" i="1"/>
  <c r="AA27" i="1"/>
  <c r="N21" i="1"/>
  <c r="K21" i="1"/>
  <c r="J21" i="1"/>
  <c r="AX21" i="1" s="1"/>
  <c r="BA21" i="1" s="1"/>
  <c r="I21" i="1"/>
  <c r="T21" i="1" s="1"/>
  <c r="U21" i="1" s="1"/>
  <c r="AH21" i="1"/>
  <c r="S20" i="1"/>
  <c r="AW20" i="1"/>
  <c r="AY20" i="1" s="1"/>
  <c r="AW27" i="1"/>
  <c r="S27" i="1"/>
  <c r="J30" i="1"/>
  <c r="AX30" i="1" s="1"/>
  <c r="BA30" i="1" s="1"/>
  <c r="I30" i="1"/>
  <c r="AH30" i="1"/>
  <c r="N30" i="1"/>
  <c r="K30" i="1"/>
  <c r="K31" i="1"/>
  <c r="J31" i="1"/>
  <c r="AX31" i="1" s="1"/>
  <c r="BA31" i="1" s="1"/>
  <c r="I31" i="1"/>
  <c r="AH31" i="1"/>
  <c r="N31" i="1"/>
  <c r="AY17" i="1"/>
  <c r="S17" i="1"/>
  <c r="AW17" i="1"/>
  <c r="AY23" i="1"/>
  <c r="BA27" i="1"/>
  <c r="AY27" i="1"/>
  <c r="AW18" i="1"/>
  <c r="AY18" i="1" s="1"/>
  <c r="S18" i="1"/>
  <c r="AA19" i="1"/>
  <c r="AY21" i="1"/>
  <c r="AH24" i="1"/>
  <c r="N24" i="1"/>
  <c r="K24" i="1"/>
  <c r="J24" i="1"/>
  <c r="AX24" i="1" s="1"/>
  <c r="BA24" i="1" s="1"/>
  <c r="I24" i="1"/>
  <c r="N29" i="1"/>
  <c r="K29" i="1"/>
  <c r="J29" i="1"/>
  <c r="AX29" i="1" s="1"/>
  <c r="BA29" i="1" s="1"/>
  <c r="AH29" i="1"/>
  <c r="I29" i="1"/>
  <c r="AY31" i="1"/>
  <c r="AW31" i="1"/>
  <c r="S31" i="1"/>
  <c r="I23" i="1"/>
  <c r="K23" i="1"/>
  <c r="J23" i="1"/>
  <c r="AX23" i="1" s="1"/>
  <c r="BA23" i="1" s="1"/>
  <c r="AH23" i="1"/>
  <c r="N23" i="1"/>
  <c r="AW26" i="1"/>
  <c r="AY26" i="1" s="1"/>
  <c r="S26" i="1"/>
  <c r="J22" i="1"/>
  <c r="AX22" i="1" s="1"/>
  <c r="BA22" i="1" s="1"/>
  <c r="I22" i="1"/>
  <c r="AH22" i="1"/>
  <c r="N22" i="1"/>
  <c r="K22" i="1"/>
  <c r="T23" i="1"/>
  <c r="U23" i="1" s="1"/>
  <c r="S28" i="1"/>
  <c r="AW28" i="1"/>
  <c r="AY28" i="1" s="1"/>
  <c r="AH18" i="1"/>
  <c r="K19" i="1"/>
  <c r="N20" i="1"/>
  <c r="T22" i="1"/>
  <c r="U22" i="1" s="1"/>
  <c r="AH26" i="1"/>
  <c r="K27" i="1"/>
  <c r="N28" i="1"/>
  <c r="T30" i="1"/>
  <c r="U30" i="1" s="1"/>
  <c r="N17" i="1"/>
  <c r="I18" i="1"/>
  <c r="N25" i="1"/>
  <c r="I26" i="1"/>
  <c r="J26" i="1"/>
  <c r="AX26" i="1" s="1"/>
  <c r="BA26" i="1" s="1"/>
  <c r="AH17" i="1"/>
  <c r="K18" i="1"/>
  <c r="N19" i="1"/>
  <c r="I20" i="1"/>
  <c r="AH25" i="1"/>
  <c r="K26" i="1"/>
  <c r="N27" i="1"/>
  <c r="I28" i="1"/>
  <c r="J18" i="1"/>
  <c r="AX18" i="1" s="1"/>
  <c r="BA18" i="1" s="1"/>
  <c r="I17" i="1"/>
  <c r="J20" i="1"/>
  <c r="AX20" i="1" s="1"/>
  <c r="BA20" i="1" s="1"/>
  <c r="I25" i="1"/>
  <c r="J28" i="1"/>
  <c r="AX28" i="1" s="1"/>
  <c r="BA28" i="1" s="1"/>
  <c r="J17" i="1"/>
  <c r="AX17" i="1" s="1"/>
  <c r="BA17" i="1" s="1"/>
  <c r="AH19" i="1"/>
  <c r="J25" i="1"/>
  <c r="AX25" i="1" s="1"/>
  <c r="BA25" i="1" s="1"/>
  <c r="AH27" i="1"/>
  <c r="V21" i="1" l="1"/>
  <c r="Z21" i="1" s="1"/>
  <c r="AC21" i="1"/>
  <c r="AB21" i="1"/>
  <c r="AA26" i="1"/>
  <c r="V22" i="1"/>
  <c r="Z22" i="1" s="1"/>
  <c r="AC22" i="1"/>
  <c r="AC23" i="1"/>
  <c r="AD23" i="1" s="1"/>
  <c r="V23" i="1"/>
  <c r="Z23" i="1" s="1"/>
  <c r="AB22" i="1"/>
  <c r="Q23" i="1"/>
  <c r="O23" i="1" s="1"/>
  <c r="R23" i="1" s="1"/>
  <c r="L23" i="1" s="1"/>
  <c r="M23" i="1" s="1"/>
  <c r="AA23" i="1"/>
  <c r="AB23" i="1"/>
  <c r="AA31" i="1"/>
  <c r="Q31" i="1"/>
  <c r="O31" i="1" s="1"/>
  <c r="R31" i="1" s="1"/>
  <c r="L31" i="1" s="1"/>
  <c r="M31" i="1" s="1"/>
  <c r="AA25" i="1"/>
  <c r="AA18" i="1"/>
  <c r="T26" i="1"/>
  <c r="U26" i="1" s="1"/>
  <c r="T31" i="1"/>
  <c r="U31" i="1" s="1"/>
  <c r="T19" i="1"/>
  <c r="U19" i="1" s="1"/>
  <c r="AA29" i="1"/>
  <c r="T25" i="1"/>
  <c r="U25" i="1" s="1"/>
  <c r="AA17" i="1"/>
  <c r="Q17" i="1"/>
  <c r="O17" i="1" s="1"/>
  <c r="R17" i="1" s="1"/>
  <c r="L17" i="1" s="1"/>
  <c r="M17" i="1" s="1"/>
  <c r="AA20" i="1"/>
  <c r="AA24" i="1"/>
  <c r="T17" i="1"/>
  <c r="U17" i="1" s="1"/>
  <c r="T20" i="1"/>
  <c r="U20" i="1" s="1"/>
  <c r="AA21" i="1"/>
  <c r="Q21" i="1"/>
  <c r="O21" i="1" s="1"/>
  <c r="R21" i="1" s="1"/>
  <c r="L21" i="1" s="1"/>
  <c r="M21" i="1" s="1"/>
  <c r="T24" i="1"/>
  <c r="U24" i="1" s="1"/>
  <c r="V30" i="1"/>
  <c r="Z30" i="1" s="1"/>
  <c r="AC30" i="1"/>
  <c r="AD30" i="1" s="1"/>
  <c r="Q22" i="1"/>
  <c r="O22" i="1" s="1"/>
  <c r="R22" i="1" s="1"/>
  <c r="L22" i="1" s="1"/>
  <c r="M22" i="1" s="1"/>
  <c r="AA22" i="1"/>
  <c r="T18" i="1"/>
  <c r="U18" i="1" s="1"/>
  <c r="AY19" i="1"/>
  <c r="AA28" i="1"/>
  <c r="T28" i="1"/>
  <c r="U28" i="1" s="1"/>
  <c r="T27" i="1"/>
  <c r="U27" i="1" s="1"/>
  <c r="T29" i="1"/>
  <c r="U29" i="1" s="1"/>
  <c r="Q29" i="1" s="1"/>
  <c r="O29" i="1" s="1"/>
  <c r="R29" i="1" s="1"/>
  <c r="L29" i="1" s="1"/>
  <c r="M29" i="1" s="1"/>
  <c r="AB30" i="1"/>
  <c r="Q30" i="1"/>
  <c r="O30" i="1" s="1"/>
  <c r="R30" i="1" s="1"/>
  <c r="L30" i="1" s="1"/>
  <c r="M30" i="1" s="1"/>
  <c r="AA30" i="1"/>
  <c r="V18" i="1" l="1"/>
  <c r="Z18" i="1" s="1"/>
  <c r="AC18" i="1"/>
  <c r="AB18" i="1"/>
  <c r="AD22" i="1"/>
  <c r="AC20" i="1"/>
  <c r="V20" i="1"/>
  <c r="Z20" i="1" s="1"/>
  <c r="AB20" i="1"/>
  <c r="V28" i="1"/>
  <c r="Z28" i="1" s="1"/>
  <c r="AC28" i="1"/>
  <c r="AB28" i="1"/>
  <c r="V17" i="1"/>
  <c r="Z17" i="1" s="1"/>
  <c r="AC17" i="1"/>
  <c r="AB17" i="1"/>
  <c r="V25" i="1"/>
  <c r="Z25" i="1" s="1"/>
  <c r="AB25" i="1"/>
  <c r="AC25" i="1"/>
  <c r="AD25" i="1" s="1"/>
  <c r="V26" i="1"/>
  <c r="Z26" i="1" s="1"/>
  <c r="AC26" i="1"/>
  <c r="AB26" i="1"/>
  <c r="Q26" i="1"/>
  <c r="O26" i="1" s="1"/>
  <c r="R26" i="1" s="1"/>
  <c r="L26" i="1" s="1"/>
  <c r="M26" i="1" s="1"/>
  <c r="Q28" i="1"/>
  <c r="O28" i="1" s="1"/>
  <c r="R28" i="1" s="1"/>
  <c r="L28" i="1" s="1"/>
  <c r="M28" i="1" s="1"/>
  <c r="AC27" i="1"/>
  <c r="V27" i="1"/>
  <c r="Z27" i="1" s="1"/>
  <c r="AB27" i="1"/>
  <c r="Q27" i="1"/>
  <c r="O27" i="1" s="1"/>
  <c r="R27" i="1" s="1"/>
  <c r="L27" i="1" s="1"/>
  <c r="M27" i="1" s="1"/>
  <c r="V24" i="1"/>
  <c r="Z24" i="1" s="1"/>
  <c r="AB24" i="1"/>
  <c r="AC24" i="1"/>
  <c r="AD24" i="1" s="1"/>
  <c r="Q24" i="1"/>
  <c r="O24" i="1" s="1"/>
  <c r="R24" i="1" s="1"/>
  <c r="L24" i="1" s="1"/>
  <c r="M24" i="1" s="1"/>
  <c r="Q18" i="1"/>
  <c r="O18" i="1" s="1"/>
  <c r="R18" i="1" s="1"/>
  <c r="L18" i="1" s="1"/>
  <c r="M18" i="1" s="1"/>
  <c r="V29" i="1"/>
  <c r="Z29" i="1" s="1"/>
  <c r="AC29" i="1"/>
  <c r="AD29" i="1" s="1"/>
  <c r="AB29" i="1"/>
  <c r="AC31" i="1"/>
  <c r="V31" i="1"/>
  <c r="Z31" i="1" s="1"/>
  <c r="AB31" i="1"/>
  <c r="AD21" i="1"/>
  <c r="Q20" i="1"/>
  <c r="O20" i="1" s="1"/>
  <c r="R20" i="1" s="1"/>
  <c r="L20" i="1" s="1"/>
  <c r="M20" i="1" s="1"/>
  <c r="AC19" i="1"/>
  <c r="AD19" i="1" s="1"/>
  <c r="V19" i="1"/>
  <c r="Z19" i="1" s="1"/>
  <c r="AB19" i="1"/>
  <c r="Q19" i="1"/>
  <c r="O19" i="1" s="1"/>
  <c r="R19" i="1" s="1"/>
  <c r="L19" i="1" s="1"/>
  <c r="M19" i="1" s="1"/>
  <c r="Q25" i="1"/>
  <c r="O25" i="1" s="1"/>
  <c r="R25" i="1" s="1"/>
  <c r="L25" i="1" s="1"/>
  <c r="M25" i="1" s="1"/>
  <c r="AD27" i="1" l="1"/>
  <c r="AD20" i="1"/>
  <c r="AD17" i="1"/>
  <c r="AD31" i="1"/>
  <c r="AD26" i="1"/>
  <c r="AD18" i="1"/>
  <c r="AD28" i="1"/>
</calcChain>
</file>

<file path=xl/sharedStrings.xml><?xml version="1.0" encoding="utf-8"?>
<sst xmlns="http://schemas.openxmlformats.org/spreadsheetml/2006/main" count="701" uniqueCount="358">
  <si>
    <t>File opened</t>
  </si>
  <si>
    <t>2020-12-17 12:29:28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</si>
  <si>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</si>
  <si>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</si>
  <si>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</si>
  <si>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</si>
  <si>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</si>
  <si>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</si>
  <si>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</si>
  <si>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</si>
  <si>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</si>
  <si>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</si>
  <si>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</si>
  <si>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</si>
  <si>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</si>
  <si>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</si>
  <si>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</si>
  <si>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</si>
  <si>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</si>
  <si>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</si>
  <si>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</si>
  <si>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</si>
  <si>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</si>
  <si>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12:29:28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</si>
  <si>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</si>
  <si>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</si>
  <si>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</si>
  <si>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</si>
  <si>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</si>
  <si>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</si>
  <si>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</si>
  <si>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</si>
  <si>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</si>
  <si>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</si>
  <si>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</si>
  <si>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</si>
  <si>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</si>
  <si>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</si>
  <si>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</si>
  <si>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</si>
  <si>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</si>
  <si>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</si>
  <si>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</si>
  <si>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</si>
  <si>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</si>
  <si>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</si>
  <si>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</si>
  <si>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</si>
  <si>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</si>
  <si>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</si>
  <si>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</si>
  <si>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</si>
  <si>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</si>
  <si>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</si>
  <si>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</si>
  <si>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</si>
  <si>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</si>
  <si>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</si>
  <si>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</si>
  <si>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</si>
  <si>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</si>
  <si>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</si>
  <si>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</si>
  <si>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</si>
  <si>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</si>
  <si>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</si>
  <si>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</si>
  <si>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</si>
  <si>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</si>
  <si>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</si>
  <si>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</si>
  <si>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</si>
  <si>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</si>
  <si>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</si>
  <si>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</si>
  <si>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</si>
  <si>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</si>
  <si>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</si>
  <si>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</si>
  <si>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</si>
  <si>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</si>
  <si>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</si>
  <si>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</si>
  <si>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</si>
  <si>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</si>
  <si>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</si>
  <si>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</si>
  <si>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</si>
  <si>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</si>
  <si>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</si>
  <si>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</si>
  <si>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</si>
  <si>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</si>
  <si>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</si>
  <si>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</si>
  <si>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</si>
  <si>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</si>
  <si>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</si>
  <si>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</si>
  <si>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</si>
  <si>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</si>
  <si>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</si>
  <si>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</si>
  <si>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</si>
  <si>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</si>
  <si>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</si>
  <si>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</si>
  <si>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</si>
  <si>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</si>
  <si>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</si>
  <si>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</si>
  <si>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</si>
  <si>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</si>
  <si>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</si>
  <si>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</si>
  <si>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</si>
  <si>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</si>
  <si>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</si>
  <si>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</si>
  <si>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</si>
  <si>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</si>
  <si>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</si>
  <si>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</si>
  <si>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</si>
  <si>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</si>
  <si>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</si>
  <si>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</si>
  <si>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</si>
  <si>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</si>
  <si>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</si>
  <si>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</si>
  <si>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</si>
  <si>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</si>
  <si>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</si>
  <si>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</si>
  <si>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</si>
  <si>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</si>
  <si>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</si>
  <si>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</si>
  <si>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</si>
  <si>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</si>
  <si>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</si>
  <si>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</si>
  <si>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</si>
  <si>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</si>
  <si>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</si>
  <si>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</si>
  <si>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</si>
  <si>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</si>
  <si>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</si>
  <si>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</si>
  <si>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</si>
  <si>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</si>
  <si>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</si>
  <si>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</si>
  <si>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</si>
  <si>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</si>
  <si>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</si>
  <si>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</si>
  <si>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</si>
  <si>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</si>
  <si>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</si>
  <si>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</si>
  <si>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</si>
  <si>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</si>
  <si>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</si>
  <si>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</si>
  <si>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</si>
  <si>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</si>
  <si>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</si>
  <si>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</si>
  <si>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</si>
  <si>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</si>
  <si>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</si>
  <si>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</si>
  <si>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</si>
  <si>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</si>
  <si>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</si>
  <si>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</si>
  <si>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</si>
  <si>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</si>
  <si>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</si>
  <si>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</si>
  <si>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</si>
  <si>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</si>
  <si>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</si>
  <si>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</si>
  <si>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</si>
  <si>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</si>
  <si>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</si>
  <si>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</si>
  <si>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</si>
  <si>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</si>
  <si>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</si>
  <si>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</si>
  <si>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</si>
  <si>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</si>
  <si>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</si>
  <si>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</si>
  <si>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</si>
  <si>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</si>
  <si>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</si>
  <si>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</si>
  <si>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</si>
  <si>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</si>
  <si>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</si>
  <si>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</si>
  <si>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</si>
  <si>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</si>
  <si>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</si>
  <si>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</si>
  <si>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</si>
  <si>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</si>
  <si>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</si>
  <si>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</si>
  <si>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</si>
  <si>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</si>
  <si>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</si>
  <si>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</si>
  <si>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</si>
  <si>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</si>
  <si>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</si>
  <si>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</si>
  <si>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</si>
  <si>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</si>
  <si>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</si>
  <si>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</si>
  <si>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</si>
  <si>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</si>
  <si>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</si>
  <si>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</si>
  <si>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</si>
  <si>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</si>
  <si>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</si>
  <si>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</si>
  <si>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</si>
  <si>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</si>
  <si>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</si>
  <si>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</si>
  <si>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</si>
  <si>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</si>
  <si>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</si>
  <si>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</si>
  <si>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</si>
  <si>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</si>
  <si>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</si>
  <si>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</si>
  <si>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</si>
  <si>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</si>
  <si>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</si>
  <si>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</si>
  <si>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</si>
  <si>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</si>
  <si>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</si>
  <si>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</si>
  <si>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</si>
  <si>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</si>
  <si>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</si>
  <si>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</si>
  <si>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</si>
  <si>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</si>
  <si>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</si>
  <si>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</si>
  <si>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</si>
  <si>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</si>
  <si>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</si>
  <si>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</si>
  <si>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</si>
  <si>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</si>
  <si>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</si>
  <si>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</si>
  <si>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</si>
  <si>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</si>
  <si>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</si>
  <si>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</si>
  <si>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</si>
  <si>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</si>
  <si>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</si>
  <si>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</si>
  <si>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</si>
  <si>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</si>
  <si>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</si>
  <si>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</si>
  <si>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</si>
  <si>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</si>
  <si>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</si>
  <si>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</si>
  <si>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12:36:50</t>
  </si>
  <si>
    <t>12:36:50</t>
  </si>
  <si>
    <t>1149</t>
  </si>
  <si>
    <t>_1</t>
  </si>
  <si>
    <t>RECT-4143-20200907-06_33_50</t>
  </si>
  <si>
    <t>RECT-547-20201217-12_36_46</t>
  </si>
  <si>
    <t>DARK-548-20201217-12_36_48</t>
  </si>
  <si>
    <t>0: Broadleaf</t>
  </si>
  <si>
    <t>12:37:07</t>
  </si>
  <si>
    <t>0/3</t>
  </si>
  <si>
    <t>20201217 12:39:08</t>
  </si>
  <si>
    <t>12:39:08</t>
  </si>
  <si>
    <t>RECT-549-20201217-12_39_04</t>
  </si>
  <si>
    <t>DARK-550-20201217-12_39_06</t>
  </si>
  <si>
    <t>1/3</t>
  </si>
  <si>
    <t>20201217 12:41:08</t>
  </si>
  <si>
    <t>12:41:08</t>
  </si>
  <si>
    <t>RECT-551-20201217-12_41_05</t>
  </si>
  <si>
    <t>DARK-552-20201217-12_41_07</t>
  </si>
  <si>
    <t>2/3</t>
  </si>
  <si>
    <t>20201217 12:42:45</t>
  </si>
  <si>
    <t>12:42:45</t>
  </si>
  <si>
    <t>RECT-553-20201217-12_42_41</t>
  </si>
  <si>
    <t>DARK-554-20201217-12_42_43</t>
  </si>
  <si>
    <t>3/3</t>
  </si>
  <si>
    <t>20201217 12:43:57</t>
  </si>
  <si>
    <t>12:43:57</t>
  </si>
  <si>
    <t>RECT-555-20201217-12_43_53</t>
  </si>
  <si>
    <t>DARK-556-20201217-12_43_55</t>
  </si>
  <si>
    <t>20201217 12:45:07</t>
  </si>
  <si>
    <t>12:45:07</t>
  </si>
  <si>
    <t>RECT-557-20201217-12_45_03</t>
  </si>
  <si>
    <t>DARK-558-20201217-12_45_05</t>
  </si>
  <si>
    <t>20201217 12:46:42</t>
  </si>
  <si>
    <t>12:46:42</t>
  </si>
  <si>
    <t>RECT-559-20201217-12_46_38</t>
  </si>
  <si>
    <t>DARK-560-20201217-12_46_40</t>
  </si>
  <si>
    <t>20201217 12:48:23</t>
  </si>
  <si>
    <t>12:48:23</t>
  </si>
  <si>
    <t>RECT-561-20201217-12_48_19</t>
  </si>
  <si>
    <t>DARK-562-20201217-12_48_21</t>
  </si>
  <si>
    <t>12:48:52</t>
  </si>
  <si>
    <t>20201217 12:50:53</t>
  </si>
  <si>
    <t>12:50:53</t>
  </si>
  <si>
    <t>RECT-563-20201217-12_50_49</t>
  </si>
  <si>
    <t>DARK-564-20201217-12_50_51</t>
  </si>
  <si>
    <t>20201217 12:52:53</t>
  </si>
  <si>
    <t>12:52:53</t>
  </si>
  <si>
    <t>RECT-565-20201217-12_52_50</t>
  </si>
  <si>
    <t>DARK-566-20201217-12_52_52</t>
  </si>
  <si>
    <t>20201217 12:54:54</t>
  </si>
  <si>
    <t>12:54:54</t>
  </si>
  <si>
    <t>RECT-567-20201217-12_54_50</t>
  </si>
  <si>
    <t>DARK-568-20201217-12_54_52</t>
  </si>
  <si>
    <t>20201217 12:56:54</t>
  </si>
  <si>
    <t>12:56:54</t>
  </si>
  <si>
    <t>RECT-569-20201217-12_56_51</t>
  </si>
  <si>
    <t>DARK-570-20201217-12_56_53</t>
  </si>
  <si>
    <t>20201217 12:58:55</t>
  </si>
  <si>
    <t>12:58:55</t>
  </si>
  <si>
    <t>RECT-571-20201217-12_58_51</t>
  </si>
  <si>
    <t>DARK-572-20201217-12_58_53</t>
  </si>
  <si>
    <t>12:59:22</t>
  </si>
  <si>
    <t>20201217 13:01:23</t>
  </si>
  <si>
    <t>13:01:23</t>
  </si>
  <si>
    <t>RECT-573-20201217-13_01_20</t>
  </si>
  <si>
    <t>DARK-574-20201217-13_01_22</t>
  </si>
  <si>
    <t>20201217 13:03:24</t>
  </si>
  <si>
    <t>13:03:24</t>
  </si>
  <si>
    <t>RECT-575-20201217-13_03_20</t>
  </si>
  <si>
    <t>DARK-576-20201217-13_03_22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</si>
</sst>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25</v>
      </c>
      <c r="B2" t="s">
        <v>26</v>
      </c>
      <c r="C2" t="s">
        <v>28</v>
      </c>
    </row>
    <row r="3" spans="1:174" x14ac:dyDescent="0.25">
      <c r="B3" t="s">
        <v>27</v>
      </c>
      <c r="C3">
        <v>21</v>
      </c>
    </row>
    <row r="4" spans="1:174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4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 x14ac:dyDescent="0.25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 x14ac:dyDescent="0.25">
      <c r="A17">
        <v>1</v>
      </c>
      <c r="B17">
        <v>1608237410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1608237402</v>
      </c>
      <c r="I17">
        <f t="shared" ref="I17:I31" si="0">CA17*AG17*(BW17-BX17)/(100*BP17*(1000-AG17*BW17))</f>
        <v>4.7438254625036994E-4</v>
      </c>
      <c r="J17">
        <f t="shared" ref="J17:J31" si="1">CA17*AG17*(BV17-BU17*(1000-AG17*BX17)/(1000-AG17*BW17))/(100*BP17)</f>
        <v>3.9383485735835788</v>
      </c>
      <c r="K17">
        <f t="shared" ref="K17:K31" si="2">BU17 - IF(AG17&gt;1, J17*BP17*100/(AI17*CI17), 0)</f>
        <v>401.65199999999999</v>
      </c>
      <c r="L17">
        <f t="shared" ref="L17:L31" si="3">((R17-I17/2)*K17-J17)/(R17+I17/2)</f>
        <v>151.30205659881358</v>
      </c>
      <c r="M17">
        <f t="shared" ref="M17:M31" si="4">L17*(CB17+CC17)/1000</f>
        <v>15.392190410326037</v>
      </c>
      <c r="N17">
        <f t="shared" ref="N17:N31" si="5">(BU17 - IF(AG17&gt;1, J17*BP17*100/(AI17*CI17), 0))*(CB17+CC17)/1000</f>
        <v>40.860674346820154</v>
      </c>
      <c r="O17">
        <f t="shared" ref="O17:O31" si="6">2/((1/Q17-1/P17)+SIGN(Q17)*SQRT((1/Q17-1/P17)*(1/Q17-1/P17) + 4*BQ17/((BQ17+1)*(BQ17+1))*(2*1/Q17*1/P17-1/P17*1/P17)))</f>
        <v>2.6117611907756067E-2</v>
      </c>
      <c r="P17">
        <f t="shared" ref="P17:P31" si="7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2.9583524330349937</v>
      </c>
      <c r="Q17">
        <f t="shared" ref="Q17:Q31" si="8">I17*(1000-(1000*0.61365*EXP(17.502*U17/(240.97+U17))/(CB17+CC17)+BW17)/2)/(1000*0.61365*EXP(17.502*U17/(240.97+U17))/(CB17+CC17)-BW17)</f>
        <v>2.5990188065332497E-2</v>
      </c>
      <c r="R17">
        <f t="shared" ref="R17:R31" si="9">1/((BQ17+1)/(O17/1.6)+1/(P17/1.37)) + BQ17/((BQ17+1)/(O17/1.6) + BQ17/(P17/1.37))</f>
        <v>1.6255264111350708E-2</v>
      </c>
      <c r="S17">
        <f t="shared" ref="S17:S31" si="10">(BM17*BO17)</f>
        <v>231.28981203763686</v>
      </c>
      <c r="T17">
        <f t="shared" ref="T17:T31" si="11">(CD17+(S17+2*0.95*0.0000000567*(((CD17+$B$7)+273)^4-(CD17+273)^4)-44100*I17)/(1.84*29.3*P17+8*0.95*0.0000000567*(CD17+273)^3))</f>
        <v>29.239239735737758</v>
      </c>
      <c r="U17">
        <f t="shared" ref="U17:U31" si="12">($C$7*CE17+$D$7*CF17+$E$7*T17)</f>
        <v>28.226806451612902</v>
      </c>
      <c r="V17">
        <f t="shared" ref="V17:V31" si="13">0.61365*EXP(17.502*U17/(240.97+U17))</f>
        <v>3.845305532252242</v>
      </c>
      <c r="W17">
        <f t="shared" ref="W17:W31" si="14">(X17/Y17*100)</f>
        <v>53.781295503143276</v>
      </c>
      <c r="X17">
        <f t="shared" ref="X17:X31" si="15">BW17*(CB17+CC17)/1000</f>
        <v>2.0421942680972007</v>
      </c>
      <c r="Y17">
        <f t="shared" ref="Y17:Y31" si="16">0.61365*EXP(17.502*CD17/(240.97+CD17))</f>
        <v>3.7972202956283256</v>
      </c>
      <c r="Z17">
        <f t="shared" ref="Z17:Z31" si="17">(V17-BW17*(CB17+CC17)/1000)</f>
        <v>1.8031112641550413</v>
      </c>
      <c r="AA17">
        <f t="shared" ref="AA17:AA31" si="18">(-I17*44100)</f>
        <v>-20.920270289641316</v>
      </c>
      <c r="AB17">
        <f t="shared" ref="AB17:AB31" si="19">2*29.3*P17*0.92*(CD17-U17)</f>
        <v>-34.457707707637226</v>
      </c>
      <c r="AC17">
        <f t="shared" ref="AC17:AC31" si="20">2*0.95*0.0000000567*(((CD17+$B$7)+273)^4-(U17+273)^4)</f>
        <v>-2.5419164509188437</v>
      </c>
      <c r="AD17">
        <f t="shared" ref="AD17:AD31" si="21">S17+AC17+AA17+AB17</f>
        <v>173.36991758943947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MAX(0,($B$13+$C$13*CI17)/(1+$D$13*CI17)*CB17/(CD17+273)*$E$13)</f>
        <v>53569.360071647687</v>
      </c>
      <c r="AJ17" t="s">
        <v>291</v>
      </c>
      <c r="AK17">
        <v>15552.9</v>
      </c>
      <c r="AL17">
        <v>715.47692307692296</v>
      </c>
      <c r="AM17">
        <v>3262.08</v>
      </c>
      <c r="AN17">
        <f t="shared" ref="AN17:AN31" si="25">AM17-AL17</f>
        <v>2546.603076923077</v>
      </c>
      <c r="AO17">
        <f t="shared" ref="AO17:AO31" si="26">AN17/AM17</f>
        <v>0.78066849277855754</v>
      </c>
      <c r="AP17">
        <v>-0.57774747981622299</v>
      </c>
      <c r="AQ17" t="s">
        <v>292</v>
      </c>
      <c r="AR17">
        <v>15330.1</v>
      </c>
      <c r="AS17">
        <v>997.56680769230798</v>
      </c>
      <c r="AT17">
        <v>1132.18</v>
      </c>
      <c r="AU17">
        <f t="shared" ref="AU17:AU31" si="27">1-AS17/AT17</f>
        <v>0.11889734168391253</v>
      </c>
      <c r="AV17">
        <v>0.5</v>
      </c>
      <c r="AW17">
        <f t="shared" ref="AW17:AW31" si="28">BM17</f>
        <v>1180.1782941761503</v>
      </c>
      <c r="AX17">
        <f t="shared" ref="AX17:AX31" si="29">J17</f>
        <v>3.9383485735835788</v>
      </c>
      <c r="AY17">
        <f t="shared" ref="AY17:AY31" si="30">AU17*AV17*AW17</f>
        <v>70.160030945299383</v>
      </c>
      <c r="AZ17">
        <f t="shared" ref="AZ17:AZ31" si="31">BE17/AT17</f>
        <v>0.35320355420516181</v>
      </c>
      <c r="BA17">
        <f t="shared" ref="BA17:BA31" si="32">(AX17-AP17)/AW17</f>
        <v>3.826621855092127E-3</v>
      </c>
      <c r="BB17">
        <f t="shared" ref="BB17:BB31" si="33">(AM17-AT17)/AT17</f>
        <v>1.8812379656945004</v>
      </c>
      <c r="BC17" t="s">
        <v>293</v>
      </c>
      <c r="BD17">
        <v>732.29</v>
      </c>
      <c r="BE17">
        <f t="shared" ref="BE17:BE31" si="34">AT17-BD17</f>
        <v>399.8900000000001</v>
      </c>
      <c r="BF17">
        <f t="shared" ref="BF17:BF31" si="35">(AT17-AS17)/(AT17-BD17)</f>
        <v>0.33662555279624912</v>
      </c>
      <c r="BG17">
        <f t="shared" ref="BG17:BG31" si="36">(AM17-AT17)/(AM17-BD17)</f>
        <v>0.84192759082769708</v>
      </c>
      <c r="BH17">
        <f t="shared" ref="BH17:BH31" si="37">(AT17-AS17)/(AT17-AL17)</f>
        <v>0.32304343251235823</v>
      </c>
      <c r="BI17">
        <f t="shared" ref="BI17:BI31" si="38">(AM17-AT17)/(AM17-AL17)</f>
        <v>0.83636905150269547</v>
      </c>
      <c r="BJ17">
        <f t="shared" ref="BJ17:BJ31" si="39">(BF17*BD17/AS17)</f>
        <v>0.24710878926236152</v>
      </c>
      <c r="BK17">
        <f t="shared" ref="BK17:BK31" si="40">(1-BJ17)</f>
        <v>0.75289121073763843</v>
      </c>
      <c r="BL17">
        <f t="shared" ref="BL17:BL31" si="41">$B$11*CJ17+$C$11*CK17+$F$11*CL17*(1-CO17)</f>
        <v>1399.9919354838701</v>
      </c>
      <c r="BM17">
        <f t="shared" ref="BM17:BM31" si="42">BL17*BN17</f>
        <v>1180.1782941761503</v>
      </c>
      <c r="BN17">
        <f t="shared" ref="BN17:BN31" si="43">($B$11*$D$9+$C$11*$D$9+$F$11*((CY17+CQ17)/MAX(CY17+CQ17+CZ17, 0.1)*$I$9+CZ17/MAX(CY17+CQ17+CZ17, 0.1)*$J$9))/($B$11+$C$11+$F$11)</f>
        <v>0.84298935176955359</v>
      </c>
      <c r="BO17">
        <f t="shared" ref="BO17:BO31" si="44">($B$11*$K$9+$C$11*$K$9+$F$11*((CY17+CQ17)/MAX(CY17+CQ17+CZ17, 0.1)*$P$9+CZ17/MAX(CY17+CQ17+CZ17, 0.1)*$Q$9))/($B$11+$C$11+$F$11)</f>
        <v>0.19597870353910707</v>
      </c>
      <c r="BP17">
        <v>6</v>
      </c>
      <c r="BQ17">
        <v>0.5</v>
      </c>
      <c r="BR17" t="s">
        <v>294</v>
      </c>
      <c r="BS17">
        <v>2</v>
      </c>
      <c r="BT17">
        <v>1608237402</v>
      </c>
      <c r="BU17">
        <v>401.65199999999999</v>
      </c>
      <c r="BV17">
        <v>406.604548387097</v>
      </c>
      <c r="BW17">
        <v>20.074348387096801</v>
      </c>
      <c r="BX17">
        <v>19.516754838709701</v>
      </c>
      <c r="BY17">
        <v>402.483</v>
      </c>
      <c r="BZ17">
        <v>20.091348387096801</v>
      </c>
      <c r="CA17">
        <v>500.213419354839</v>
      </c>
      <c r="CB17">
        <v>101.631548387097</v>
      </c>
      <c r="CC17">
        <v>9.9986241935483902E-2</v>
      </c>
      <c r="CD17">
        <v>28.0107580645161</v>
      </c>
      <c r="CE17">
        <v>28.226806451612902</v>
      </c>
      <c r="CF17">
        <v>999.9</v>
      </c>
      <c r="CG17">
        <v>0</v>
      </c>
      <c r="CH17">
        <v>0</v>
      </c>
      <c r="CI17">
        <v>10001.931935483901</v>
      </c>
      <c r="CJ17">
        <v>0</v>
      </c>
      <c r="CK17">
        <v>362.85093548387101</v>
      </c>
      <c r="CL17">
        <v>1399.9919354838701</v>
      </c>
      <c r="CM17">
        <v>0.89999629032258099</v>
      </c>
      <c r="CN17">
        <v>0.100003864516129</v>
      </c>
      <c r="CO17">
        <v>0</v>
      </c>
      <c r="CP17">
        <v>998.090483870968</v>
      </c>
      <c r="CQ17">
        <v>4.99979</v>
      </c>
      <c r="CR17">
        <v>14002.893548387099</v>
      </c>
      <c r="CS17">
        <v>11904.5967741935</v>
      </c>
      <c r="CT17">
        <v>48.545999999999999</v>
      </c>
      <c r="CU17">
        <v>51.072161290322597</v>
      </c>
      <c r="CV17">
        <v>49.75</v>
      </c>
      <c r="CW17">
        <v>50.064032258064501</v>
      </c>
      <c r="CX17">
        <v>49.723580645161299</v>
      </c>
      <c r="CY17">
        <v>1255.4896774193501</v>
      </c>
      <c r="CZ17">
        <v>139.50225806451601</v>
      </c>
      <c r="DA17">
        <v>0</v>
      </c>
      <c r="DB17">
        <v>969.29999995231606</v>
      </c>
      <c r="DC17">
        <v>0</v>
      </c>
      <c r="DD17">
        <v>997.56680769230798</v>
      </c>
      <c r="DE17">
        <v>-69.767555557458095</v>
      </c>
      <c r="DF17">
        <v>-950.48888895521895</v>
      </c>
      <c r="DG17">
        <v>13995.6</v>
      </c>
      <c r="DH17">
        <v>15</v>
      </c>
      <c r="DI17">
        <v>1608237427</v>
      </c>
      <c r="DJ17" t="s">
        <v>295</v>
      </c>
      <c r="DK17">
        <v>1608237427</v>
      </c>
      <c r="DL17">
        <v>1608237427</v>
      </c>
      <c r="DM17">
        <v>19</v>
      </c>
      <c r="DN17">
        <v>0.19500000000000001</v>
      </c>
      <c r="DO17">
        <v>7.0000000000000001E-3</v>
      </c>
      <c r="DP17">
        <v>-0.83099999999999996</v>
      </c>
      <c r="DQ17">
        <v>-1.7000000000000001E-2</v>
      </c>
      <c r="DR17">
        <v>406</v>
      </c>
      <c r="DS17">
        <v>20</v>
      </c>
      <c r="DT17">
        <v>0.36</v>
      </c>
      <c r="DU17">
        <v>0.09</v>
      </c>
      <c r="DV17">
        <v>4.0513098612817098</v>
      </c>
      <c r="DW17">
        <v>2.8052069516615301</v>
      </c>
      <c r="DX17">
        <v>0.21126608154288901</v>
      </c>
      <c r="DY17">
        <v>0</v>
      </c>
      <c r="DZ17">
        <v>-5.1354569999999997</v>
      </c>
      <c r="EA17">
        <v>-3.3774655394883202</v>
      </c>
      <c r="EB17">
        <v>0.24556697511609099</v>
      </c>
      <c r="EC17">
        <v>0</v>
      </c>
      <c r="ED17">
        <v>0.56142846666666701</v>
      </c>
      <c r="EE17">
        <v>0.35380559733036698</v>
      </c>
      <c r="EF17">
        <v>2.5665531194883899E-2</v>
      </c>
      <c r="EG17">
        <v>0</v>
      </c>
      <c r="EH17">
        <v>0</v>
      </c>
      <c r="EI17">
        <v>3</v>
      </c>
      <c r="EJ17" t="s">
        <v>296</v>
      </c>
      <c r="EK17">
        <v>100</v>
      </c>
      <c r="EL17">
        <v>100</v>
      </c>
      <c r="EM17">
        <v>-0.83099999999999996</v>
      </c>
      <c r="EN17">
        <v>-1.7000000000000001E-2</v>
      </c>
      <c r="EO17">
        <v>-1.2455731121114899</v>
      </c>
      <c r="EP17">
        <v>8.1547674161403102E-4</v>
      </c>
      <c r="EQ17">
        <v>-7.5071724955183801E-7</v>
      </c>
      <c r="ER17">
        <v>1.8443278439785599E-10</v>
      </c>
      <c r="ES17">
        <v>-0.16445646274215101</v>
      </c>
      <c r="ET17">
        <v>-1.3848143210928599E-2</v>
      </c>
      <c r="EU17">
        <v>1.44553185324755E-3</v>
      </c>
      <c r="EV17">
        <v>-1.8822019075458498E-5</v>
      </c>
      <c r="EW17">
        <v>6</v>
      </c>
      <c r="EX17">
        <v>2177</v>
      </c>
      <c r="EY17">
        <v>1</v>
      </c>
      <c r="EZ17">
        <v>25</v>
      </c>
      <c r="FA17">
        <v>18.2</v>
      </c>
      <c r="FB17">
        <v>18.3</v>
      </c>
      <c r="FC17">
        <v>2</v>
      </c>
      <c r="FD17">
        <v>513.26300000000003</v>
      </c>
      <c r="FE17">
        <v>456.33300000000003</v>
      </c>
      <c r="FF17">
        <v>23.0563</v>
      </c>
      <c r="FG17">
        <v>32.385199999999998</v>
      </c>
      <c r="FH17">
        <v>30.0001</v>
      </c>
      <c r="FI17">
        <v>32.406300000000002</v>
      </c>
      <c r="FJ17">
        <v>32.375300000000003</v>
      </c>
      <c r="FK17">
        <v>20.320699999999999</v>
      </c>
      <c r="FL17">
        <v>33.243400000000001</v>
      </c>
      <c r="FM17">
        <v>0</v>
      </c>
      <c r="FN17">
        <v>23.0535</v>
      </c>
      <c r="FO17">
        <v>406.39</v>
      </c>
      <c r="FP17">
        <v>19.515000000000001</v>
      </c>
      <c r="FQ17">
        <v>101.102</v>
      </c>
      <c r="FR17">
        <v>100.642</v>
      </c>
    </row>
    <row r="18" spans="1:174" x14ac:dyDescent="0.25">
      <c r="A18">
        <v>2</v>
      </c>
      <c r="B18">
        <v>1608237548</v>
      </c>
      <c r="C18">
        <v>138</v>
      </c>
      <c r="D18" t="s">
        <v>297</v>
      </c>
      <c r="E18" t="s">
        <v>298</v>
      </c>
      <c r="F18" t="s">
        <v>289</v>
      </c>
      <c r="G18" t="s">
        <v>290</v>
      </c>
      <c r="H18">
        <v>1608237540</v>
      </c>
      <c r="I18">
        <f t="shared" si="0"/>
        <v>1.4888908646743973E-3</v>
      </c>
      <c r="J18">
        <f t="shared" si="1"/>
        <v>-0.30322172288259192</v>
      </c>
      <c r="K18">
        <f t="shared" si="2"/>
        <v>49.547125806451596</v>
      </c>
      <c r="L18">
        <f t="shared" si="3"/>
        <v>53.924343779432313</v>
      </c>
      <c r="M18">
        <f t="shared" si="4"/>
        <v>5.4855661814548826</v>
      </c>
      <c r="N18">
        <f t="shared" si="5"/>
        <v>5.0402845665379861</v>
      </c>
      <c r="O18">
        <f t="shared" si="6"/>
        <v>8.3792793156860487E-2</v>
      </c>
      <c r="P18">
        <f t="shared" si="7"/>
        <v>2.958522956335528</v>
      </c>
      <c r="Q18">
        <f t="shared" si="8"/>
        <v>8.249634925712887E-2</v>
      </c>
      <c r="R18">
        <f t="shared" si="9"/>
        <v>5.167502769301989E-2</v>
      </c>
      <c r="S18">
        <f t="shared" si="10"/>
        <v>231.28973602829331</v>
      </c>
      <c r="T18">
        <f t="shared" si="11"/>
        <v>28.957897644066989</v>
      </c>
      <c r="U18">
        <f t="shared" si="12"/>
        <v>28.2174709677419</v>
      </c>
      <c r="V18">
        <f t="shared" si="13"/>
        <v>3.8432168344000059</v>
      </c>
      <c r="W18">
        <f t="shared" si="14"/>
        <v>54.327482187447359</v>
      </c>
      <c r="X18">
        <f t="shared" si="15"/>
        <v>2.0605257051379211</v>
      </c>
      <c r="Y18">
        <f t="shared" si="16"/>
        <v>3.7927870428974448</v>
      </c>
      <c r="Z18">
        <f t="shared" si="17"/>
        <v>1.7826911292620848</v>
      </c>
      <c r="AA18">
        <f t="shared" si="18"/>
        <v>-65.660087132140916</v>
      </c>
      <c r="AB18">
        <f t="shared" si="19"/>
        <v>-36.166857229662085</v>
      </c>
      <c r="AC18">
        <f t="shared" si="20"/>
        <v>-2.6674548928941531</v>
      </c>
      <c r="AD18">
        <f t="shared" si="21"/>
        <v>126.79533677359616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53577.799110522959</v>
      </c>
      <c r="AJ18" t="s">
        <v>291</v>
      </c>
      <c r="AK18">
        <v>15552.9</v>
      </c>
      <c r="AL18">
        <v>715.47692307692296</v>
      </c>
      <c r="AM18">
        <v>3262.08</v>
      </c>
      <c r="AN18">
        <f t="shared" si="25"/>
        <v>2546.603076923077</v>
      </c>
      <c r="AO18">
        <f t="shared" si="26"/>
        <v>0.78066849277855754</v>
      </c>
      <c r="AP18">
        <v>-0.57774747981622299</v>
      </c>
      <c r="AQ18" t="s">
        <v>299</v>
      </c>
      <c r="AR18">
        <v>15328.3</v>
      </c>
      <c r="AS18">
        <v>904.342692307692</v>
      </c>
      <c r="AT18">
        <v>987.7</v>
      </c>
      <c r="AU18">
        <f t="shared" si="27"/>
        <v>8.4395370752564536E-2</v>
      </c>
      <c r="AV18">
        <v>0.5</v>
      </c>
      <c r="AW18">
        <f t="shared" si="28"/>
        <v>1180.1784974019504</v>
      </c>
      <c r="AX18">
        <f t="shared" si="29"/>
        <v>-0.30322172288259192</v>
      </c>
      <c r="AY18">
        <f t="shared" si="30"/>
        <v>49.800800921221061</v>
      </c>
      <c r="AZ18">
        <f t="shared" si="31"/>
        <v>0.27106408828591677</v>
      </c>
      <c r="BA18">
        <f t="shared" si="32"/>
        <v>2.326137593067262E-4</v>
      </c>
      <c r="BB18">
        <f t="shared" si="33"/>
        <v>2.3027032499746887</v>
      </c>
      <c r="BC18" t="s">
        <v>300</v>
      </c>
      <c r="BD18">
        <v>719.97</v>
      </c>
      <c r="BE18">
        <f t="shared" si="34"/>
        <v>267.73</v>
      </c>
      <c r="BF18">
        <f t="shared" si="35"/>
        <v>0.31134840209281006</v>
      </c>
      <c r="BG18">
        <f t="shared" si="36"/>
        <v>0.89468197678306616</v>
      </c>
      <c r="BH18">
        <f t="shared" si="37"/>
        <v>0.30620955664189548</v>
      </c>
      <c r="BI18">
        <f t="shared" si="38"/>
        <v>0.89310345244222777</v>
      </c>
      <c r="BJ18">
        <f t="shared" si="39"/>
        <v>0.24787230655090223</v>
      </c>
      <c r="BK18">
        <f t="shared" si="40"/>
        <v>0.7521276934490978</v>
      </c>
      <c r="BL18">
        <f t="shared" si="41"/>
        <v>1399.99225806452</v>
      </c>
      <c r="BM18">
        <f t="shared" si="42"/>
        <v>1180.1784974019504</v>
      </c>
      <c r="BN18">
        <f t="shared" si="43"/>
        <v>0.84298930269338723</v>
      </c>
      <c r="BO18">
        <f t="shared" si="44"/>
        <v>0.1959786053867745</v>
      </c>
      <c r="BP18">
        <v>6</v>
      </c>
      <c r="BQ18">
        <v>0.5</v>
      </c>
      <c r="BR18" t="s">
        <v>294</v>
      </c>
      <c r="BS18">
        <v>2</v>
      </c>
      <c r="BT18">
        <v>1608237540</v>
      </c>
      <c r="BU18">
        <v>49.547125806451596</v>
      </c>
      <c r="BV18">
        <v>49.271909677419401</v>
      </c>
      <c r="BW18">
        <v>20.2554290322581</v>
      </c>
      <c r="BX18">
        <v>18.505748387096801</v>
      </c>
      <c r="BY18">
        <v>50.558467741935502</v>
      </c>
      <c r="BZ18">
        <v>20.256783870967698</v>
      </c>
      <c r="CA18">
        <v>500.22822580645197</v>
      </c>
      <c r="CB18">
        <v>101.627064516129</v>
      </c>
      <c r="CC18">
        <v>0.100018225806452</v>
      </c>
      <c r="CD18">
        <v>27.990719354838699</v>
      </c>
      <c r="CE18">
        <v>28.2174709677419</v>
      </c>
      <c r="CF18">
        <v>999.9</v>
      </c>
      <c r="CG18">
        <v>0</v>
      </c>
      <c r="CH18">
        <v>0</v>
      </c>
      <c r="CI18">
        <v>10003.340645161299</v>
      </c>
      <c r="CJ18">
        <v>0</v>
      </c>
      <c r="CK18">
        <v>474.43464516129001</v>
      </c>
      <c r="CL18">
        <v>1399.99225806452</v>
      </c>
      <c r="CM18">
        <v>0.89999925806451597</v>
      </c>
      <c r="CN18">
        <v>0.100000974193548</v>
      </c>
      <c r="CO18">
        <v>0</v>
      </c>
      <c r="CP18">
        <v>904.46783870967704</v>
      </c>
      <c r="CQ18">
        <v>4.99979</v>
      </c>
      <c r="CR18">
        <v>12708.987096774201</v>
      </c>
      <c r="CS18">
        <v>11904.606451612901</v>
      </c>
      <c r="CT18">
        <v>48.566064516129003</v>
      </c>
      <c r="CU18">
        <v>51.061999999999998</v>
      </c>
      <c r="CV18">
        <v>49.75</v>
      </c>
      <c r="CW18">
        <v>50.061999999999998</v>
      </c>
      <c r="CX18">
        <v>49.75</v>
      </c>
      <c r="CY18">
        <v>1255.49225806452</v>
      </c>
      <c r="CZ18">
        <v>139.5</v>
      </c>
      <c r="DA18">
        <v>0</v>
      </c>
      <c r="DB18">
        <v>137.5</v>
      </c>
      <c r="DC18">
        <v>0</v>
      </c>
      <c r="DD18">
        <v>904.342692307692</v>
      </c>
      <c r="DE18">
        <v>-8.0498461500831908</v>
      </c>
      <c r="DF18">
        <v>-128.56410259002601</v>
      </c>
      <c r="DG18">
        <v>12707.3346153846</v>
      </c>
      <c r="DH18">
        <v>15</v>
      </c>
      <c r="DI18">
        <v>1608237427</v>
      </c>
      <c r="DJ18" t="s">
        <v>295</v>
      </c>
      <c r="DK18">
        <v>1608237427</v>
      </c>
      <c r="DL18">
        <v>1608237427</v>
      </c>
      <c r="DM18">
        <v>19</v>
      </c>
      <c r="DN18">
        <v>0.19500000000000001</v>
      </c>
      <c r="DO18">
        <v>7.0000000000000001E-3</v>
      </c>
      <c r="DP18">
        <v>-0.83099999999999996</v>
      </c>
      <c r="DQ18">
        <v>-1.7000000000000001E-2</v>
      </c>
      <c r="DR18">
        <v>406</v>
      </c>
      <c r="DS18">
        <v>20</v>
      </c>
      <c r="DT18">
        <v>0.36</v>
      </c>
      <c r="DU18">
        <v>0.09</v>
      </c>
      <c r="DV18">
        <v>-0.29819510705029001</v>
      </c>
      <c r="DW18">
        <v>-0.31543251333589101</v>
      </c>
      <c r="DX18">
        <v>2.4142725035250799E-2</v>
      </c>
      <c r="DY18">
        <v>1</v>
      </c>
      <c r="DZ18">
        <v>0.27400920000000001</v>
      </c>
      <c r="EA18">
        <v>0.33430189988876502</v>
      </c>
      <c r="EB18">
        <v>2.5059997223197499E-2</v>
      </c>
      <c r="EC18">
        <v>0</v>
      </c>
      <c r="ED18">
        <v>1.74593033333333</v>
      </c>
      <c r="EE18">
        <v>0.67651835372636004</v>
      </c>
      <c r="EF18">
        <v>4.9299060740432901E-2</v>
      </c>
      <c r="EG18">
        <v>0</v>
      </c>
      <c r="EH18">
        <v>1</v>
      </c>
      <c r="EI18">
        <v>3</v>
      </c>
      <c r="EJ18" t="s">
        <v>301</v>
      </c>
      <c r="EK18">
        <v>100</v>
      </c>
      <c r="EL18">
        <v>100</v>
      </c>
      <c r="EM18">
        <v>-1.0109999999999999</v>
      </c>
      <c r="EN18">
        <v>-1.4E-3</v>
      </c>
      <c r="EO18">
        <v>-1.0506809105888799</v>
      </c>
      <c r="EP18">
        <v>8.1547674161403102E-4</v>
      </c>
      <c r="EQ18">
        <v>-7.5071724955183801E-7</v>
      </c>
      <c r="ER18">
        <v>1.8443278439785599E-10</v>
      </c>
      <c r="ES18">
        <v>-0.157542490047441</v>
      </c>
      <c r="ET18">
        <v>-1.3848143210928599E-2</v>
      </c>
      <c r="EU18">
        <v>1.44553185324755E-3</v>
      </c>
      <c r="EV18">
        <v>-1.8822019075458498E-5</v>
      </c>
      <c r="EW18">
        <v>6</v>
      </c>
      <c r="EX18">
        <v>2177</v>
      </c>
      <c r="EY18">
        <v>1</v>
      </c>
      <c r="EZ18">
        <v>25</v>
      </c>
      <c r="FA18">
        <v>2</v>
      </c>
      <c r="FB18">
        <v>2</v>
      </c>
      <c r="FC18">
        <v>2</v>
      </c>
      <c r="FD18">
        <v>513.95299999999997</v>
      </c>
      <c r="FE18">
        <v>454.01</v>
      </c>
      <c r="FF18">
        <v>23.190899999999999</v>
      </c>
      <c r="FG18">
        <v>32.391399999999997</v>
      </c>
      <c r="FH18">
        <v>30.000299999999999</v>
      </c>
      <c r="FI18">
        <v>32.380200000000002</v>
      </c>
      <c r="FJ18">
        <v>32.346899999999998</v>
      </c>
      <c r="FK18">
        <v>5.0769599999999997</v>
      </c>
      <c r="FL18">
        <v>36.999499999999998</v>
      </c>
      <c r="FM18">
        <v>0</v>
      </c>
      <c r="FN18">
        <v>23.190100000000001</v>
      </c>
      <c r="FO18">
        <v>49.46</v>
      </c>
      <c r="FP18">
        <v>18.2987</v>
      </c>
      <c r="FQ18">
        <v>101.096</v>
      </c>
      <c r="FR18">
        <v>100.636</v>
      </c>
    </row>
    <row r="19" spans="1:174" x14ac:dyDescent="0.25">
      <c r="A19">
        <v>3</v>
      </c>
      <c r="B19">
        <v>1608237668.5</v>
      </c>
      <c r="C19">
        <v>258.5</v>
      </c>
      <c r="D19" t="s">
        <v>302</v>
      </c>
      <c r="E19" t="s">
        <v>303</v>
      </c>
      <c r="F19" t="s">
        <v>289</v>
      </c>
      <c r="G19" t="s">
        <v>290</v>
      </c>
      <c r="H19">
        <v>1608237660.5</v>
      </c>
      <c r="I19">
        <f t="shared" si="0"/>
        <v>2.3843487609065063E-3</v>
      </c>
      <c r="J19">
        <f t="shared" si="1"/>
        <v>0.87812789301586669</v>
      </c>
      <c r="K19">
        <f t="shared" si="2"/>
        <v>79.897232258064506</v>
      </c>
      <c r="L19">
        <f t="shared" si="3"/>
        <v>67.086189932458609</v>
      </c>
      <c r="M19">
        <f t="shared" si="4"/>
        <v>6.8243471589454563</v>
      </c>
      <c r="N19">
        <f t="shared" si="5"/>
        <v>8.1275512965764474</v>
      </c>
      <c r="O19">
        <f t="shared" si="6"/>
        <v>0.134395304401354</v>
      </c>
      <c r="P19">
        <f t="shared" si="7"/>
        <v>2.9573844014097315</v>
      </c>
      <c r="Q19">
        <f t="shared" si="8"/>
        <v>0.13109221692755513</v>
      </c>
      <c r="R19">
        <f t="shared" si="9"/>
        <v>8.2222643289326186E-2</v>
      </c>
      <c r="S19">
        <f t="shared" si="10"/>
        <v>231.29507061079323</v>
      </c>
      <c r="T19">
        <f t="shared" si="11"/>
        <v>28.737507807820744</v>
      </c>
      <c r="U19">
        <f t="shared" si="12"/>
        <v>28.176229032258099</v>
      </c>
      <c r="V19">
        <f t="shared" si="13"/>
        <v>3.8340013062377865</v>
      </c>
      <c r="W19">
        <f t="shared" si="14"/>
        <v>53.681058230146498</v>
      </c>
      <c r="X19">
        <f t="shared" si="15"/>
        <v>2.0371855671846517</v>
      </c>
      <c r="Y19">
        <f t="shared" si="16"/>
        <v>3.7949802674355593</v>
      </c>
      <c r="Z19">
        <f t="shared" si="17"/>
        <v>1.7968157390531347</v>
      </c>
      <c r="AA19">
        <f t="shared" si="18"/>
        <v>-105.14978035597693</v>
      </c>
      <c r="AB19">
        <f t="shared" si="19"/>
        <v>-27.996373342715305</v>
      </c>
      <c r="AC19">
        <f t="shared" si="20"/>
        <v>-2.0653204927924058</v>
      </c>
      <c r="AD19">
        <f t="shared" si="21"/>
        <v>96.083596419308591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53542.816405572012</v>
      </c>
      <c r="AJ19" t="s">
        <v>291</v>
      </c>
      <c r="AK19">
        <v>15552.9</v>
      </c>
      <c r="AL19">
        <v>715.47692307692296</v>
      </c>
      <c r="AM19">
        <v>3262.08</v>
      </c>
      <c r="AN19">
        <f t="shared" si="25"/>
        <v>2546.603076923077</v>
      </c>
      <c r="AO19">
        <f t="shared" si="26"/>
        <v>0.78066849277855754</v>
      </c>
      <c r="AP19">
        <v>-0.57774747981622299</v>
      </c>
      <c r="AQ19" t="s">
        <v>304</v>
      </c>
      <c r="AR19">
        <v>15327.2</v>
      </c>
      <c r="AS19">
        <v>889.27819230769205</v>
      </c>
      <c r="AT19">
        <v>973.24</v>
      </c>
      <c r="AU19">
        <f t="shared" si="27"/>
        <v>8.6270403695191233E-2</v>
      </c>
      <c r="AV19">
        <v>0.5</v>
      </c>
      <c r="AW19">
        <f t="shared" si="28"/>
        <v>1180.2025264342647</v>
      </c>
      <c r="AX19">
        <f t="shared" si="29"/>
        <v>0.87812789301586669</v>
      </c>
      <c r="AY19">
        <f t="shared" si="30"/>
        <v>50.908274198784305</v>
      </c>
      <c r="AZ19">
        <f t="shared" si="31"/>
        <v>0.28027002589289379</v>
      </c>
      <c r="BA19">
        <f t="shared" si="32"/>
        <v>1.2335809661674873E-3</v>
      </c>
      <c r="BB19">
        <f t="shared" si="33"/>
        <v>2.3517734577288234</v>
      </c>
      <c r="BC19" t="s">
        <v>305</v>
      </c>
      <c r="BD19">
        <v>700.47</v>
      </c>
      <c r="BE19">
        <f t="shared" si="34"/>
        <v>272.77</v>
      </c>
      <c r="BF19">
        <f t="shared" si="35"/>
        <v>0.30781173769955628</v>
      </c>
      <c r="BG19">
        <f t="shared" si="36"/>
        <v>0.89351618708546598</v>
      </c>
      <c r="BH19">
        <f t="shared" si="37"/>
        <v>0.32573248540699357</v>
      </c>
      <c r="BI19">
        <f t="shared" si="38"/>
        <v>0.89878160469572743</v>
      </c>
      <c r="BJ19">
        <f t="shared" si="39"/>
        <v>0.24245831031444623</v>
      </c>
      <c r="BK19">
        <f t="shared" si="40"/>
        <v>0.7575416896855538</v>
      </c>
      <c r="BL19">
        <f t="shared" si="41"/>
        <v>1400.0203225806499</v>
      </c>
      <c r="BM19">
        <f t="shared" si="42"/>
        <v>1180.2025264342647</v>
      </c>
      <c r="BN19">
        <f t="shared" si="43"/>
        <v>0.84298956765056365</v>
      </c>
      <c r="BO19">
        <f t="shared" si="44"/>
        <v>0.19597913530112748</v>
      </c>
      <c r="BP19">
        <v>6</v>
      </c>
      <c r="BQ19">
        <v>0.5</v>
      </c>
      <c r="BR19" t="s">
        <v>294</v>
      </c>
      <c r="BS19">
        <v>2</v>
      </c>
      <c r="BT19">
        <v>1608237660.5</v>
      </c>
      <c r="BU19">
        <v>79.897232258064506</v>
      </c>
      <c r="BV19">
        <v>81.178958064516095</v>
      </c>
      <c r="BW19">
        <v>20.026387096774201</v>
      </c>
      <c r="BX19">
        <v>17.223848387096801</v>
      </c>
      <c r="BY19">
        <v>80.886758064516101</v>
      </c>
      <c r="BZ19">
        <v>20.0325548387097</v>
      </c>
      <c r="CA19">
        <v>500.246193548387</v>
      </c>
      <c r="CB19">
        <v>101.625064516129</v>
      </c>
      <c r="CC19">
        <v>0.10000238387096801</v>
      </c>
      <c r="CD19">
        <v>28.000635483871001</v>
      </c>
      <c r="CE19">
        <v>28.176229032258099</v>
      </c>
      <c r="CF19">
        <v>999.9</v>
      </c>
      <c r="CG19">
        <v>0</v>
      </c>
      <c r="CH19">
        <v>0</v>
      </c>
      <c r="CI19">
        <v>9997.0793548387101</v>
      </c>
      <c r="CJ19">
        <v>0</v>
      </c>
      <c r="CK19">
        <v>637.58219354838695</v>
      </c>
      <c r="CL19">
        <v>1400.0203225806499</v>
      </c>
      <c r="CM19">
        <v>0.89999270967741996</v>
      </c>
      <c r="CN19">
        <v>0.100007380645161</v>
      </c>
      <c r="CO19">
        <v>0</v>
      </c>
      <c r="CP19">
        <v>889.32045161290296</v>
      </c>
      <c r="CQ19">
        <v>4.99979</v>
      </c>
      <c r="CR19">
        <v>12497.4806451613</v>
      </c>
      <c r="CS19">
        <v>11904.819354838701</v>
      </c>
      <c r="CT19">
        <v>48.686999999999998</v>
      </c>
      <c r="CU19">
        <v>51.125</v>
      </c>
      <c r="CV19">
        <v>49.811999999999998</v>
      </c>
      <c r="CW19">
        <v>50.127000000000002</v>
      </c>
      <c r="CX19">
        <v>49.811999999999998</v>
      </c>
      <c r="CY19">
        <v>1255.5051612903201</v>
      </c>
      <c r="CZ19">
        <v>139.51516129032299</v>
      </c>
      <c r="DA19">
        <v>0</v>
      </c>
      <c r="DB19">
        <v>120.10000014305101</v>
      </c>
      <c r="DC19">
        <v>0</v>
      </c>
      <c r="DD19">
        <v>889.27819230769205</v>
      </c>
      <c r="DE19">
        <v>-4.8132991349535397</v>
      </c>
      <c r="DF19">
        <v>-65.193162427789204</v>
      </c>
      <c r="DG19">
        <v>12496.634615384601</v>
      </c>
      <c r="DH19">
        <v>15</v>
      </c>
      <c r="DI19">
        <v>1608237427</v>
      </c>
      <c r="DJ19" t="s">
        <v>295</v>
      </c>
      <c r="DK19">
        <v>1608237427</v>
      </c>
      <c r="DL19">
        <v>1608237427</v>
      </c>
      <c r="DM19">
        <v>19</v>
      </c>
      <c r="DN19">
        <v>0.19500000000000001</v>
      </c>
      <c r="DO19">
        <v>7.0000000000000001E-3</v>
      </c>
      <c r="DP19">
        <v>-0.83099999999999996</v>
      </c>
      <c r="DQ19">
        <v>-1.7000000000000001E-2</v>
      </c>
      <c r="DR19">
        <v>406</v>
      </c>
      <c r="DS19">
        <v>20</v>
      </c>
      <c r="DT19">
        <v>0.36</v>
      </c>
      <c r="DU19">
        <v>0.09</v>
      </c>
      <c r="DV19">
        <v>0.87804477505546197</v>
      </c>
      <c r="DW19">
        <v>1.13314545216185E-2</v>
      </c>
      <c r="DX19">
        <v>1.32649706775656E-2</v>
      </c>
      <c r="DY19">
        <v>1</v>
      </c>
      <c r="DZ19">
        <v>-1.2822499999999999</v>
      </c>
      <c r="EA19">
        <v>-3.84784872080077E-2</v>
      </c>
      <c r="EB19">
        <v>1.5900707321793401E-2</v>
      </c>
      <c r="EC19">
        <v>1</v>
      </c>
      <c r="ED19">
        <v>2.8038323333333302</v>
      </c>
      <c r="EE19">
        <v>0.39014255839821999</v>
      </c>
      <c r="EF19">
        <v>2.9189368918989801E-2</v>
      </c>
      <c r="EG19">
        <v>0</v>
      </c>
      <c r="EH19">
        <v>2</v>
      </c>
      <c r="EI19">
        <v>3</v>
      </c>
      <c r="EJ19" t="s">
        <v>306</v>
      </c>
      <c r="EK19">
        <v>100</v>
      </c>
      <c r="EL19">
        <v>100</v>
      </c>
      <c r="EM19">
        <v>-0.98899999999999999</v>
      </c>
      <c r="EN19">
        <v>-6.1999999999999998E-3</v>
      </c>
      <c r="EO19">
        <v>-1.0506809105888799</v>
      </c>
      <c r="EP19">
        <v>8.1547674161403102E-4</v>
      </c>
      <c r="EQ19">
        <v>-7.5071724955183801E-7</v>
      </c>
      <c r="ER19">
        <v>1.8443278439785599E-10</v>
      </c>
      <c r="ES19">
        <v>-0.157542490047441</v>
      </c>
      <c r="ET19">
        <v>-1.3848143210928599E-2</v>
      </c>
      <c r="EU19">
        <v>1.44553185324755E-3</v>
      </c>
      <c r="EV19">
        <v>-1.8822019075458498E-5</v>
      </c>
      <c r="EW19">
        <v>6</v>
      </c>
      <c r="EX19">
        <v>2177</v>
      </c>
      <c r="EY19">
        <v>1</v>
      </c>
      <c r="EZ19">
        <v>25</v>
      </c>
      <c r="FA19">
        <v>4</v>
      </c>
      <c r="FB19">
        <v>4</v>
      </c>
      <c r="FC19">
        <v>2</v>
      </c>
      <c r="FD19">
        <v>514.06700000000001</v>
      </c>
      <c r="FE19">
        <v>452.46</v>
      </c>
      <c r="FF19">
        <v>23.1068</v>
      </c>
      <c r="FG19">
        <v>32.497399999999999</v>
      </c>
      <c r="FH19">
        <v>30.001100000000001</v>
      </c>
      <c r="FI19">
        <v>32.442900000000002</v>
      </c>
      <c r="FJ19">
        <v>32.409300000000002</v>
      </c>
      <c r="FK19">
        <v>6.4453899999999997</v>
      </c>
      <c r="FL19">
        <v>41.594000000000001</v>
      </c>
      <c r="FM19">
        <v>0</v>
      </c>
      <c r="FN19">
        <v>23.0351</v>
      </c>
      <c r="FO19">
        <v>81.242800000000003</v>
      </c>
      <c r="FP19">
        <v>17.062899999999999</v>
      </c>
      <c r="FQ19">
        <v>101.069</v>
      </c>
      <c r="FR19">
        <v>100.613</v>
      </c>
    </row>
    <row r="20" spans="1:174" x14ac:dyDescent="0.25">
      <c r="A20">
        <v>4</v>
      </c>
      <c r="B20">
        <v>1608237765</v>
      </c>
      <c r="C20">
        <v>355</v>
      </c>
      <c r="D20" t="s">
        <v>307</v>
      </c>
      <c r="E20" t="s">
        <v>308</v>
      </c>
      <c r="F20" t="s">
        <v>289</v>
      </c>
      <c r="G20" t="s">
        <v>290</v>
      </c>
      <c r="H20">
        <v>1608237757</v>
      </c>
      <c r="I20">
        <f t="shared" si="0"/>
        <v>2.8760998865148576E-3</v>
      </c>
      <c r="J20">
        <f t="shared" si="1"/>
        <v>1.8702601258601852</v>
      </c>
      <c r="K20">
        <f t="shared" si="2"/>
        <v>99.825951612903197</v>
      </c>
      <c r="L20">
        <f t="shared" si="3"/>
        <v>78.472373872946832</v>
      </c>
      <c r="M20">
        <f t="shared" si="4"/>
        <v>7.9829736040005255</v>
      </c>
      <c r="N20">
        <f t="shared" si="5"/>
        <v>10.155267355748647</v>
      </c>
      <c r="O20">
        <f t="shared" si="6"/>
        <v>0.16353014289846771</v>
      </c>
      <c r="P20">
        <f t="shared" si="7"/>
        <v>2.958179165351968</v>
      </c>
      <c r="Q20">
        <f t="shared" si="8"/>
        <v>0.15866887136383367</v>
      </c>
      <c r="R20">
        <f t="shared" si="9"/>
        <v>9.9592773099031584E-2</v>
      </c>
      <c r="S20">
        <f t="shared" si="10"/>
        <v>231.2878352415643</v>
      </c>
      <c r="T20">
        <f t="shared" si="11"/>
        <v>28.593415091683255</v>
      </c>
      <c r="U20">
        <f t="shared" si="12"/>
        <v>28.125851612903201</v>
      </c>
      <c r="V20">
        <f t="shared" si="13"/>
        <v>3.8227706101572267</v>
      </c>
      <c r="W20">
        <f t="shared" si="14"/>
        <v>53.593875598220365</v>
      </c>
      <c r="X20">
        <f t="shared" si="15"/>
        <v>2.0318354774483902</v>
      </c>
      <c r="Y20">
        <f t="shared" si="16"/>
        <v>3.7911710149132398</v>
      </c>
      <c r="Z20">
        <f t="shared" si="17"/>
        <v>1.7909351327088365</v>
      </c>
      <c r="AA20">
        <f t="shared" si="18"/>
        <v>-126.83600499530522</v>
      </c>
      <c r="AB20">
        <f t="shared" si="19"/>
        <v>-22.716832902919812</v>
      </c>
      <c r="AC20">
        <f t="shared" si="20"/>
        <v>-1.674829017170572</v>
      </c>
      <c r="AD20">
        <f t="shared" si="21"/>
        <v>80.060168326168707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53569.138623668427</v>
      </c>
      <c r="AJ20" t="s">
        <v>291</v>
      </c>
      <c r="AK20">
        <v>15552.9</v>
      </c>
      <c r="AL20">
        <v>715.47692307692296</v>
      </c>
      <c r="AM20">
        <v>3262.08</v>
      </c>
      <c r="AN20">
        <f t="shared" si="25"/>
        <v>2546.603076923077</v>
      </c>
      <c r="AO20">
        <f t="shared" si="26"/>
        <v>0.78066849277855754</v>
      </c>
      <c r="AP20">
        <v>-0.57774747981622299</v>
      </c>
      <c r="AQ20" t="s">
        <v>309</v>
      </c>
      <c r="AR20">
        <v>15326</v>
      </c>
      <c r="AS20">
        <v>879.40711538461505</v>
      </c>
      <c r="AT20">
        <v>968.89</v>
      </c>
      <c r="AU20">
        <f t="shared" si="27"/>
        <v>9.2356082336885414E-2</v>
      </c>
      <c r="AV20">
        <v>0.5</v>
      </c>
      <c r="AW20">
        <f t="shared" si="28"/>
        <v>1180.1667683697253</v>
      </c>
      <c r="AX20">
        <f t="shared" si="29"/>
        <v>1.8702601258601852</v>
      </c>
      <c r="AY20">
        <f t="shared" si="30"/>
        <v>54.497789615405168</v>
      </c>
      <c r="AZ20">
        <f t="shared" si="31"/>
        <v>0.2973505764328252</v>
      </c>
      <c r="BA20">
        <f t="shared" si="32"/>
        <v>2.0742895591426202E-3</v>
      </c>
      <c r="BB20">
        <f t="shared" si="33"/>
        <v>2.3668218270391894</v>
      </c>
      <c r="BC20" t="s">
        <v>310</v>
      </c>
      <c r="BD20">
        <v>680.79</v>
      </c>
      <c r="BE20">
        <f t="shared" si="34"/>
        <v>288.10000000000002</v>
      </c>
      <c r="BF20">
        <f t="shared" si="35"/>
        <v>0.31059661442341174</v>
      </c>
      <c r="BG20">
        <f t="shared" si="36"/>
        <v>0.88838913876395142</v>
      </c>
      <c r="BH20">
        <f t="shared" si="37"/>
        <v>0.35311076169343564</v>
      </c>
      <c r="BI20">
        <f t="shared" si="38"/>
        <v>0.90048976253132373</v>
      </c>
      <c r="BJ20">
        <f t="shared" si="39"/>
        <v>0.2404473030000841</v>
      </c>
      <c r="BK20">
        <f t="shared" si="40"/>
        <v>0.7595526969999159</v>
      </c>
      <c r="BL20">
        <f t="shared" si="41"/>
        <v>1399.97806451613</v>
      </c>
      <c r="BM20">
        <f t="shared" si="42"/>
        <v>1180.1667683697253</v>
      </c>
      <c r="BN20">
        <f t="shared" si="43"/>
        <v>0.84298947125119605</v>
      </c>
      <c r="BO20">
        <f t="shared" si="44"/>
        <v>0.19597894250239209</v>
      </c>
      <c r="BP20">
        <v>6</v>
      </c>
      <c r="BQ20">
        <v>0.5</v>
      </c>
      <c r="BR20" t="s">
        <v>294</v>
      </c>
      <c r="BS20">
        <v>2</v>
      </c>
      <c r="BT20">
        <v>1608237757</v>
      </c>
      <c r="BU20">
        <v>99.825951612903197</v>
      </c>
      <c r="BV20">
        <v>102.413516129032</v>
      </c>
      <c r="BW20">
        <v>19.972877419354798</v>
      </c>
      <c r="BX20">
        <v>16.592161290322601</v>
      </c>
      <c r="BY20">
        <v>100.801838709677</v>
      </c>
      <c r="BZ20">
        <v>19.980187096774198</v>
      </c>
      <c r="CA20">
        <v>500.24712903225799</v>
      </c>
      <c r="CB20">
        <v>101.629709677419</v>
      </c>
      <c r="CC20">
        <v>0.100022838709677</v>
      </c>
      <c r="CD20">
        <v>27.983409677419399</v>
      </c>
      <c r="CE20">
        <v>28.125851612903201</v>
      </c>
      <c r="CF20">
        <v>999.9</v>
      </c>
      <c r="CG20">
        <v>0</v>
      </c>
      <c r="CH20">
        <v>0</v>
      </c>
      <c r="CI20">
        <v>10001.129999999999</v>
      </c>
      <c r="CJ20">
        <v>0</v>
      </c>
      <c r="CK20">
        <v>717.50506451612898</v>
      </c>
      <c r="CL20">
        <v>1399.97806451613</v>
      </c>
      <c r="CM20">
        <v>0.89999245161290298</v>
      </c>
      <c r="CN20">
        <v>0.100007583870968</v>
      </c>
      <c r="CO20">
        <v>0</v>
      </c>
      <c r="CP20">
        <v>879.43622580645194</v>
      </c>
      <c r="CQ20">
        <v>4.99979</v>
      </c>
      <c r="CR20">
        <v>12368.206451612899</v>
      </c>
      <c r="CS20">
        <v>11904.4548387097</v>
      </c>
      <c r="CT20">
        <v>48.811999999999998</v>
      </c>
      <c r="CU20">
        <v>51.245935483871001</v>
      </c>
      <c r="CV20">
        <v>49.936999999999998</v>
      </c>
      <c r="CW20">
        <v>50.265999999999998</v>
      </c>
      <c r="CX20">
        <v>49.961387096774203</v>
      </c>
      <c r="CY20">
        <v>1255.4716129032299</v>
      </c>
      <c r="CZ20">
        <v>139.50645161290299</v>
      </c>
      <c r="DA20">
        <v>0</v>
      </c>
      <c r="DB20">
        <v>96</v>
      </c>
      <c r="DC20">
        <v>0</v>
      </c>
      <c r="DD20">
        <v>879.40711538461505</v>
      </c>
      <c r="DE20">
        <v>-3.0494700931790901</v>
      </c>
      <c r="DF20">
        <v>-45.552136752111302</v>
      </c>
      <c r="DG20">
        <v>12367.9</v>
      </c>
      <c r="DH20">
        <v>15</v>
      </c>
      <c r="DI20">
        <v>1608237427</v>
      </c>
      <c r="DJ20" t="s">
        <v>295</v>
      </c>
      <c r="DK20">
        <v>1608237427</v>
      </c>
      <c r="DL20">
        <v>1608237427</v>
      </c>
      <c r="DM20">
        <v>19</v>
      </c>
      <c r="DN20">
        <v>0.19500000000000001</v>
      </c>
      <c r="DO20">
        <v>7.0000000000000001E-3</v>
      </c>
      <c r="DP20">
        <v>-0.83099999999999996</v>
      </c>
      <c r="DQ20">
        <v>-1.7000000000000001E-2</v>
      </c>
      <c r="DR20">
        <v>406</v>
      </c>
      <c r="DS20">
        <v>20</v>
      </c>
      <c r="DT20">
        <v>0.36</v>
      </c>
      <c r="DU20">
        <v>0.09</v>
      </c>
      <c r="DV20">
        <v>1.86547114517899</v>
      </c>
      <c r="DW20">
        <v>0.127107659756823</v>
      </c>
      <c r="DX20">
        <v>1.6755421771043701E-2</v>
      </c>
      <c r="DY20">
        <v>1</v>
      </c>
      <c r="DZ20">
        <v>-2.585766</v>
      </c>
      <c r="EA20">
        <v>-0.17978963292547201</v>
      </c>
      <c r="EB20">
        <v>2.1736321461246998E-2</v>
      </c>
      <c r="EC20">
        <v>1</v>
      </c>
      <c r="ED20">
        <v>3.3799079999999999</v>
      </c>
      <c r="EE20">
        <v>0.16272320355950501</v>
      </c>
      <c r="EF20">
        <v>1.9113569595098301E-2</v>
      </c>
      <c r="EG20">
        <v>1</v>
      </c>
      <c r="EH20">
        <v>3</v>
      </c>
      <c r="EI20">
        <v>3</v>
      </c>
      <c r="EJ20" t="s">
        <v>311</v>
      </c>
      <c r="EK20">
        <v>100</v>
      </c>
      <c r="EL20">
        <v>100</v>
      </c>
      <c r="EM20">
        <v>-0.97599999999999998</v>
      </c>
      <c r="EN20">
        <v>-7.6E-3</v>
      </c>
      <c r="EO20">
        <v>-1.0506809105888799</v>
      </c>
      <c r="EP20">
        <v>8.1547674161403102E-4</v>
      </c>
      <c r="EQ20">
        <v>-7.5071724955183801E-7</v>
      </c>
      <c r="ER20">
        <v>1.8443278439785599E-10</v>
      </c>
      <c r="ES20">
        <v>-0.157542490047441</v>
      </c>
      <c r="ET20">
        <v>-1.3848143210928599E-2</v>
      </c>
      <c r="EU20">
        <v>1.44553185324755E-3</v>
      </c>
      <c r="EV20">
        <v>-1.8822019075458498E-5</v>
      </c>
      <c r="EW20">
        <v>6</v>
      </c>
      <c r="EX20">
        <v>2177</v>
      </c>
      <c r="EY20">
        <v>1</v>
      </c>
      <c r="EZ20">
        <v>25</v>
      </c>
      <c r="FA20">
        <v>5.6</v>
      </c>
      <c r="FB20">
        <v>5.6</v>
      </c>
      <c r="FC20">
        <v>2</v>
      </c>
      <c r="FD20">
        <v>514.12900000000002</v>
      </c>
      <c r="FE20">
        <v>451.29300000000001</v>
      </c>
      <c r="FF20">
        <v>22.8855</v>
      </c>
      <c r="FG20">
        <v>32.6785</v>
      </c>
      <c r="FH20">
        <v>30.000699999999998</v>
      </c>
      <c r="FI20">
        <v>32.5717</v>
      </c>
      <c r="FJ20">
        <v>32.533700000000003</v>
      </c>
      <c r="FK20">
        <v>7.3759899999999998</v>
      </c>
      <c r="FL20">
        <v>43.642299999999999</v>
      </c>
      <c r="FM20">
        <v>0</v>
      </c>
      <c r="FN20">
        <v>22.894200000000001</v>
      </c>
      <c r="FO20">
        <v>102.455</v>
      </c>
      <c r="FP20">
        <v>16.4574</v>
      </c>
      <c r="FQ20">
        <v>101.03400000000001</v>
      </c>
      <c r="FR20">
        <v>100.58499999999999</v>
      </c>
    </row>
    <row r="21" spans="1:174" x14ac:dyDescent="0.25">
      <c r="A21">
        <v>5</v>
      </c>
      <c r="B21">
        <v>1608237837</v>
      </c>
      <c r="C21">
        <v>427</v>
      </c>
      <c r="D21" t="s">
        <v>312</v>
      </c>
      <c r="E21" t="s">
        <v>313</v>
      </c>
      <c r="F21" t="s">
        <v>289</v>
      </c>
      <c r="G21" t="s">
        <v>290</v>
      </c>
      <c r="H21">
        <v>1608237829.25</v>
      </c>
      <c r="I21">
        <f t="shared" si="0"/>
        <v>3.0883269330340695E-3</v>
      </c>
      <c r="J21">
        <f t="shared" si="1"/>
        <v>4.2492737231510267</v>
      </c>
      <c r="K21">
        <f t="shared" si="2"/>
        <v>148.90023333333301</v>
      </c>
      <c r="L21">
        <f t="shared" si="3"/>
        <v>105.44439870133004</v>
      </c>
      <c r="M21">
        <f t="shared" si="4"/>
        <v>10.726967421179909</v>
      </c>
      <c r="N21">
        <f t="shared" si="5"/>
        <v>15.147774292847313</v>
      </c>
      <c r="O21">
        <f t="shared" si="6"/>
        <v>0.17573484181378629</v>
      </c>
      <c r="P21">
        <f t="shared" si="7"/>
        <v>2.9575817648459561</v>
      </c>
      <c r="Q21">
        <f t="shared" si="8"/>
        <v>0.17013315604071511</v>
      </c>
      <c r="R21">
        <f t="shared" si="9"/>
        <v>0.1068216374430204</v>
      </c>
      <c r="S21">
        <f t="shared" si="10"/>
        <v>231.28772340155595</v>
      </c>
      <c r="T21">
        <f t="shared" si="11"/>
        <v>28.494727605010873</v>
      </c>
      <c r="U21">
        <f t="shared" si="12"/>
        <v>28.0351</v>
      </c>
      <c r="V21">
        <f t="shared" si="13"/>
        <v>3.8026116509788426</v>
      </c>
      <c r="W21">
        <f t="shared" si="14"/>
        <v>53.120021237627732</v>
      </c>
      <c r="X21">
        <f t="shared" si="15"/>
        <v>2.0086927764978388</v>
      </c>
      <c r="Y21">
        <f t="shared" si="16"/>
        <v>3.7814231427207616</v>
      </c>
      <c r="Z21">
        <f t="shared" si="17"/>
        <v>1.7939188744810037</v>
      </c>
      <c r="AA21">
        <f t="shared" si="18"/>
        <v>-136.19521774680246</v>
      </c>
      <c r="AB21">
        <f t="shared" si="19"/>
        <v>-15.281606354514848</v>
      </c>
      <c r="AC21">
        <f t="shared" si="20"/>
        <v>-1.1261272334033809</v>
      </c>
      <c r="AD21">
        <f t="shared" si="21"/>
        <v>78.684772066835251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53559.61444225414</v>
      </c>
      <c r="AJ21" t="s">
        <v>291</v>
      </c>
      <c r="AK21">
        <v>15552.9</v>
      </c>
      <c r="AL21">
        <v>715.47692307692296</v>
      </c>
      <c r="AM21">
        <v>3262.08</v>
      </c>
      <c r="AN21">
        <f t="shared" si="25"/>
        <v>2546.603076923077</v>
      </c>
      <c r="AO21">
        <f t="shared" si="26"/>
        <v>0.78066849277855754</v>
      </c>
      <c r="AP21">
        <v>-0.57774747981622299</v>
      </c>
      <c r="AQ21" t="s">
        <v>314</v>
      </c>
      <c r="AR21">
        <v>15326</v>
      </c>
      <c r="AS21">
        <v>874.45716000000004</v>
      </c>
      <c r="AT21">
        <v>977.22</v>
      </c>
      <c r="AU21">
        <f t="shared" si="27"/>
        <v>0.10515834714803218</v>
      </c>
      <c r="AV21">
        <v>0.5</v>
      </c>
      <c r="AW21">
        <f t="shared" si="28"/>
        <v>1180.1681706277545</v>
      </c>
      <c r="AX21">
        <f t="shared" si="29"/>
        <v>4.2492737231510267</v>
      </c>
      <c r="AY21">
        <f t="shared" si="30"/>
        <v>62.052267089965746</v>
      </c>
      <c r="AZ21">
        <f t="shared" si="31"/>
        <v>0.31288757905077669</v>
      </c>
      <c r="BA21">
        <f t="shared" si="32"/>
        <v>4.0901130221124866E-3</v>
      </c>
      <c r="BB21">
        <f t="shared" si="33"/>
        <v>2.3381224289310487</v>
      </c>
      <c r="BC21" t="s">
        <v>315</v>
      </c>
      <c r="BD21">
        <v>671.46</v>
      </c>
      <c r="BE21">
        <f t="shared" si="34"/>
        <v>305.76</v>
      </c>
      <c r="BF21">
        <f t="shared" si="35"/>
        <v>0.33608987441130295</v>
      </c>
      <c r="BG21">
        <f t="shared" si="36"/>
        <v>0.88197419922643994</v>
      </c>
      <c r="BH21">
        <f t="shared" si="37"/>
        <v>0.3926095819153248</v>
      </c>
      <c r="BI21">
        <f t="shared" si="38"/>
        <v>0.89721873844614708</v>
      </c>
      <c r="BJ21">
        <f t="shared" si="39"/>
        <v>0.25806971158222713</v>
      </c>
      <c r="BK21">
        <f t="shared" si="40"/>
        <v>0.74193028841777287</v>
      </c>
      <c r="BL21">
        <f t="shared" si="41"/>
        <v>1399.98</v>
      </c>
      <c r="BM21">
        <f t="shared" si="42"/>
        <v>1180.1681706277545</v>
      </c>
      <c r="BN21">
        <f t="shared" si="43"/>
        <v>0.84298930743850242</v>
      </c>
      <c r="BO21">
        <f t="shared" si="44"/>
        <v>0.19597861487700477</v>
      </c>
      <c r="BP21">
        <v>6</v>
      </c>
      <c r="BQ21">
        <v>0.5</v>
      </c>
      <c r="BR21" t="s">
        <v>294</v>
      </c>
      <c r="BS21">
        <v>2</v>
      </c>
      <c r="BT21">
        <v>1608237829.25</v>
      </c>
      <c r="BU21">
        <v>148.90023333333301</v>
      </c>
      <c r="BV21">
        <v>154.54816666666699</v>
      </c>
      <c r="BW21">
        <v>19.7451333333333</v>
      </c>
      <c r="BX21">
        <v>16.114256666666702</v>
      </c>
      <c r="BY21">
        <v>149.8449</v>
      </c>
      <c r="BZ21">
        <v>19.757169999999999</v>
      </c>
      <c r="CA21">
        <v>500.2672</v>
      </c>
      <c r="CB21">
        <v>101.63096666666701</v>
      </c>
      <c r="CC21">
        <v>0.1000646</v>
      </c>
      <c r="CD21">
        <v>27.939260000000001</v>
      </c>
      <c r="CE21">
        <v>28.0351</v>
      </c>
      <c r="CF21">
        <v>999.9</v>
      </c>
      <c r="CG21">
        <v>0</v>
      </c>
      <c r="CH21">
        <v>0</v>
      </c>
      <c r="CI21">
        <v>9997.6180000000004</v>
      </c>
      <c r="CJ21">
        <v>0</v>
      </c>
      <c r="CK21">
        <v>732.35419999999999</v>
      </c>
      <c r="CL21">
        <v>1399.98</v>
      </c>
      <c r="CM21">
        <v>0.89999819999999997</v>
      </c>
      <c r="CN21">
        <v>0.100001906666667</v>
      </c>
      <c r="CO21">
        <v>0</v>
      </c>
      <c r="CP21">
        <v>874.49703333333298</v>
      </c>
      <c r="CQ21">
        <v>4.99979</v>
      </c>
      <c r="CR21">
        <v>12306.5</v>
      </c>
      <c r="CS21">
        <v>11904.47</v>
      </c>
      <c r="CT21">
        <v>48.820399999999999</v>
      </c>
      <c r="CU21">
        <v>51.2624</v>
      </c>
      <c r="CV21">
        <v>49.983199999999997</v>
      </c>
      <c r="CW21">
        <v>50.233199999999997</v>
      </c>
      <c r="CX21">
        <v>49.991599999999998</v>
      </c>
      <c r="CY21">
        <v>1255.481</v>
      </c>
      <c r="CZ21">
        <v>139.499</v>
      </c>
      <c r="DA21">
        <v>0</v>
      </c>
      <c r="DB21">
        <v>71.5</v>
      </c>
      <c r="DC21">
        <v>0</v>
      </c>
      <c r="DD21">
        <v>874.45716000000004</v>
      </c>
      <c r="DE21">
        <v>-4.4047692352128802</v>
      </c>
      <c r="DF21">
        <v>-51.446153936191998</v>
      </c>
      <c r="DG21">
        <v>12305.972</v>
      </c>
      <c r="DH21">
        <v>15</v>
      </c>
      <c r="DI21">
        <v>1608237427</v>
      </c>
      <c r="DJ21" t="s">
        <v>295</v>
      </c>
      <c r="DK21">
        <v>1608237427</v>
      </c>
      <c r="DL21">
        <v>1608237427</v>
      </c>
      <c r="DM21">
        <v>19</v>
      </c>
      <c r="DN21">
        <v>0.19500000000000001</v>
      </c>
      <c r="DO21">
        <v>7.0000000000000001E-3</v>
      </c>
      <c r="DP21">
        <v>-0.83099999999999996</v>
      </c>
      <c r="DQ21">
        <v>-1.7000000000000001E-2</v>
      </c>
      <c r="DR21">
        <v>406</v>
      </c>
      <c r="DS21">
        <v>20</v>
      </c>
      <c r="DT21">
        <v>0.36</v>
      </c>
      <c r="DU21">
        <v>0.09</v>
      </c>
      <c r="DV21">
        <v>4.2584798252149998</v>
      </c>
      <c r="DW21">
        <v>-0.23892920058983499</v>
      </c>
      <c r="DX21">
        <v>4.3483863311862297E-2</v>
      </c>
      <c r="DY21">
        <v>1</v>
      </c>
      <c r="DZ21">
        <v>-5.6520876666666702</v>
      </c>
      <c r="EA21">
        <v>0.13248240266964501</v>
      </c>
      <c r="EB21">
        <v>4.0686130125087497E-2</v>
      </c>
      <c r="EC21">
        <v>1</v>
      </c>
      <c r="ED21">
        <v>3.62960533333333</v>
      </c>
      <c r="EE21">
        <v>0.145337486095659</v>
      </c>
      <c r="EF21">
        <v>1.05030997752515E-2</v>
      </c>
      <c r="EG21">
        <v>1</v>
      </c>
      <c r="EH21">
        <v>3</v>
      </c>
      <c r="EI21">
        <v>3</v>
      </c>
      <c r="EJ21" t="s">
        <v>311</v>
      </c>
      <c r="EK21">
        <v>100</v>
      </c>
      <c r="EL21">
        <v>100</v>
      </c>
      <c r="EM21">
        <v>-0.94399999999999995</v>
      </c>
      <c r="EN21">
        <v>-1.17E-2</v>
      </c>
      <c r="EO21">
        <v>-1.0506809105888799</v>
      </c>
      <c r="EP21">
        <v>8.1547674161403102E-4</v>
      </c>
      <c r="EQ21">
        <v>-7.5071724955183801E-7</v>
      </c>
      <c r="ER21">
        <v>1.8443278439785599E-10</v>
      </c>
      <c r="ES21">
        <v>-0.157542490047441</v>
      </c>
      <c r="ET21">
        <v>-1.3848143210928599E-2</v>
      </c>
      <c r="EU21">
        <v>1.44553185324755E-3</v>
      </c>
      <c r="EV21">
        <v>-1.8822019075458498E-5</v>
      </c>
      <c r="EW21">
        <v>6</v>
      </c>
      <c r="EX21">
        <v>2177</v>
      </c>
      <c r="EY21">
        <v>1</v>
      </c>
      <c r="EZ21">
        <v>25</v>
      </c>
      <c r="FA21">
        <v>6.8</v>
      </c>
      <c r="FB21">
        <v>6.8</v>
      </c>
      <c r="FC21">
        <v>2</v>
      </c>
      <c r="FD21">
        <v>514.09799999999996</v>
      </c>
      <c r="FE21">
        <v>451.375</v>
      </c>
      <c r="FF21">
        <v>23.1587</v>
      </c>
      <c r="FG21">
        <v>32.722499999999997</v>
      </c>
      <c r="FH21">
        <v>29.999199999999998</v>
      </c>
      <c r="FI21">
        <v>32.5989</v>
      </c>
      <c r="FJ21">
        <v>32.546700000000001</v>
      </c>
      <c r="FK21">
        <v>9.7039500000000007</v>
      </c>
      <c r="FL21">
        <v>44.767499999999998</v>
      </c>
      <c r="FM21">
        <v>0</v>
      </c>
      <c r="FN21">
        <v>23.2059</v>
      </c>
      <c r="FO21">
        <v>155.12299999999999</v>
      </c>
      <c r="FP21">
        <v>16.165299999999998</v>
      </c>
      <c r="FQ21">
        <v>101.035</v>
      </c>
      <c r="FR21">
        <v>100.59099999999999</v>
      </c>
    </row>
    <row r="22" spans="1:174" x14ac:dyDescent="0.25">
      <c r="A22">
        <v>6</v>
      </c>
      <c r="B22">
        <v>1608237907</v>
      </c>
      <c r="C22">
        <v>497</v>
      </c>
      <c r="D22" t="s">
        <v>316</v>
      </c>
      <c r="E22" t="s">
        <v>317</v>
      </c>
      <c r="F22" t="s">
        <v>289</v>
      </c>
      <c r="G22" t="s">
        <v>290</v>
      </c>
      <c r="H22">
        <v>1608237899.25</v>
      </c>
      <c r="I22">
        <f t="shared" si="0"/>
        <v>3.2930531270542887E-3</v>
      </c>
      <c r="J22">
        <f t="shared" si="1"/>
        <v>6.4317404137039773</v>
      </c>
      <c r="K22">
        <f t="shared" si="2"/>
        <v>198.75323333333299</v>
      </c>
      <c r="L22">
        <f t="shared" si="3"/>
        <v>137.18592498574006</v>
      </c>
      <c r="M22">
        <f t="shared" si="4"/>
        <v>13.955430093353771</v>
      </c>
      <c r="N22">
        <f t="shared" si="5"/>
        <v>20.218450645718011</v>
      </c>
      <c r="O22">
        <f t="shared" si="6"/>
        <v>0.18696858337428041</v>
      </c>
      <c r="P22">
        <f t="shared" si="7"/>
        <v>2.9569794284565067</v>
      </c>
      <c r="Q22">
        <f t="shared" si="8"/>
        <v>0.18064047125504112</v>
      </c>
      <c r="R22">
        <f t="shared" si="9"/>
        <v>0.11345100750824634</v>
      </c>
      <c r="S22">
        <f t="shared" si="10"/>
        <v>231.29392252410048</v>
      </c>
      <c r="T22">
        <f t="shared" si="11"/>
        <v>28.439108809359134</v>
      </c>
      <c r="U22">
        <f t="shared" si="12"/>
        <v>27.975546666666698</v>
      </c>
      <c r="V22">
        <f t="shared" si="13"/>
        <v>3.7894333263553328</v>
      </c>
      <c r="W22">
        <f t="shared" si="14"/>
        <v>52.572290999134097</v>
      </c>
      <c r="X22">
        <f t="shared" si="15"/>
        <v>1.9876314249160889</v>
      </c>
      <c r="Y22">
        <f t="shared" si="16"/>
        <v>3.7807586223488467</v>
      </c>
      <c r="Z22">
        <f t="shared" si="17"/>
        <v>1.8018019014392439</v>
      </c>
      <c r="AA22">
        <f t="shared" si="18"/>
        <v>-145.22364290309415</v>
      </c>
      <c r="AB22">
        <f t="shared" si="19"/>
        <v>-6.2650753254145819</v>
      </c>
      <c r="AC22">
        <f t="shared" si="20"/>
        <v>-0.46163398560790703</v>
      </c>
      <c r="AD22">
        <f t="shared" si="21"/>
        <v>79.343570309983846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53542.501647053155</v>
      </c>
      <c r="AJ22" t="s">
        <v>291</v>
      </c>
      <c r="AK22">
        <v>15552.9</v>
      </c>
      <c r="AL22">
        <v>715.47692307692296</v>
      </c>
      <c r="AM22">
        <v>3262.08</v>
      </c>
      <c r="AN22">
        <f t="shared" si="25"/>
        <v>2546.603076923077</v>
      </c>
      <c r="AO22">
        <f t="shared" si="26"/>
        <v>0.78066849277855754</v>
      </c>
      <c r="AP22">
        <v>-0.57774747981622299</v>
      </c>
      <c r="AQ22" t="s">
        <v>318</v>
      </c>
      <c r="AR22">
        <v>15327.5</v>
      </c>
      <c r="AS22">
        <v>877.70496000000003</v>
      </c>
      <c r="AT22">
        <v>993.95</v>
      </c>
      <c r="AU22">
        <f t="shared" si="27"/>
        <v>0.1169526032496605</v>
      </c>
      <c r="AV22">
        <v>0.5</v>
      </c>
      <c r="AW22">
        <f t="shared" si="28"/>
        <v>1180.1999106277551</v>
      </c>
      <c r="AX22">
        <f t="shared" si="29"/>
        <v>6.4317404137039773</v>
      </c>
      <c r="AY22">
        <f t="shared" si="30"/>
        <v>69.013725951466313</v>
      </c>
      <c r="AZ22">
        <f t="shared" si="31"/>
        <v>0.33499673021781778</v>
      </c>
      <c r="BA22">
        <f t="shared" si="32"/>
        <v>5.9392377769218888E-3</v>
      </c>
      <c r="BB22">
        <f t="shared" si="33"/>
        <v>2.2819357110518639</v>
      </c>
      <c r="BC22" t="s">
        <v>319</v>
      </c>
      <c r="BD22">
        <v>660.98</v>
      </c>
      <c r="BE22">
        <f t="shared" si="34"/>
        <v>332.97</v>
      </c>
      <c r="BF22">
        <f t="shared" si="35"/>
        <v>0.34911565606511097</v>
      </c>
      <c r="BG22">
        <f t="shared" si="36"/>
        <v>0.87198877398023922</v>
      </c>
      <c r="BH22">
        <f t="shared" si="37"/>
        <v>0.41743726641161261</v>
      </c>
      <c r="BI22">
        <f t="shared" si="38"/>
        <v>0.89064920267843983</v>
      </c>
      <c r="BJ22">
        <f t="shared" si="39"/>
        <v>0.26291120235428206</v>
      </c>
      <c r="BK22">
        <f t="shared" si="40"/>
        <v>0.73708879764571789</v>
      </c>
      <c r="BL22">
        <f t="shared" si="41"/>
        <v>1400.01766666667</v>
      </c>
      <c r="BM22">
        <f t="shared" si="42"/>
        <v>1180.1999106277551</v>
      </c>
      <c r="BN22">
        <f t="shared" si="43"/>
        <v>0.8429892984405809</v>
      </c>
      <c r="BO22">
        <f t="shared" si="44"/>
        <v>0.1959785968811622</v>
      </c>
      <c r="BP22">
        <v>6</v>
      </c>
      <c r="BQ22">
        <v>0.5</v>
      </c>
      <c r="BR22" t="s">
        <v>294</v>
      </c>
      <c r="BS22">
        <v>2</v>
      </c>
      <c r="BT22">
        <v>1608237899.25</v>
      </c>
      <c r="BU22">
        <v>198.75323333333299</v>
      </c>
      <c r="BV22">
        <v>207.25263333333299</v>
      </c>
      <c r="BW22">
        <v>19.538993333333298</v>
      </c>
      <c r="BX22">
        <v>15.666406666666701</v>
      </c>
      <c r="BY22">
        <v>199.6696</v>
      </c>
      <c r="BZ22">
        <v>19.555313333333299</v>
      </c>
      <c r="CA22">
        <v>500.24086666666699</v>
      </c>
      <c r="CB22">
        <v>101.626433333333</v>
      </c>
      <c r="CC22">
        <v>9.9965310000000002E-2</v>
      </c>
      <c r="CD22">
        <v>27.936246666666701</v>
      </c>
      <c r="CE22">
        <v>27.975546666666698</v>
      </c>
      <c r="CF22">
        <v>999.9</v>
      </c>
      <c r="CG22">
        <v>0</v>
      </c>
      <c r="CH22">
        <v>0</v>
      </c>
      <c r="CI22">
        <v>9994.6483333333308</v>
      </c>
      <c r="CJ22">
        <v>0</v>
      </c>
      <c r="CK22">
        <v>633.16250000000002</v>
      </c>
      <c r="CL22">
        <v>1400.01766666667</v>
      </c>
      <c r="CM22">
        <v>0.90000133333333299</v>
      </c>
      <c r="CN22">
        <v>9.9998920000000005E-2</v>
      </c>
      <c r="CO22">
        <v>0</v>
      </c>
      <c r="CP22">
        <v>877.75286666666602</v>
      </c>
      <c r="CQ22">
        <v>4.99979</v>
      </c>
      <c r="CR22">
        <v>12356.1466666667</v>
      </c>
      <c r="CS22">
        <v>11904.823333333299</v>
      </c>
      <c r="CT22">
        <v>48.743699999999997</v>
      </c>
      <c r="CU22">
        <v>51.168399999999998</v>
      </c>
      <c r="CV22">
        <v>49.897733333333299</v>
      </c>
      <c r="CW22">
        <v>50.055799999999998</v>
      </c>
      <c r="CX22">
        <v>49.893599999999999</v>
      </c>
      <c r="CY22">
        <v>1255.5153333333301</v>
      </c>
      <c r="CZ22">
        <v>139.50233333333301</v>
      </c>
      <c r="DA22">
        <v>0</v>
      </c>
      <c r="DB22">
        <v>69.100000143051105</v>
      </c>
      <c r="DC22">
        <v>0</v>
      </c>
      <c r="DD22">
        <v>877.70496000000003</v>
      </c>
      <c r="DE22">
        <v>-8.6286922866925604</v>
      </c>
      <c r="DF22">
        <v>-124.77692291437801</v>
      </c>
      <c r="DG22">
        <v>12355.54</v>
      </c>
      <c r="DH22">
        <v>15</v>
      </c>
      <c r="DI22">
        <v>1608237427</v>
      </c>
      <c r="DJ22" t="s">
        <v>295</v>
      </c>
      <c r="DK22">
        <v>1608237427</v>
      </c>
      <c r="DL22">
        <v>1608237427</v>
      </c>
      <c r="DM22">
        <v>19</v>
      </c>
      <c r="DN22">
        <v>0.19500000000000001</v>
      </c>
      <c r="DO22">
        <v>7.0000000000000001E-3</v>
      </c>
      <c r="DP22">
        <v>-0.83099999999999996</v>
      </c>
      <c r="DQ22">
        <v>-1.7000000000000001E-2</v>
      </c>
      <c r="DR22">
        <v>406</v>
      </c>
      <c r="DS22">
        <v>20</v>
      </c>
      <c r="DT22">
        <v>0.36</v>
      </c>
      <c r="DU22">
        <v>0.09</v>
      </c>
      <c r="DV22">
        <v>6.43799343831608</v>
      </c>
      <c r="DW22">
        <v>-0.29396674212205398</v>
      </c>
      <c r="DX22">
        <v>3.7491421409349801E-2</v>
      </c>
      <c r="DY22">
        <v>1</v>
      </c>
      <c r="DZ22">
        <v>-8.5018963333333293</v>
      </c>
      <c r="EA22">
        <v>0.16766709677421601</v>
      </c>
      <c r="EB22">
        <v>3.3061962382102399E-2</v>
      </c>
      <c r="EC22">
        <v>1</v>
      </c>
      <c r="ED22">
        <v>3.8715290000000002</v>
      </c>
      <c r="EE22">
        <v>0.131377174638489</v>
      </c>
      <c r="EF22">
        <v>9.5194605414382193E-3</v>
      </c>
      <c r="EG22">
        <v>1</v>
      </c>
      <c r="EH22">
        <v>3</v>
      </c>
      <c r="EI22">
        <v>3</v>
      </c>
      <c r="EJ22" t="s">
        <v>311</v>
      </c>
      <c r="EK22">
        <v>100</v>
      </c>
      <c r="EL22">
        <v>100</v>
      </c>
      <c r="EM22">
        <v>-0.91600000000000004</v>
      </c>
      <c r="EN22">
        <v>-1.6199999999999999E-2</v>
      </c>
      <c r="EO22">
        <v>-1.0506809105888799</v>
      </c>
      <c r="EP22">
        <v>8.1547674161403102E-4</v>
      </c>
      <c r="EQ22">
        <v>-7.5071724955183801E-7</v>
      </c>
      <c r="ER22">
        <v>1.8443278439785599E-10</v>
      </c>
      <c r="ES22">
        <v>-0.157542490047441</v>
      </c>
      <c r="ET22">
        <v>-1.3848143210928599E-2</v>
      </c>
      <c r="EU22">
        <v>1.44553185324755E-3</v>
      </c>
      <c r="EV22">
        <v>-1.8822019075458498E-5</v>
      </c>
      <c r="EW22">
        <v>6</v>
      </c>
      <c r="EX22">
        <v>2177</v>
      </c>
      <c r="EY22">
        <v>1</v>
      </c>
      <c r="EZ22">
        <v>25</v>
      </c>
      <c r="FA22">
        <v>8</v>
      </c>
      <c r="FB22">
        <v>8</v>
      </c>
      <c r="FC22">
        <v>2</v>
      </c>
      <c r="FD22">
        <v>514.50300000000004</v>
      </c>
      <c r="FE22">
        <v>452.19299999999998</v>
      </c>
      <c r="FF22">
        <v>23.606100000000001</v>
      </c>
      <c r="FG22">
        <v>32.5867</v>
      </c>
      <c r="FH22">
        <v>29.998699999999999</v>
      </c>
      <c r="FI22">
        <v>32.513100000000001</v>
      </c>
      <c r="FJ22">
        <v>32.458799999999997</v>
      </c>
      <c r="FK22">
        <v>12.023199999999999</v>
      </c>
      <c r="FL22">
        <v>45.860500000000002</v>
      </c>
      <c r="FM22">
        <v>0</v>
      </c>
      <c r="FN22">
        <v>23.637899999999998</v>
      </c>
      <c r="FO22">
        <v>207.87299999999999</v>
      </c>
      <c r="FP22">
        <v>15.610200000000001</v>
      </c>
      <c r="FQ22">
        <v>101.074</v>
      </c>
      <c r="FR22">
        <v>100.629</v>
      </c>
    </row>
    <row r="23" spans="1:174" x14ac:dyDescent="0.25">
      <c r="A23">
        <v>7</v>
      </c>
      <c r="B23">
        <v>1608238002</v>
      </c>
      <c r="C23">
        <v>592</v>
      </c>
      <c r="D23" t="s">
        <v>320</v>
      </c>
      <c r="E23" t="s">
        <v>321</v>
      </c>
      <c r="F23" t="s">
        <v>289</v>
      </c>
      <c r="G23" t="s">
        <v>290</v>
      </c>
      <c r="H23">
        <v>1608237994.25</v>
      </c>
      <c r="I23">
        <f t="shared" si="0"/>
        <v>3.1909165728071761E-3</v>
      </c>
      <c r="J23">
        <f t="shared" si="1"/>
        <v>8.5014152379004333</v>
      </c>
      <c r="K23">
        <f t="shared" si="2"/>
        <v>249.639366666667</v>
      </c>
      <c r="L23">
        <f t="shared" si="3"/>
        <v>165.80105138265995</v>
      </c>
      <c r="M23">
        <f t="shared" si="4"/>
        <v>16.867695411630113</v>
      </c>
      <c r="N23">
        <f t="shared" si="5"/>
        <v>25.396948719988458</v>
      </c>
      <c r="O23">
        <f t="shared" si="6"/>
        <v>0.17993933097406395</v>
      </c>
      <c r="P23">
        <f t="shared" si="7"/>
        <v>2.9601141442625738</v>
      </c>
      <c r="Q23">
        <f t="shared" si="8"/>
        <v>0.17407605669254153</v>
      </c>
      <c r="R23">
        <f t="shared" si="9"/>
        <v>0.10930841184415316</v>
      </c>
      <c r="S23">
        <f t="shared" si="10"/>
        <v>231.29427932750505</v>
      </c>
      <c r="T23">
        <f t="shared" si="11"/>
        <v>28.542539921176331</v>
      </c>
      <c r="U23">
        <f t="shared" si="12"/>
        <v>28.031500000000001</v>
      </c>
      <c r="V23">
        <f t="shared" si="13"/>
        <v>3.8018138871212268</v>
      </c>
      <c r="W23">
        <f t="shared" si="14"/>
        <v>52.398281638733749</v>
      </c>
      <c r="X23">
        <f t="shared" si="15"/>
        <v>1.9900437824290043</v>
      </c>
      <c r="Y23">
        <f t="shared" si="16"/>
        <v>3.7979180236283328</v>
      </c>
      <c r="Z23">
        <f t="shared" si="17"/>
        <v>1.8117701046922225</v>
      </c>
      <c r="AA23">
        <f t="shared" si="18"/>
        <v>-140.71942086079648</v>
      </c>
      <c r="AB23">
        <f t="shared" si="19"/>
        <v>-2.8071120011833797</v>
      </c>
      <c r="AC23">
        <f t="shared" si="20"/>
        <v>-0.2067570147682847</v>
      </c>
      <c r="AD23">
        <f t="shared" si="21"/>
        <v>87.560989450756921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53620.211612073137</v>
      </c>
      <c r="AJ23" t="s">
        <v>291</v>
      </c>
      <c r="AK23">
        <v>15552.9</v>
      </c>
      <c r="AL23">
        <v>715.47692307692296</v>
      </c>
      <c r="AM23">
        <v>3262.08</v>
      </c>
      <c r="AN23">
        <f t="shared" si="25"/>
        <v>2546.603076923077</v>
      </c>
      <c r="AO23">
        <f t="shared" si="26"/>
        <v>0.78066849277855754</v>
      </c>
      <c r="AP23">
        <v>-0.57774747981622299</v>
      </c>
      <c r="AQ23" t="s">
        <v>322</v>
      </c>
      <c r="AR23">
        <v>15328.8</v>
      </c>
      <c r="AS23">
        <v>887.09646153846199</v>
      </c>
      <c r="AT23">
        <v>1025.19</v>
      </c>
      <c r="AU23">
        <f t="shared" si="27"/>
        <v>0.13470043451607805</v>
      </c>
      <c r="AV23">
        <v>0.5</v>
      </c>
      <c r="AW23">
        <f t="shared" si="28"/>
        <v>1180.2016106277576</v>
      </c>
      <c r="AX23">
        <f t="shared" si="29"/>
        <v>8.5014152379004333</v>
      </c>
      <c r="AY23">
        <f t="shared" si="30"/>
        <v>79.486834884067051</v>
      </c>
      <c r="AZ23">
        <f t="shared" si="31"/>
        <v>0.35643149074805652</v>
      </c>
      <c r="BA23">
        <f t="shared" si="32"/>
        <v>7.6928913127710316E-3</v>
      </c>
      <c r="BB23">
        <f t="shared" si="33"/>
        <v>2.1819272525092908</v>
      </c>
      <c r="BC23" t="s">
        <v>323</v>
      </c>
      <c r="BD23">
        <v>659.78</v>
      </c>
      <c r="BE23">
        <f t="shared" si="34"/>
        <v>365.41000000000008</v>
      </c>
      <c r="BF23">
        <f t="shared" si="35"/>
        <v>0.37791395545151479</v>
      </c>
      <c r="BG23">
        <f t="shared" si="36"/>
        <v>0.85958190831187786</v>
      </c>
      <c r="BH23">
        <f t="shared" si="37"/>
        <v>0.4458757112662573</v>
      </c>
      <c r="BI23">
        <f t="shared" si="38"/>
        <v>0.87838188065912226</v>
      </c>
      <c r="BJ23">
        <f t="shared" si="39"/>
        <v>0.28107435925894486</v>
      </c>
      <c r="BK23">
        <f t="shared" si="40"/>
        <v>0.71892564074105514</v>
      </c>
      <c r="BL23">
        <f t="shared" si="41"/>
        <v>1400.01966666667</v>
      </c>
      <c r="BM23">
        <f t="shared" si="42"/>
        <v>1180.2016106277576</v>
      </c>
      <c r="BN23">
        <f t="shared" si="43"/>
        <v>0.84298930845572984</v>
      </c>
      <c r="BO23">
        <f t="shared" si="44"/>
        <v>0.19597861691145971</v>
      </c>
      <c r="BP23">
        <v>6</v>
      </c>
      <c r="BQ23">
        <v>0.5</v>
      </c>
      <c r="BR23" t="s">
        <v>294</v>
      </c>
      <c r="BS23">
        <v>2</v>
      </c>
      <c r="BT23">
        <v>1608237994.25</v>
      </c>
      <c r="BU23">
        <v>249.639366666667</v>
      </c>
      <c r="BV23">
        <v>260.79136666666699</v>
      </c>
      <c r="BW23">
        <v>19.561140000000002</v>
      </c>
      <c r="BX23">
        <v>15.808823333333301</v>
      </c>
      <c r="BY23">
        <v>250.53006666666701</v>
      </c>
      <c r="BZ23">
        <v>19.576989999999999</v>
      </c>
      <c r="CA23">
        <v>500.25073333333302</v>
      </c>
      <c r="CB23">
        <v>101.634633333333</v>
      </c>
      <c r="CC23">
        <v>9.99170266666667E-2</v>
      </c>
      <c r="CD23">
        <v>28.013909999999999</v>
      </c>
      <c r="CE23">
        <v>28.031500000000001</v>
      </c>
      <c r="CF23">
        <v>999.9</v>
      </c>
      <c r="CG23">
        <v>0</v>
      </c>
      <c r="CH23">
        <v>0</v>
      </c>
      <c r="CI23">
        <v>10011.625333333301</v>
      </c>
      <c r="CJ23">
        <v>0</v>
      </c>
      <c r="CK23">
        <v>337.83566666666701</v>
      </c>
      <c r="CL23">
        <v>1400.01966666667</v>
      </c>
      <c r="CM23">
        <v>0.89999770000000001</v>
      </c>
      <c r="CN23">
        <v>0.10000251</v>
      </c>
      <c r="CO23">
        <v>0</v>
      </c>
      <c r="CP23">
        <v>887.05973333333304</v>
      </c>
      <c r="CQ23">
        <v>4.99979</v>
      </c>
      <c r="CR23">
        <v>12482.723333333301</v>
      </c>
      <c r="CS23">
        <v>11904.8266666667</v>
      </c>
      <c r="CT23">
        <v>48.6291333333333</v>
      </c>
      <c r="CU23">
        <v>51.033066666666699</v>
      </c>
      <c r="CV23">
        <v>49.811999999999998</v>
      </c>
      <c r="CW23">
        <v>49.936999999999998</v>
      </c>
      <c r="CX23">
        <v>49.811999999999998</v>
      </c>
      <c r="CY23">
        <v>1255.5166666666701</v>
      </c>
      <c r="CZ23">
        <v>139.50299999999999</v>
      </c>
      <c r="DA23">
        <v>0</v>
      </c>
      <c r="DB23">
        <v>94.399999856948895</v>
      </c>
      <c r="DC23">
        <v>0</v>
      </c>
      <c r="DD23">
        <v>887.09646153846199</v>
      </c>
      <c r="DE23">
        <v>3.9657435983915299</v>
      </c>
      <c r="DF23">
        <v>37.059829169277499</v>
      </c>
      <c r="DG23">
        <v>12482.884615384601</v>
      </c>
      <c r="DH23">
        <v>15</v>
      </c>
      <c r="DI23">
        <v>1608237427</v>
      </c>
      <c r="DJ23" t="s">
        <v>295</v>
      </c>
      <c r="DK23">
        <v>1608237427</v>
      </c>
      <c r="DL23">
        <v>1608237427</v>
      </c>
      <c r="DM23">
        <v>19</v>
      </c>
      <c r="DN23">
        <v>0.19500000000000001</v>
      </c>
      <c r="DO23">
        <v>7.0000000000000001E-3</v>
      </c>
      <c r="DP23">
        <v>-0.83099999999999996</v>
      </c>
      <c r="DQ23">
        <v>-1.7000000000000001E-2</v>
      </c>
      <c r="DR23">
        <v>406</v>
      </c>
      <c r="DS23">
        <v>20</v>
      </c>
      <c r="DT23">
        <v>0.36</v>
      </c>
      <c r="DU23">
        <v>0.09</v>
      </c>
      <c r="DV23">
        <v>8.5103074306204398</v>
      </c>
      <c r="DW23">
        <v>-0.164964178132224</v>
      </c>
      <c r="DX23">
        <v>4.0106118320772099E-2</v>
      </c>
      <c r="DY23">
        <v>1</v>
      </c>
      <c r="DZ23">
        <v>-11.156943333333301</v>
      </c>
      <c r="EA23">
        <v>8.2739933259152895E-2</v>
      </c>
      <c r="EB23">
        <v>4.1906090912366703E-2</v>
      </c>
      <c r="EC23">
        <v>1</v>
      </c>
      <c r="ED23">
        <v>3.7508343333333301</v>
      </c>
      <c r="EE23">
        <v>0.18159937708565499</v>
      </c>
      <c r="EF23">
        <v>1.3692903194315299E-2</v>
      </c>
      <c r="EG23">
        <v>1</v>
      </c>
      <c r="EH23">
        <v>3</v>
      </c>
      <c r="EI23">
        <v>3</v>
      </c>
      <c r="EJ23" t="s">
        <v>311</v>
      </c>
      <c r="EK23">
        <v>100</v>
      </c>
      <c r="EL23">
        <v>100</v>
      </c>
      <c r="EM23">
        <v>-0.89</v>
      </c>
      <c r="EN23">
        <v>-1.5599999999999999E-2</v>
      </c>
      <c r="EO23">
        <v>-1.0506809105888799</v>
      </c>
      <c r="EP23">
        <v>8.1547674161403102E-4</v>
      </c>
      <c r="EQ23">
        <v>-7.5071724955183801E-7</v>
      </c>
      <c r="ER23">
        <v>1.8443278439785599E-10</v>
      </c>
      <c r="ES23">
        <v>-0.157542490047441</v>
      </c>
      <c r="ET23">
        <v>-1.3848143210928599E-2</v>
      </c>
      <c r="EU23">
        <v>1.44553185324755E-3</v>
      </c>
      <c r="EV23">
        <v>-1.8822019075458498E-5</v>
      </c>
      <c r="EW23">
        <v>6</v>
      </c>
      <c r="EX23">
        <v>2177</v>
      </c>
      <c r="EY23">
        <v>1</v>
      </c>
      <c r="EZ23">
        <v>25</v>
      </c>
      <c r="FA23">
        <v>9.6</v>
      </c>
      <c r="FB23">
        <v>9.6</v>
      </c>
      <c r="FC23">
        <v>2</v>
      </c>
      <c r="FD23">
        <v>514.73699999999997</v>
      </c>
      <c r="FE23">
        <v>453.65699999999998</v>
      </c>
      <c r="FF23">
        <v>23.428100000000001</v>
      </c>
      <c r="FG23">
        <v>32.364100000000001</v>
      </c>
      <c r="FH23">
        <v>29.999500000000001</v>
      </c>
      <c r="FI23">
        <v>32.368000000000002</v>
      </c>
      <c r="FJ23">
        <v>32.328299999999999</v>
      </c>
      <c r="FK23">
        <v>14.3064</v>
      </c>
      <c r="FL23">
        <v>45.119700000000002</v>
      </c>
      <c r="FM23">
        <v>0</v>
      </c>
      <c r="FN23">
        <v>23.411200000000001</v>
      </c>
      <c r="FO23">
        <v>260.92700000000002</v>
      </c>
      <c r="FP23">
        <v>15.8474</v>
      </c>
      <c r="FQ23">
        <v>101.114</v>
      </c>
      <c r="FR23">
        <v>100.645</v>
      </c>
    </row>
    <row r="24" spans="1:174" x14ac:dyDescent="0.25">
      <c r="A24">
        <v>8</v>
      </c>
      <c r="B24">
        <v>1608238103</v>
      </c>
      <c r="C24">
        <v>693</v>
      </c>
      <c r="D24" t="s">
        <v>324</v>
      </c>
      <c r="E24" t="s">
        <v>325</v>
      </c>
      <c r="F24" t="s">
        <v>289</v>
      </c>
      <c r="G24" t="s">
        <v>290</v>
      </c>
      <c r="H24">
        <v>1608238095.25</v>
      </c>
      <c r="I24">
        <f t="shared" si="0"/>
        <v>2.9581896876354251E-3</v>
      </c>
      <c r="J24">
        <f t="shared" si="1"/>
        <v>13.984355156336772</v>
      </c>
      <c r="K24">
        <f t="shared" si="2"/>
        <v>399.32323333333301</v>
      </c>
      <c r="L24">
        <f t="shared" si="3"/>
        <v>250.68713981478538</v>
      </c>
      <c r="M24">
        <f t="shared" si="4"/>
        <v>25.504071901924952</v>
      </c>
      <c r="N24">
        <f t="shared" si="5"/>
        <v>40.625811370168307</v>
      </c>
      <c r="O24">
        <f t="shared" si="6"/>
        <v>0.16514744459163652</v>
      </c>
      <c r="P24">
        <f t="shared" si="7"/>
        <v>2.958732616065066</v>
      </c>
      <c r="Q24">
        <f t="shared" si="8"/>
        <v>0.16019200818185619</v>
      </c>
      <c r="R24">
        <f t="shared" si="9"/>
        <v>0.10055284550265151</v>
      </c>
      <c r="S24">
        <f t="shared" si="10"/>
        <v>231.28795576587009</v>
      </c>
      <c r="T24">
        <f t="shared" si="11"/>
        <v>28.591920267300949</v>
      </c>
      <c r="U24">
        <f t="shared" si="12"/>
        <v>28.030613333333299</v>
      </c>
      <c r="V24">
        <f t="shared" si="13"/>
        <v>3.8016174232495885</v>
      </c>
      <c r="W24">
        <f t="shared" si="14"/>
        <v>52.067512330621589</v>
      </c>
      <c r="X24">
        <f t="shared" si="15"/>
        <v>1.976243406079069</v>
      </c>
      <c r="Y24">
        <f t="shared" si="16"/>
        <v>3.7955402853322302</v>
      </c>
      <c r="Z24">
        <f t="shared" si="17"/>
        <v>1.8253740171705195</v>
      </c>
      <c r="AA24">
        <f t="shared" si="18"/>
        <v>-130.45616522472224</v>
      </c>
      <c r="AB24">
        <f t="shared" si="19"/>
        <v>-4.3780505382990444</v>
      </c>
      <c r="AC24">
        <f t="shared" si="20"/>
        <v>-0.32259590737136062</v>
      </c>
      <c r="AD24">
        <f t="shared" si="21"/>
        <v>96.131144095477453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53581.900792592111</v>
      </c>
      <c r="AJ24" t="s">
        <v>291</v>
      </c>
      <c r="AK24">
        <v>15552.9</v>
      </c>
      <c r="AL24">
        <v>715.47692307692296</v>
      </c>
      <c r="AM24">
        <v>3262.08</v>
      </c>
      <c r="AN24">
        <f t="shared" si="25"/>
        <v>2546.603076923077</v>
      </c>
      <c r="AO24">
        <f t="shared" si="26"/>
        <v>0.78066849277855754</v>
      </c>
      <c r="AP24">
        <v>-0.57774747981622299</v>
      </c>
      <c r="AQ24" t="s">
        <v>326</v>
      </c>
      <c r="AR24">
        <v>15330.5</v>
      </c>
      <c r="AS24">
        <v>972.17240000000004</v>
      </c>
      <c r="AT24">
        <v>1165.0899999999999</v>
      </c>
      <c r="AU24">
        <f t="shared" si="27"/>
        <v>0.16558171471731786</v>
      </c>
      <c r="AV24">
        <v>0.5</v>
      </c>
      <c r="AW24">
        <f t="shared" si="28"/>
        <v>1180.1677906277791</v>
      </c>
      <c r="AX24">
        <f t="shared" si="29"/>
        <v>13.984355156336772</v>
      </c>
      <c r="AY24">
        <f t="shared" si="30"/>
        <v>97.707103213148116</v>
      </c>
      <c r="AZ24">
        <f t="shared" si="31"/>
        <v>0.43552000274656893</v>
      </c>
      <c r="BA24">
        <f t="shared" si="32"/>
        <v>1.2339010394790406E-2</v>
      </c>
      <c r="BB24">
        <f t="shared" si="33"/>
        <v>1.7998523719197659</v>
      </c>
      <c r="BC24" t="s">
        <v>327</v>
      </c>
      <c r="BD24">
        <v>657.67</v>
      </c>
      <c r="BE24">
        <f t="shared" si="34"/>
        <v>507.41999999999996</v>
      </c>
      <c r="BF24">
        <f t="shared" si="35"/>
        <v>0.38019313389302728</v>
      </c>
      <c r="BG24">
        <f t="shared" si="36"/>
        <v>0.80516892501564652</v>
      </c>
      <c r="BH24">
        <f t="shared" si="37"/>
        <v>0.42907470868113923</v>
      </c>
      <c r="BI24">
        <f t="shared" si="38"/>
        <v>0.82344595394649389</v>
      </c>
      <c r="BJ24">
        <f t="shared" si="39"/>
        <v>0.25719884494501927</v>
      </c>
      <c r="BK24">
        <f t="shared" si="40"/>
        <v>0.74280115505498068</v>
      </c>
      <c r="BL24">
        <f t="shared" si="41"/>
        <v>1399.97933333333</v>
      </c>
      <c r="BM24">
        <f t="shared" si="42"/>
        <v>1180.1677906277791</v>
      </c>
      <c r="BN24">
        <f t="shared" si="43"/>
        <v>0.84298943743534926</v>
      </c>
      <c r="BO24">
        <f t="shared" si="44"/>
        <v>0.19597887487069837</v>
      </c>
      <c r="BP24">
        <v>6</v>
      </c>
      <c r="BQ24">
        <v>0.5</v>
      </c>
      <c r="BR24" t="s">
        <v>294</v>
      </c>
      <c r="BS24">
        <v>2</v>
      </c>
      <c r="BT24">
        <v>1608238095.25</v>
      </c>
      <c r="BU24">
        <v>399.32323333333301</v>
      </c>
      <c r="BV24">
        <v>417.51293333333302</v>
      </c>
      <c r="BW24">
        <v>19.425086666666701</v>
      </c>
      <c r="BX24">
        <v>15.9459466666667</v>
      </c>
      <c r="BY24">
        <v>400.030233333333</v>
      </c>
      <c r="BZ24">
        <v>19.4940866666667</v>
      </c>
      <c r="CA24">
        <v>500.24889999999999</v>
      </c>
      <c r="CB24">
        <v>101.636666666667</v>
      </c>
      <c r="CC24">
        <v>9.9991706666666694E-2</v>
      </c>
      <c r="CD24">
        <v>28.003166666666701</v>
      </c>
      <c r="CE24">
        <v>28.030613333333299</v>
      </c>
      <c r="CF24">
        <v>999.9</v>
      </c>
      <c r="CG24">
        <v>0</v>
      </c>
      <c r="CH24">
        <v>0</v>
      </c>
      <c r="CI24">
        <v>10003.584999999999</v>
      </c>
      <c r="CJ24">
        <v>0</v>
      </c>
      <c r="CK24">
        <v>328.85706666666698</v>
      </c>
      <c r="CL24">
        <v>1399.97933333333</v>
      </c>
      <c r="CM24">
        <v>0.89999390000000001</v>
      </c>
      <c r="CN24">
        <v>0.100006286666667</v>
      </c>
      <c r="CO24">
        <v>0</v>
      </c>
      <c r="CP24">
        <v>971.95416666666699</v>
      </c>
      <c r="CQ24">
        <v>4.99979</v>
      </c>
      <c r="CR24">
        <v>13645.7033333333</v>
      </c>
      <c r="CS24">
        <v>11904.4666666667</v>
      </c>
      <c r="CT24">
        <v>48.625</v>
      </c>
      <c r="CU24">
        <v>50.983199999999997</v>
      </c>
      <c r="CV24">
        <v>49.75</v>
      </c>
      <c r="CW24">
        <v>49.936999999999998</v>
      </c>
      <c r="CX24">
        <v>49.7520666666667</v>
      </c>
      <c r="CY24">
        <v>1255.4743333333299</v>
      </c>
      <c r="CZ24">
        <v>139.505</v>
      </c>
      <c r="DA24">
        <v>0</v>
      </c>
      <c r="DB24">
        <v>100.19999980926499</v>
      </c>
      <c r="DC24">
        <v>0</v>
      </c>
      <c r="DD24">
        <v>972.17240000000004</v>
      </c>
      <c r="DE24">
        <v>28.198769280203699</v>
      </c>
      <c r="DF24">
        <v>382.66153909808298</v>
      </c>
      <c r="DG24">
        <v>13648.78</v>
      </c>
      <c r="DH24">
        <v>15</v>
      </c>
      <c r="DI24">
        <v>1608238132</v>
      </c>
      <c r="DJ24" t="s">
        <v>328</v>
      </c>
      <c r="DK24">
        <v>1608238124</v>
      </c>
      <c r="DL24">
        <v>1608238132</v>
      </c>
      <c r="DM24">
        <v>20</v>
      </c>
      <c r="DN24">
        <v>0.12</v>
      </c>
      <c r="DO24">
        <v>1.6E-2</v>
      </c>
      <c r="DP24">
        <v>-0.70699999999999996</v>
      </c>
      <c r="DQ24">
        <v>-6.9000000000000006E-2</v>
      </c>
      <c r="DR24">
        <v>418</v>
      </c>
      <c r="DS24">
        <v>16</v>
      </c>
      <c r="DT24">
        <v>0.11</v>
      </c>
      <c r="DU24">
        <v>0.02</v>
      </c>
      <c r="DV24">
        <v>14.0838215423662</v>
      </c>
      <c r="DW24">
        <v>-0.14767619436096299</v>
      </c>
      <c r="DX24">
        <v>4.6586317350990898E-2</v>
      </c>
      <c r="DY24">
        <v>1</v>
      </c>
      <c r="DZ24">
        <v>-18.3233866666667</v>
      </c>
      <c r="EA24">
        <v>9.5791768631793506E-2</v>
      </c>
      <c r="EB24">
        <v>5.3631804825950702E-2</v>
      </c>
      <c r="EC24">
        <v>1</v>
      </c>
      <c r="ED24">
        <v>3.5317396666666698</v>
      </c>
      <c r="EE24">
        <v>-3.6851345939937101E-2</v>
      </c>
      <c r="EF24">
        <v>1.0927115045711901E-2</v>
      </c>
      <c r="EG24">
        <v>1</v>
      </c>
      <c r="EH24">
        <v>3</v>
      </c>
      <c r="EI24">
        <v>3</v>
      </c>
      <c r="EJ24" t="s">
        <v>311</v>
      </c>
      <c r="EK24">
        <v>100</v>
      </c>
      <c r="EL24">
        <v>100</v>
      </c>
      <c r="EM24">
        <v>-0.70699999999999996</v>
      </c>
      <c r="EN24">
        <v>-6.9000000000000006E-2</v>
      </c>
      <c r="EO24">
        <v>-1.0506809105888799</v>
      </c>
      <c r="EP24">
        <v>8.1547674161403102E-4</v>
      </c>
      <c r="EQ24">
        <v>-7.5071724955183801E-7</v>
      </c>
      <c r="ER24">
        <v>1.8443278439785599E-10</v>
      </c>
      <c r="ES24">
        <v>-0.157542490047441</v>
      </c>
      <c r="ET24">
        <v>-1.3848143210928599E-2</v>
      </c>
      <c r="EU24">
        <v>1.44553185324755E-3</v>
      </c>
      <c r="EV24">
        <v>-1.8822019075458498E-5</v>
      </c>
      <c r="EW24">
        <v>6</v>
      </c>
      <c r="EX24">
        <v>2177</v>
      </c>
      <c r="EY24">
        <v>1</v>
      </c>
      <c r="EZ24">
        <v>25</v>
      </c>
      <c r="FA24">
        <v>11.3</v>
      </c>
      <c r="FB24">
        <v>11.3</v>
      </c>
      <c r="FC24">
        <v>2</v>
      </c>
      <c r="FD24">
        <v>514.76099999999997</v>
      </c>
      <c r="FE24">
        <v>454.22</v>
      </c>
      <c r="FF24">
        <v>23.268799999999999</v>
      </c>
      <c r="FG24">
        <v>32.262700000000002</v>
      </c>
      <c r="FH24">
        <v>29.9999</v>
      </c>
      <c r="FI24">
        <v>32.281799999999997</v>
      </c>
      <c r="FJ24">
        <v>32.250700000000002</v>
      </c>
      <c r="FK24">
        <v>20.7532</v>
      </c>
      <c r="FL24">
        <v>44.600499999999997</v>
      </c>
      <c r="FM24">
        <v>0</v>
      </c>
      <c r="FN24">
        <v>23.260999999999999</v>
      </c>
      <c r="FO24">
        <v>417.80399999999997</v>
      </c>
      <c r="FP24">
        <v>15.988799999999999</v>
      </c>
      <c r="FQ24">
        <v>101.122</v>
      </c>
      <c r="FR24">
        <v>100.654</v>
      </c>
    </row>
    <row r="25" spans="1:174" x14ac:dyDescent="0.25">
      <c r="A25">
        <v>9</v>
      </c>
      <c r="B25">
        <v>1608238253</v>
      </c>
      <c r="C25">
        <v>843</v>
      </c>
      <c r="D25" t="s">
        <v>329</v>
      </c>
      <c r="E25" t="s">
        <v>330</v>
      </c>
      <c r="F25" t="s">
        <v>289</v>
      </c>
      <c r="G25" t="s">
        <v>290</v>
      </c>
      <c r="H25">
        <v>1608238245</v>
      </c>
      <c r="I25">
        <f t="shared" si="0"/>
        <v>2.5837563351413196E-3</v>
      </c>
      <c r="J25">
        <f t="shared" si="1"/>
        <v>16.250682599159354</v>
      </c>
      <c r="K25">
        <f t="shared" si="2"/>
        <v>499.88367741935502</v>
      </c>
      <c r="L25">
        <f t="shared" si="3"/>
        <v>303.20931176152635</v>
      </c>
      <c r="M25">
        <f t="shared" si="4"/>
        <v>30.846687918490151</v>
      </c>
      <c r="N25">
        <f t="shared" si="5"/>
        <v>50.855152512696115</v>
      </c>
      <c r="O25">
        <f t="shared" si="6"/>
        <v>0.14389190872614011</v>
      </c>
      <c r="P25">
        <f t="shared" si="7"/>
        <v>2.958733450466311</v>
      </c>
      <c r="Q25">
        <f t="shared" si="8"/>
        <v>0.14011426874130956</v>
      </c>
      <c r="R25">
        <f t="shared" si="9"/>
        <v>8.7902563410266352E-2</v>
      </c>
      <c r="S25">
        <f t="shared" si="10"/>
        <v>231.29194624348509</v>
      </c>
      <c r="T25">
        <f t="shared" si="11"/>
        <v>28.694957392300424</v>
      </c>
      <c r="U25">
        <f t="shared" si="12"/>
        <v>28.0817935483871</v>
      </c>
      <c r="V25">
        <f t="shared" si="13"/>
        <v>3.8129722310841578</v>
      </c>
      <c r="W25">
        <f t="shared" si="14"/>
        <v>52.422181254964052</v>
      </c>
      <c r="X25">
        <f t="shared" si="15"/>
        <v>1.9904707968097508</v>
      </c>
      <c r="Y25">
        <f t="shared" si="16"/>
        <v>3.7970010960222411</v>
      </c>
      <c r="Z25">
        <f t="shared" si="17"/>
        <v>1.822501434274407</v>
      </c>
      <c r="AA25">
        <f t="shared" si="18"/>
        <v>-113.94365437973219</v>
      </c>
      <c r="AB25">
        <f t="shared" si="19"/>
        <v>-11.488925539308145</v>
      </c>
      <c r="AC25">
        <f t="shared" si="20"/>
        <v>-0.8468030645043837</v>
      </c>
      <c r="AD25">
        <f t="shared" si="21"/>
        <v>105.01256325994038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53580.69318115028</v>
      </c>
      <c r="AJ25" t="s">
        <v>291</v>
      </c>
      <c r="AK25">
        <v>15552.9</v>
      </c>
      <c r="AL25">
        <v>715.47692307692296</v>
      </c>
      <c r="AM25">
        <v>3262.08</v>
      </c>
      <c r="AN25">
        <f t="shared" si="25"/>
        <v>2546.603076923077</v>
      </c>
      <c r="AO25">
        <f t="shared" si="26"/>
        <v>0.78066849277855754</v>
      </c>
      <c r="AP25">
        <v>-0.57774747981622299</v>
      </c>
      <c r="AQ25" t="s">
        <v>331</v>
      </c>
      <c r="AR25">
        <v>15332.3</v>
      </c>
      <c r="AS25">
        <v>1104.48423076923</v>
      </c>
      <c r="AT25">
        <v>1349.54</v>
      </c>
      <c r="AU25">
        <f t="shared" si="27"/>
        <v>0.18158466531615958</v>
      </c>
      <c r="AV25">
        <v>0.5</v>
      </c>
      <c r="AW25">
        <f t="shared" si="28"/>
        <v>1180.1847877246107</v>
      </c>
      <c r="AX25">
        <f t="shared" si="29"/>
        <v>16.250682599159354</v>
      </c>
      <c r="AY25">
        <f t="shared" si="30"/>
        <v>107.15172984509813</v>
      </c>
      <c r="AZ25">
        <f t="shared" si="31"/>
        <v>0.48993731197296853</v>
      </c>
      <c r="BA25">
        <f t="shared" si="32"/>
        <v>1.4259148443542213E-2</v>
      </c>
      <c r="BB25">
        <f t="shared" si="33"/>
        <v>1.417179186982231</v>
      </c>
      <c r="BC25" t="s">
        <v>332</v>
      </c>
      <c r="BD25">
        <v>688.35</v>
      </c>
      <c r="BE25">
        <f t="shared" si="34"/>
        <v>661.18999999999994</v>
      </c>
      <c r="BF25">
        <f t="shared" si="35"/>
        <v>0.37062836587179182</v>
      </c>
      <c r="BG25">
        <f t="shared" si="36"/>
        <v>0.7431004806253958</v>
      </c>
      <c r="BH25">
        <f t="shared" si="37"/>
        <v>0.38648484377919323</v>
      </c>
      <c r="BI25">
        <f t="shared" si="38"/>
        <v>0.75101613491758556</v>
      </c>
      <c r="BJ25">
        <f t="shared" si="39"/>
        <v>0.23098748586945908</v>
      </c>
      <c r="BK25">
        <f t="shared" si="40"/>
        <v>0.76901251413054095</v>
      </c>
      <c r="BL25">
        <f t="shared" si="41"/>
        <v>1399.99903225806</v>
      </c>
      <c r="BM25">
        <f t="shared" si="42"/>
        <v>1180.1847877246107</v>
      </c>
      <c r="BN25">
        <f t="shared" si="43"/>
        <v>0.84298971680079626</v>
      </c>
      <c r="BO25">
        <f t="shared" si="44"/>
        <v>0.19597943360159267</v>
      </c>
      <c r="BP25">
        <v>6</v>
      </c>
      <c r="BQ25">
        <v>0.5</v>
      </c>
      <c r="BR25" t="s">
        <v>294</v>
      </c>
      <c r="BS25">
        <v>2</v>
      </c>
      <c r="BT25">
        <v>1608238245</v>
      </c>
      <c r="BU25">
        <v>499.88367741935502</v>
      </c>
      <c r="BV25">
        <v>520.92416129032301</v>
      </c>
      <c r="BW25">
        <v>19.565448387096801</v>
      </c>
      <c r="BX25">
        <v>16.527080645161298</v>
      </c>
      <c r="BY25">
        <v>500.571161290323</v>
      </c>
      <c r="BZ25">
        <v>19.565154838709699</v>
      </c>
      <c r="CA25">
        <v>500.24306451612898</v>
      </c>
      <c r="CB25">
        <v>101.63403225806501</v>
      </c>
      <c r="CC25">
        <v>9.99406838709678E-2</v>
      </c>
      <c r="CD25">
        <v>28.009767741935502</v>
      </c>
      <c r="CE25">
        <v>28.0817935483871</v>
      </c>
      <c r="CF25">
        <v>999.9</v>
      </c>
      <c r="CG25">
        <v>0</v>
      </c>
      <c r="CH25">
        <v>0</v>
      </c>
      <c r="CI25">
        <v>10003.8490322581</v>
      </c>
      <c r="CJ25">
        <v>0</v>
      </c>
      <c r="CK25">
        <v>330.44464516129</v>
      </c>
      <c r="CL25">
        <v>1399.99903225806</v>
      </c>
      <c r="CM25">
        <v>0.89998299999999998</v>
      </c>
      <c r="CN25">
        <v>0.10001699999999999</v>
      </c>
      <c r="CO25">
        <v>0</v>
      </c>
      <c r="CP25">
        <v>1104.1741935483899</v>
      </c>
      <c r="CQ25">
        <v>4.99979</v>
      </c>
      <c r="CR25">
        <v>15447.9</v>
      </c>
      <c r="CS25">
        <v>11904.6</v>
      </c>
      <c r="CT25">
        <v>48.625</v>
      </c>
      <c r="CU25">
        <v>51</v>
      </c>
      <c r="CV25">
        <v>49.75</v>
      </c>
      <c r="CW25">
        <v>50.042000000000002</v>
      </c>
      <c r="CX25">
        <v>49.75</v>
      </c>
      <c r="CY25">
        <v>1255.47903225806</v>
      </c>
      <c r="CZ25">
        <v>139.52000000000001</v>
      </c>
      <c r="DA25">
        <v>0</v>
      </c>
      <c r="DB25">
        <v>149.60000014305101</v>
      </c>
      <c r="DC25">
        <v>0</v>
      </c>
      <c r="DD25">
        <v>1104.48423076923</v>
      </c>
      <c r="DE25">
        <v>24.208888882919702</v>
      </c>
      <c r="DF25">
        <v>322.51965813069398</v>
      </c>
      <c r="DG25">
        <v>15451.9346153846</v>
      </c>
      <c r="DH25">
        <v>15</v>
      </c>
      <c r="DI25">
        <v>1608238132</v>
      </c>
      <c r="DJ25" t="s">
        <v>328</v>
      </c>
      <c r="DK25">
        <v>1608238124</v>
      </c>
      <c r="DL25">
        <v>1608238132</v>
      </c>
      <c r="DM25">
        <v>20</v>
      </c>
      <c r="DN25">
        <v>0.12</v>
      </c>
      <c r="DO25">
        <v>1.6E-2</v>
      </c>
      <c r="DP25">
        <v>-0.70699999999999996</v>
      </c>
      <c r="DQ25">
        <v>-6.9000000000000006E-2</v>
      </c>
      <c r="DR25">
        <v>418</v>
      </c>
      <c r="DS25">
        <v>16</v>
      </c>
      <c r="DT25">
        <v>0.11</v>
      </c>
      <c r="DU25">
        <v>0.02</v>
      </c>
      <c r="DV25">
        <v>16.249526353456801</v>
      </c>
      <c r="DW25">
        <v>-0.469667291848684</v>
      </c>
      <c r="DX25">
        <v>5.3556295732309599E-2</v>
      </c>
      <c r="DY25">
        <v>1</v>
      </c>
      <c r="DZ25">
        <v>-21.038993333333298</v>
      </c>
      <c r="EA25">
        <v>0.74530812013346404</v>
      </c>
      <c r="EB25">
        <v>7.14567558426462E-2</v>
      </c>
      <c r="EC25">
        <v>0</v>
      </c>
      <c r="ED25">
        <v>3.04216833333333</v>
      </c>
      <c r="EE25">
        <v>-0.63502905450499902</v>
      </c>
      <c r="EF25">
        <v>5.23179532017665E-2</v>
      </c>
      <c r="EG25">
        <v>0</v>
      </c>
      <c r="EH25">
        <v>1</v>
      </c>
      <c r="EI25">
        <v>3</v>
      </c>
      <c r="EJ25" t="s">
        <v>301</v>
      </c>
      <c r="EK25">
        <v>100</v>
      </c>
      <c r="EL25">
        <v>100</v>
      </c>
      <c r="EM25">
        <v>-0.68799999999999994</v>
      </c>
      <c r="EN25">
        <v>5.9999999999999995E-4</v>
      </c>
      <c r="EO25">
        <v>-0.93068455367231195</v>
      </c>
      <c r="EP25">
        <v>8.1547674161403102E-4</v>
      </c>
      <c r="EQ25">
        <v>-7.5071724955183801E-7</v>
      </c>
      <c r="ER25">
        <v>1.8443278439785599E-10</v>
      </c>
      <c r="ES25">
        <v>-0.141147824015248</v>
      </c>
      <c r="ET25">
        <v>-1.3848143210928599E-2</v>
      </c>
      <c r="EU25">
        <v>1.44553185324755E-3</v>
      </c>
      <c r="EV25">
        <v>-1.8822019075458498E-5</v>
      </c>
      <c r="EW25">
        <v>6</v>
      </c>
      <c r="EX25">
        <v>2177</v>
      </c>
      <c r="EY25">
        <v>1</v>
      </c>
      <c r="EZ25">
        <v>25</v>
      </c>
      <c r="FA25">
        <v>2.1</v>
      </c>
      <c r="FB25">
        <v>2</v>
      </c>
      <c r="FC25">
        <v>2</v>
      </c>
      <c r="FD25">
        <v>514.21699999999998</v>
      </c>
      <c r="FE25">
        <v>454.53500000000003</v>
      </c>
      <c r="FF25">
        <v>23.1312</v>
      </c>
      <c r="FG25">
        <v>32.327300000000001</v>
      </c>
      <c r="FH25">
        <v>30.000800000000002</v>
      </c>
      <c r="FI25">
        <v>32.303899999999999</v>
      </c>
      <c r="FJ25">
        <v>32.274900000000002</v>
      </c>
      <c r="FK25">
        <v>24.7806</v>
      </c>
      <c r="FL25">
        <v>41.404899999999998</v>
      </c>
      <c r="FM25">
        <v>0</v>
      </c>
      <c r="FN25">
        <v>23.116700000000002</v>
      </c>
      <c r="FO25">
        <v>520.94600000000003</v>
      </c>
      <c r="FP25">
        <v>16.772400000000001</v>
      </c>
      <c r="FQ25">
        <v>101.104</v>
      </c>
      <c r="FR25">
        <v>100.63</v>
      </c>
    </row>
    <row r="26" spans="1:174" x14ac:dyDescent="0.25">
      <c r="A26">
        <v>10</v>
      </c>
      <c r="B26">
        <v>1608238373.5</v>
      </c>
      <c r="C26">
        <v>963.5</v>
      </c>
      <c r="D26" t="s">
        <v>333</v>
      </c>
      <c r="E26" t="s">
        <v>334</v>
      </c>
      <c r="F26" t="s">
        <v>289</v>
      </c>
      <c r="G26" t="s">
        <v>290</v>
      </c>
      <c r="H26">
        <v>1608238365.5</v>
      </c>
      <c r="I26">
        <f t="shared" si="0"/>
        <v>2.0781145705034199E-3</v>
      </c>
      <c r="J26">
        <f t="shared" si="1"/>
        <v>17.696539150549192</v>
      </c>
      <c r="K26">
        <f t="shared" si="2"/>
        <v>599.97580645161304</v>
      </c>
      <c r="L26">
        <f t="shared" si="3"/>
        <v>336.6024048614417</v>
      </c>
      <c r="M26">
        <f t="shared" si="4"/>
        <v>34.241447885624112</v>
      </c>
      <c r="N26">
        <f t="shared" si="5"/>
        <v>61.033551788511168</v>
      </c>
      <c r="O26">
        <f t="shared" si="6"/>
        <v>0.11552263704219581</v>
      </c>
      <c r="P26">
        <f t="shared" si="7"/>
        <v>2.9583424096662809</v>
      </c>
      <c r="Q26">
        <f t="shared" si="8"/>
        <v>0.11307376280885842</v>
      </c>
      <c r="R26">
        <f t="shared" si="9"/>
        <v>7.08867996976911E-2</v>
      </c>
      <c r="S26">
        <f t="shared" si="10"/>
        <v>231.28937010656159</v>
      </c>
      <c r="T26">
        <f t="shared" si="11"/>
        <v>28.82611458239489</v>
      </c>
      <c r="U26">
        <f t="shared" si="12"/>
        <v>28.1209548387097</v>
      </c>
      <c r="V26">
        <f t="shared" si="13"/>
        <v>3.8216804986069737</v>
      </c>
      <c r="W26">
        <f t="shared" si="14"/>
        <v>52.819413259036473</v>
      </c>
      <c r="X26">
        <f t="shared" si="15"/>
        <v>2.0056555260600542</v>
      </c>
      <c r="Y26">
        <f t="shared" si="16"/>
        <v>3.7971938768496671</v>
      </c>
      <c r="Z26">
        <f t="shared" si="17"/>
        <v>1.8160249725469195</v>
      </c>
      <c r="AA26">
        <f t="shared" si="18"/>
        <v>-91.644852559200814</v>
      </c>
      <c r="AB26">
        <f t="shared" si="19"/>
        <v>-17.594336627566406</v>
      </c>
      <c r="AC26">
        <f t="shared" si="20"/>
        <v>-1.2972388243843016</v>
      </c>
      <c r="AD26">
        <f t="shared" si="21"/>
        <v>120.75294209541008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53568.984860394121</v>
      </c>
      <c r="AJ26" t="s">
        <v>291</v>
      </c>
      <c r="AK26">
        <v>15552.9</v>
      </c>
      <c r="AL26">
        <v>715.47692307692296</v>
      </c>
      <c r="AM26">
        <v>3262.08</v>
      </c>
      <c r="AN26">
        <f t="shared" si="25"/>
        <v>2546.603076923077</v>
      </c>
      <c r="AO26">
        <f t="shared" si="26"/>
        <v>0.78066849277855754</v>
      </c>
      <c r="AP26">
        <v>-0.57774747981622299</v>
      </c>
      <c r="AQ26" t="s">
        <v>335</v>
      </c>
      <c r="AR26">
        <v>15332.5</v>
      </c>
      <c r="AS26">
        <v>1197.09807692308</v>
      </c>
      <c r="AT26">
        <v>1474.91</v>
      </c>
      <c r="AU26">
        <f t="shared" si="27"/>
        <v>0.18835855955747804</v>
      </c>
      <c r="AV26">
        <v>0.5</v>
      </c>
      <c r="AW26">
        <f t="shared" si="28"/>
        <v>1180.1756232084169</v>
      </c>
      <c r="AX26">
        <f t="shared" si="29"/>
        <v>17.696539150549192</v>
      </c>
      <c r="AY26">
        <f t="shared" si="30"/>
        <v>111.14809020619319</v>
      </c>
      <c r="AZ26">
        <f t="shared" si="31"/>
        <v>0.52016055216928492</v>
      </c>
      <c r="BA26">
        <f t="shared" si="32"/>
        <v>1.548437899495422E-2</v>
      </c>
      <c r="BB26">
        <f t="shared" si="33"/>
        <v>1.211714613095036</v>
      </c>
      <c r="BC26" t="s">
        <v>336</v>
      </c>
      <c r="BD26">
        <v>707.72</v>
      </c>
      <c r="BE26">
        <f t="shared" si="34"/>
        <v>767.19</v>
      </c>
      <c r="BF26">
        <f t="shared" si="35"/>
        <v>0.36211619426337677</v>
      </c>
      <c r="BG26">
        <f t="shared" si="36"/>
        <v>0.69965470802862562</v>
      </c>
      <c r="BH26">
        <f t="shared" si="37"/>
        <v>0.36581488417979396</v>
      </c>
      <c r="BI26">
        <f t="shared" si="38"/>
        <v>0.70178584805581123</v>
      </c>
      <c r="BJ26">
        <f t="shared" si="39"/>
        <v>0.21408176818961189</v>
      </c>
      <c r="BK26">
        <f t="shared" si="40"/>
        <v>0.78591823181038811</v>
      </c>
      <c r="BL26">
        <f t="shared" si="41"/>
        <v>1399.98870967742</v>
      </c>
      <c r="BM26">
        <f t="shared" si="42"/>
        <v>1180.1756232084169</v>
      </c>
      <c r="BN26">
        <f t="shared" si="43"/>
        <v>0.84298938630751419</v>
      </c>
      <c r="BO26">
        <f t="shared" si="44"/>
        <v>0.19597877261502825</v>
      </c>
      <c r="BP26">
        <v>6</v>
      </c>
      <c r="BQ26">
        <v>0.5</v>
      </c>
      <c r="BR26" t="s">
        <v>294</v>
      </c>
      <c r="BS26">
        <v>2</v>
      </c>
      <c r="BT26">
        <v>1608238365.5</v>
      </c>
      <c r="BU26">
        <v>599.97580645161304</v>
      </c>
      <c r="BV26">
        <v>622.69670967741899</v>
      </c>
      <c r="BW26">
        <v>19.7161193548387</v>
      </c>
      <c r="BX26">
        <v>17.272745161290299</v>
      </c>
      <c r="BY26">
        <v>600.647548387097</v>
      </c>
      <c r="BZ26">
        <v>19.712700000000002</v>
      </c>
      <c r="CA26">
        <v>500.24483870967703</v>
      </c>
      <c r="CB26">
        <v>101.626709677419</v>
      </c>
      <c r="CC26">
        <v>9.9978519354838702E-2</v>
      </c>
      <c r="CD26">
        <v>28.010638709677401</v>
      </c>
      <c r="CE26">
        <v>28.1209548387097</v>
      </c>
      <c r="CF26">
        <v>999.9</v>
      </c>
      <c r="CG26">
        <v>0</v>
      </c>
      <c r="CH26">
        <v>0</v>
      </c>
      <c r="CI26">
        <v>10002.3512903226</v>
      </c>
      <c r="CJ26">
        <v>0</v>
      </c>
      <c r="CK26">
        <v>330.63061290322599</v>
      </c>
      <c r="CL26">
        <v>1399.98870967742</v>
      </c>
      <c r="CM26">
        <v>0.89999467741935502</v>
      </c>
      <c r="CN26">
        <v>0.100005483870968</v>
      </c>
      <c r="CO26">
        <v>0</v>
      </c>
      <c r="CP26">
        <v>1196.94709677419</v>
      </c>
      <c r="CQ26">
        <v>4.99979</v>
      </c>
      <c r="CR26">
        <v>16712.464516128999</v>
      </c>
      <c r="CS26">
        <v>11904.564516128999</v>
      </c>
      <c r="CT26">
        <v>48.697161290322597</v>
      </c>
      <c r="CU26">
        <v>51.116870967741903</v>
      </c>
      <c r="CV26">
        <v>49.838419354838699</v>
      </c>
      <c r="CW26">
        <v>50.179000000000002</v>
      </c>
      <c r="CX26">
        <v>49.875</v>
      </c>
      <c r="CY26">
        <v>1255.4851612903201</v>
      </c>
      <c r="CZ26">
        <v>139.503548387097</v>
      </c>
      <c r="DA26">
        <v>0</v>
      </c>
      <c r="DB26">
        <v>120</v>
      </c>
      <c r="DC26">
        <v>0</v>
      </c>
      <c r="DD26">
        <v>1197.09807692308</v>
      </c>
      <c r="DE26">
        <v>12.3203418843342</v>
      </c>
      <c r="DF26">
        <v>159.22393160538201</v>
      </c>
      <c r="DG26">
        <v>16714.357692307702</v>
      </c>
      <c r="DH26">
        <v>15</v>
      </c>
      <c r="DI26">
        <v>1608238132</v>
      </c>
      <c r="DJ26" t="s">
        <v>328</v>
      </c>
      <c r="DK26">
        <v>1608238124</v>
      </c>
      <c r="DL26">
        <v>1608238132</v>
      </c>
      <c r="DM26">
        <v>20</v>
      </c>
      <c r="DN26">
        <v>0.12</v>
      </c>
      <c r="DO26">
        <v>1.6E-2</v>
      </c>
      <c r="DP26">
        <v>-0.70699999999999996</v>
      </c>
      <c r="DQ26">
        <v>-6.9000000000000006E-2</v>
      </c>
      <c r="DR26">
        <v>418</v>
      </c>
      <c r="DS26">
        <v>16</v>
      </c>
      <c r="DT26">
        <v>0.11</v>
      </c>
      <c r="DU26">
        <v>0.02</v>
      </c>
      <c r="DV26">
        <v>17.7010786979437</v>
      </c>
      <c r="DW26">
        <v>-0.97172244842307898</v>
      </c>
      <c r="DX26">
        <v>7.5207648924607198E-2</v>
      </c>
      <c r="DY26">
        <v>0</v>
      </c>
      <c r="DZ26">
        <v>-22.717356666666699</v>
      </c>
      <c r="EA26">
        <v>1.1644004449387899</v>
      </c>
      <c r="EB26">
        <v>9.09035777929314E-2</v>
      </c>
      <c r="EC26">
        <v>0</v>
      </c>
      <c r="ED26">
        <v>2.4440126666666702</v>
      </c>
      <c r="EE26">
        <v>5.4948520578420201E-2</v>
      </c>
      <c r="EF26">
        <v>8.4822708961430505E-3</v>
      </c>
      <c r="EG26">
        <v>1</v>
      </c>
      <c r="EH26">
        <v>1</v>
      </c>
      <c r="EI26">
        <v>3</v>
      </c>
      <c r="EJ26" t="s">
        <v>301</v>
      </c>
      <c r="EK26">
        <v>100</v>
      </c>
      <c r="EL26">
        <v>100</v>
      </c>
      <c r="EM26">
        <v>-0.67200000000000004</v>
      </c>
      <c r="EN26">
        <v>3.5000000000000001E-3</v>
      </c>
      <c r="EO26">
        <v>-0.93068455367231195</v>
      </c>
      <c r="EP26">
        <v>8.1547674161403102E-4</v>
      </c>
      <c r="EQ26">
        <v>-7.5071724955183801E-7</v>
      </c>
      <c r="ER26">
        <v>1.8443278439785599E-10</v>
      </c>
      <c r="ES26">
        <v>-0.141147824015248</v>
      </c>
      <c r="ET26">
        <v>-1.3848143210928599E-2</v>
      </c>
      <c r="EU26">
        <v>1.44553185324755E-3</v>
      </c>
      <c r="EV26">
        <v>-1.8822019075458498E-5</v>
      </c>
      <c r="EW26">
        <v>6</v>
      </c>
      <c r="EX26">
        <v>2177</v>
      </c>
      <c r="EY26">
        <v>1</v>
      </c>
      <c r="EZ26">
        <v>25</v>
      </c>
      <c r="FA26">
        <v>4.2</v>
      </c>
      <c r="FB26">
        <v>4</v>
      </c>
      <c r="FC26">
        <v>2</v>
      </c>
      <c r="FD26">
        <v>513.70299999999997</v>
      </c>
      <c r="FE26">
        <v>454.65499999999997</v>
      </c>
      <c r="FF26">
        <v>22.8749</v>
      </c>
      <c r="FG26">
        <v>32.529699999999998</v>
      </c>
      <c r="FH26">
        <v>30.000800000000002</v>
      </c>
      <c r="FI26">
        <v>32.442</v>
      </c>
      <c r="FJ26">
        <v>32.4086</v>
      </c>
      <c r="FK26">
        <v>28.638400000000001</v>
      </c>
      <c r="FL26">
        <v>39.222299999999997</v>
      </c>
      <c r="FM26">
        <v>0</v>
      </c>
      <c r="FN26">
        <v>22.867899999999999</v>
      </c>
      <c r="FO26">
        <v>622.64700000000005</v>
      </c>
      <c r="FP26">
        <v>17.399999999999999</v>
      </c>
      <c r="FQ26">
        <v>101.057</v>
      </c>
      <c r="FR26">
        <v>100.598</v>
      </c>
    </row>
    <row r="27" spans="1:174" x14ac:dyDescent="0.25">
      <c r="A27">
        <v>11</v>
      </c>
      <c r="B27">
        <v>1608238494</v>
      </c>
      <c r="C27">
        <v>1084</v>
      </c>
      <c r="D27" t="s">
        <v>337</v>
      </c>
      <c r="E27" t="s">
        <v>338</v>
      </c>
      <c r="F27" t="s">
        <v>289</v>
      </c>
      <c r="G27" t="s">
        <v>290</v>
      </c>
      <c r="H27">
        <v>1608238486</v>
      </c>
      <c r="I27">
        <f t="shared" si="0"/>
        <v>1.5976099193073673E-3</v>
      </c>
      <c r="J27">
        <f t="shared" si="1"/>
        <v>17.729549420534077</v>
      </c>
      <c r="K27">
        <f t="shared" si="2"/>
        <v>700.11796774193499</v>
      </c>
      <c r="L27">
        <f t="shared" si="3"/>
        <v>358.86040519005553</v>
      </c>
      <c r="M27">
        <f t="shared" si="4"/>
        <v>36.505780273401228</v>
      </c>
      <c r="N27">
        <f t="shared" si="5"/>
        <v>71.220876770485077</v>
      </c>
      <c r="O27">
        <f t="shared" si="6"/>
        <v>8.8327688196267143E-2</v>
      </c>
      <c r="P27">
        <f t="shared" si="7"/>
        <v>2.9576473273026087</v>
      </c>
      <c r="Q27">
        <f t="shared" si="8"/>
        <v>8.6887999776058503E-2</v>
      </c>
      <c r="R27">
        <f t="shared" si="9"/>
        <v>5.4432395455483021E-2</v>
      </c>
      <c r="S27">
        <f t="shared" si="10"/>
        <v>231.28639868581294</v>
      </c>
      <c r="T27">
        <f t="shared" si="11"/>
        <v>28.897722173560567</v>
      </c>
      <c r="U27">
        <f t="shared" si="12"/>
        <v>28.088764516129</v>
      </c>
      <c r="V27">
        <f t="shared" si="13"/>
        <v>3.8145210923878907</v>
      </c>
      <c r="W27">
        <f t="shared" si="14"/>
        <v>52.765461102254186</v>
      </c>
      <c r="X27">
        <f t="shared" si="15"/>
        <v>1.9974998773399932</v>
      </c>
      <c r="Y27">
        <f t="shared" si="16"/>
        <v>3.7856200545069401</v>
      </c>
      <c r="Z27">
        <f t="shared" si="17"/>
        <v>1.8170212150478975</v>
      </c>
      <c r="AA27">
        <f t="shared" si="18"/>
        <v>-70.454597441454894</v>
      </c>
      <c r="AB27">
        <f t="shared" si="19"/>
        <v>-20.806003276125224</v>
      </c>
      <c r="AC27">
        <f t="shared" si="20"/>
        <v>-1.533750807437738</v>
      </c>
      <c r="AD27">
        <f t="shared" si="21"/>
        <v>138.4920471607951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53558.053883044769</v>
      </c>
      <c r="AJ27" t="s">
        <v>291</v>
      </c>
      <c r="AK27">
        <v>15552.9</v>
      </c>
      <c r="AL27">
        <v>715.47692307692296</v>
      </c>
      <c r="AM27">
        <v>3262.08</v>
      </c>
      <c r="AN27">
        <f t="shared" si="25"/>
        <v>2546.603076923077</v>
      </c>
      <c r="AO27">
        <f t="shared" si="26"/>
        <v>0.78066849277855754</v>
      </c>
      <c r="AP27">
        <v>-0.57774747981622299</v>
      </c>
      <c r="AQ27" t="s">
        <v>339</v>
      </c>
      <c r="AR27">
        <v>15333.9</v>
      </c>
      <c r="AS27">
        <v>1247.95730769231</v>
      </c>
      <c r="AT27">
        <v>1540.6</v>
      </c>
      <c r="AU27">
        <f t="shared" si="27"/>
        <v>0.18995371433706998</v>
      </c>
      <c r="AV27">
        <v>0.5</v>
      </c>
      <c r="AW27">
        <f t="shared" si="28"/>
        <v>1180.1616199825928</v>
      </c>
      <c r="AX27">
        <f t="shared" si="29"/>
        <v>17.729549420534077</v>
      </c>
      <c r="AY27">
        <f t="shared" si="30"/>
        <v>112.08804161687358</v>
      </c>
      <c r="AZ27">
        <f t="shared" si="31"/>
        <v>0.53090354407373741</v>
      </c>
      <c r="BA27">
        <f t="shared" si="32"/>
        <v>1.5512533699088038E-2</v>
      </c>
      <c r="BB27">
        <f t="shared" si="33"/>
        <v>1.1174088017655459</v>
      </c>
      <c r="BC27" t="s">
        <v>340</v>
      </c>
      <c r="BD27">
        <v>722.69</v>
      </c>
      <c r="BE27">
        <f t="shared" si="34"/>
        <v>817.90999999999985</v>
      </c>
      <c r="BF27">
        <f t="shared" si="35"/>
        <v>0.35779326858418403</v>
      </c>
      <c r="BG27">
        <f t="shared" si="36"/>
        <v>0.67791083685452025</v>
      </c>
      <c r="BH27">
        <f t="shared" si="37"/>
        <v>0.3546655044468861</v>
      </c>
      <c r="BI27">
        <f t="shared" si="38"/>
        <v>0.67599070133849493</v>
      </c>
      <c r="BJ27">
        <f t="shared" si="39"/>
        <v>0.2071974863877768</v>
      </c>
      <c r="BK27">
        <f t="shared" si="40"/>
        <v>0.7928025136122232</v>
      </c>
      <c r="BL27">
        <f t="shared" si="41"/>
        <v>1399.97225806452</v>
      </c>
      <c r="BM27">
        <f t="shared" si="42"/>
        <v>1180.1616199825928</v>
      </c>
      <c r="BN27">
        <f t="shared" si="43"/>
        <v>0.84298929009792078</v>
      </c>
      <c r="BO27">
        <f t="shared" si="44"/>
        <v>0.19597858019584163</v>
      </c>
      <c r="BP27">
        <v>6</v>
      </c>
      <c r="BQ27">
        <v>0.5</v>
      </c>
      <c r="BR27" t="s">
        <v>294</v>
      </c>
      <c r="BS27">
        <v>2</v>
      </c>
      <c r="BT27">
        <v>1608238486</v>
      </c>
      <c r="BU27">
        <v>700.11796774193499</v>
      </c>
      <c r="BV27">
        <v>722.72496774193496</v>
      </c>
      <c r="BW27">
        <v>19.635893548387099</v>
      </c>
      <c r="BX27">
        <v>17.7572935483871</v>
      </c>
      <c r="BY27">
        <v>700.78235483871003</v>
      </c>
      <c r="BZ27">
        <v>19.6341419354839</v>
      </c>
      <c r="CA27">
        <v>500.23616129032303</v>
      </c>
      <c r="CB27">
        <v>101.626967741936</v>
      </c>
      <c r="CC27">
        <v>9.9998358064516096E-2</v>
      </c>
      <c r="CD27">
        <v>27.958280645161299</v>
      </c>
      <c r="CE27">
        <v>28.088764516129</v>
      </c>
      <c r="CF27">
        <v>999.9</v>
      </c>
      <c r="CG27">
        <v>0</v>
      </c>
      <c r="CH27">
        <v>0</v>
      </c>
      <c r="CI27">
        <v>9998.3832258064504</v>
      </c>
      <c r="CJ27">
        <v>0</v>
      </c>
      <c r="CK27">
        <v>341.22654838709701</v>
      </c>
      <c r="CL27">
        <v>1399.97225806452</v>
      </c>
      <c r="CM27">
        <v>0.89999919354838698</v>
      </c>
      <c r="CN27">
        <v>0.100000987096774</v>
      </c>
      <c r="CO27">
        <v>0</v>
      </c>
      <c r="CP27">
        <v>1247.98870967742</v>
      </c>
      <c r="CQ27">
        <v>4.99979</v>
      </c>
      <c r="CR27">
        <v>17401.003225806398</v>
      </c>
      <c r="CS27">
        <v>11904.4322580645</v>
      </c>
      <c r="CT27">
        <v>48.677</v>
      </c>
      <c r="CU27">
        <v>51.110774193548401</v>
      </c>
      <c r="CV27">
        <v>49.828258064516099</v>
      </c>
      <c r="CW27">
        <v>50.086387096774203</v>
      </c>
      <c r="CX27">
        <v>49.832322580645098</v>
      </c>
      <c r="CY27">
        <v>1255.4748387096799</v>
      </c>
      <c r="CZ27">
        <v>139.497419354839</v>
      </c>
      <c r="DA27">
        <v>0</v>
      </c>
      <c r="DB27">
        <v>120.10000014305101</v>
      </c>
      <c r="DC27">
        <v>0</v>
      </c>
      <c r="DD27">
        <v>1247.95730769231</v>
      </c>
      <c r="DE27">
        <v>-5.6933333322687396</v>
      </c>
      <c r="DF27">
        <v>-85.234187969674807</v>
      </c>
      <c r="DG27">
        <v>17400.1653846154</v>
      </c>
      <c r="DH27">
        <v>15</v>
      </c>
      <c r="DI27">
        <v>1608238132</v>
      </c>
      <c r="DJ27" t="s">
        <v>328</v>
      </c>
      <c r="DK27">
        <v>1608238124</v>
      </c>
      <c r="DL27">
        <v>1608238132</v>
      </c>
      <c r="DM27">
        <v>20</v>
      </c>
      <c r="DN27">
        <v>0.12</v>
      </c>
      <c r="DO27">
        <v>1.6E-2</v>
      </c>
      <c r="DP27">
        <v>-0.70699999999999996</v>
      </c>
      <c r="DQ27">
        <v>-6.9000000000000006E-2</v>
      </c>
      <c r="DR27">
        <v>418</v>
      </c>
      <c r="DS27">
        <v>16</v>
      </c>
      <c r="DT27">
        <v>0.11</v>
      </c>
      <c r="DU27">
        <v>0.02</v>
      </c>
      <c r="DV27">
        <v>17.750208375978701</v>
      </c>
      <c r="DW27">
        <v>-1.0582849546492199</v>
      </c>
      <c r="DX27">
        <v>0.10422437033967399</v>
      </c>
      <c r="DY27">
        <v>0</v>
      </c>
      <c r="DZ27">
        <v>-22.611893333333299</v>
      </c>
      <c r="EA27">
        <v>1.3259586206896501</v>
      </c>
      <c r="EB27">
        <v>0.119966597943854</v>
      </c>
      <c r="EC27">
        <v>0</v>
      </c>
      <c r="ED27">
        <v>1.88143066666667</v>
      </c>
      <c r="EE27">
        <v>-0.53154954393770903</v>
      </c>
      <c r="EF27">
        <v>4.0119862656239902E-2</v>
      </c>
      <c r="EG27">
        <v>0</v>
      </c>
      <c r="EH27">
        <v>0</v>
      </c>
      <c r="EI27">
        <v>3</v>
      </c>
      <c r="EJ27" t="s">
        <v>296</v>
      </c>
      <c r="EK27">
        <v>100</v>
      </c>
      <c r="EL27">
        <v>100</v>
      </c>
      <c r="EM27">
        <v>-0.66400000000000003</v>
      </c>
      <c r="EN27">
        <v>1.8E-3</v>
      </c>
      <c r="EO27">
        <v>-0.93068455367231195</v>
      </c>
      <c r="EP27">
        <v>8.1547674161403102E-4</v>
      </c>
      <c r="EQ27">
        <v>-7.5071724955183801E-7</v>
      </c>
      <c r="ER27">
        <v>1.8443278439785599E-10</v>
      </c>
      <c r="ES27">
        <v>-0.141147824015248</v>
      </c>
      <c r="ET27">
        <v>-1.3848143210928599E-2</v>
      </c>
      <c r="EU27">
        <v>1.44553185324755E-3</v>
      </c>
      <c r="EV27">
        <v>-1.8822019075458498E-5</v>
      </c>
      <c r="EW27">
        <v>6</v>
      </c>
      <c r="EX27">
        <v>2177</v>
      </c>
      <c r="EY27">
        <v>1</v>
      </c>
      <c r="EZ27">
        <v>25</v>
      </c>
      <c r="FA27">
        <v>6.2</v>
      </c>
      <c r="FB27">
        <v>6</v>
      </c>
      <c r="FC27">
        <v>2</v>
      </c>
      <c r="FD27">
        <v>513.20699999999999</v>
      </c>
      <c r="FE27">
        <v>455.96199999999999</v>
      </c>
      <c r="FF27">
        <v>23.241399999999999</v>
      </c>
      <c r="FG27">
        <v>32.601100000000002</v>
      </c>
      <c r="FH27">
        <v>29.999600000000001</v>
      </c>
      <c r="FI27">
        <v>32.495100000000001</v>
      </c>
      <c r="FJ27">
        <v>32.446199999999997</v>
      </c>
      <c r="FK27">
        <v>32.3506</v>
      </c>
      <c r="FL27">
        <v>37.171199999999999</v>
      </c>
      <c r="FM27">
        <v>0</v>
      </c>
      <c r="FN27">
        <v>23.255800000000001</v>
      </c>
      <c r="FO27">
        <v>722.52</v>
      </c>
      <c r="FP27">
        <v>17.888100000000001</v>
      </c>
      <c r="FQ27">
        <v>101.05800000000001</v>
      </c>
      <c r="FR27">
        <v>100.599</v>
      </c>
    </row>
    <row r="28" spans="1:174" x14ac:dyDescent="0.25">
      <c r="A28">
        <v>12</v>
      </c>
      <c r="B28">
        <v>1608238614.5</v>
      </c>
      <c r="C28">
        <v>1204.5</v>
      </c>
      <c r="D28" t="s">
        <v>341</v>
      </c>
      <c r="E28" t="s">
        <v>342</v>
      </c>
      <c r="F28" t="s">
        <v>289</v>
      </c>
      <c r="G28" t="s">
        <v>290</v>
      </c>
      <c r="H28">
        <v>1608238606.5</v>
      </c>
      <c r="I28">
        <f t="shared" si="0"/>
        <v>1.090855918482816E-3</v>
      </c>
      <c r="J28">
        <f t="shared" si="1"/>
        <v>16.808775574724294</v>
      </c>
      <c r="K28">
        <f t="shared" si="2"/>
        <v>800.22909677419295</v>
      </c>
      <c r="L28">
        <f t="shared" si="3"/>
        <v>332.35318838160589</v>
      </c>
      <c r="M28">
        <f t="shared" si="4"/>
        <v>33.806657612165537</v>
      </c>
      <c r="N28">
        <f t="shared" si="5"/>
        <v>81.398560422039509</v>
      </c>
      <c r="O28">
        <f t="shared" si="6"/>
        <v>6.0169856923478982E-2</v>
      </c>
      <c r="P28">
        <f t="shared" si="7"/>
        <v>2.9579225478426818</v>
      </c>
      <c r="Q28">
        <f t="shared" si="8"/>
        <v>5.9498067381080912E-2</v>
      </c>
      <c r="R28">
        <f t="shared" si="9"/>
        <v>3.7246024654399357E-2</v>
      </c>
      <c r="S28">
        <f t="shared" si="10"/>
        <v>231.29391100252445</v>
      </c>
      <c r="T28">
        <f t="shared" si="11"/>
        <v>29.071417384615838</v>
      </c>
      <c r="U28">
        <f t="shared" si="12"/>
        <v>28.146703225806402</v>
      </c>
      <c r="V28">
        <f t="shared" si="13"/>
        <v>3.8274155983204632</v>
      </c>
      <c r="W28">
        <f t="shared" si="14"/>
        <v>53.120979967033769</v>
      </c>
      <c r="X28">
        <f t="shared" si="15"/>
        <v>2.0160345836011277</v>
      </c>
      <c r="Y28">
        <f t="shared" si="16"/>
        <v>3.7951758134963898</v>
      </c>
      <c r="Z28">
        <f t="shared" si="17"/>
        <v>1.8113810147193354</v>
      </c>
      <c r="AA28">
        <f t="shared" si="18"/>
        <v>-48.106746005092184</v>
      </c>
      <c r="AB28">
        <f t="shared" si="19"/>
        <v>-23.152111905190697</v>
      </c>
      <c r="AC28">
        <f t="shared" si="20"/>
        <v>-1.7074000400040064</v>
      </c>
      <c r="AD28">
        <f t="shared" si="21"/>
        <v>158.32765305223754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53558.208920638252</v>
      </c>
      <c r="AJ28" t="s">
        <v>291</v>
      </c>
      <c r="AK28">
        <v>15552.9</v>
      </c>
      <c r="AL28">
        <v>715.47692307692296</v>
      </c>
      <c r="AM28">
        <v>3262.08</v>
      </c>
      <c r="AN28">
        <f t="shared" si="25"/>
        <v>2546.603076923077</v>
      </c>
      <c r="AO28">
        <f t="shared" si="26"/>
        <v>0.78066849277855754</v>
      </c>
      <c r="AP28">
        <v>-0.57774747981622299</v>
      </c>
      <c r="AQ28" t="s">
        <v>343</v>
      </c>
      <c r="AR28">
        <v>15334.9</v>
      </c>
      <c r="AS28">
        <v>1254.71692307692</v>
      </c>
      <c r="AT28">
        <v>1545.19</v>
      </c>
      <c r="AU28">
        <f t="shared" si="27"/>
        <v>0.18798534608888229</v>
      </c>
      <c r="AV28">
        <v>0.5</v>
      </c>
      <c r="AW28">
        <f t="shared" si="28"/>
        <v>1180.1984996634476</v>
      </c>
      <c r="AX28">
        <f t="shared" si="29"/>
        <v>16.808775574724294</v>
      </c>
      <c r="AY28">
        <f t="shared" si="30"/>
        <v>110.9300117064064</v>
      </c>
      <c r="AZ28">
        <f t="shared" si="31"/>
        <v>0.52814217021854915</v>
      </c>
      <c r="BA28">
        <f t="shared" si="32"/>
        <v>1.4731863376795143E-2</v>
      </c>
      <c r="BB28">
        <f t="shared" si="33"/>
        <v>1.1111190209618234</v>
      </c>
      <c r="BC28" t="s">
        <v>344</v>
      </c>
      <c r="BD28">
        <v>729.11</v>
      </c>
      <c r="BE28">
        <f t="shared" si="34"/>
        <v>816.08</v>
      </c>
      <c r="BF28">
        <f t="shared" si="35"/>
        <v>0.35593701220845997</v>
      </c>
      <c r="BG28">
        <f t="shared" si="36"/>
        <v>0.67781695006257481</v>
      </c>
      <c r="BH28">
        <f t="shared" si="37"/>
        <v>0.35008858483980465</v>
      </c>
      <c r="BI28">
        <f t="shared" si="38"/>
        <v>0.67418830031196908</v>
      </c>
      <c r="BJ28">
        <f t="shared" si="39"/>
        <v>0.20683329458480623</v>
      </c>
      <c r="BK28">
        <f t="shared" si="40"/>
        <v>0.79316670541519374</v>
      </c>
      <c r="BL28">
        <f t="shared" si="41"/>
        <v>1400.0158064516099</v>
      </c>
      <c r="BM28">
        <f t="shared" si="42"/>
        <v>1180.1984996634476</v>
      </c>
      <c r="BN28">
        <f t="shared" si="43"/>
        <v>0.84298941070865685</v>
      </c>
      <c r="BO28">
        <f t="shared" si="44"/>
        <v>0.19597882141731379</v>
      </c>
      <c r="BP28">
        <v>6</v>
      </c>
      <c r="BQ28">
        <v>0.5</v>
      </c>
      <c r="BR28" t="s">
        <v>294</v>
      </c>
      <c r="BS28">
        <v>2</v>
      </c>
      <c r="BT28">
        <v>1608238606.5</v>
      </c>
      <c r="BU28">
        <v>800.22909677419295</v>
      </c>
      <c r="BV28">
        <v>821.43719354838697</v>
      </c>
      <c r="BW28">
        <v>19.819632258064502</v>
      </c>
      <c r="BX28">
        <v>18.537151612903202</v>
      </c>
      <c r="BY28">
        <v>800.89351612903204</v>
      </c>
      <c r="BZ28">
        <v>19.814061290322599</v>
      </c>
      <c r="CA28">
        <v>500.234709677419</v>
      </c>
      <c r="CB28">
        <v>101.619064516129</v>
      </c>
      <c r="CC28">
        <v>0.10000662258064499</v>
      </c>
      <c r="CD28">
        <v>28.001519354838699</v>
      </c>
      <c r="CE28">
        <v>28.146703225806402</v>
      </c>
      <c r="CF28">
        <v>999.9</v>
      </c>
      <c r="CG28">
        <v>0</v>
      </c>
      <c r="CH28">
        <v>0</v>
      </c>
      <c r="CI28">
        <v>10000.7219354839</v>
      </c>
      <c r="CJ28">
        <v>0</v>
      </c>
      <c r="CK28">
        <v>357.615935483871</v>
      </c>
      <c r="CL28">
        <v>1400.0158064516099</v>
      </c>
      <c r="CM28">
        <v>0.89999700000000005</v>
      </c>
      <c r="CN28">
        <v>0.100003116129032</v>
      </c>
      <c r="CO28">
        <v>0</v>
      </c>
      <c r="CP28">
        <v>1255.01096774194</v>
      </c>
      <c r="CQ28">
        <v>4.99979</v>
      </c>
      <c r="CR28">
        <v>17486.1967741935</v>
      </c>
      <c r="CS28">
        <v>11904.8</v>
      </c>
      <c r="CT28">
        <v>48.561999999999998</v>
      </c>
      <c r="CU28">
        <v>51</v>
      </c>
      <c r="CV28">
        <v>49.745935483871001</v>
      </c>
      <c r="CW28">
        <v>49.953258064516099</v>
      </c>
      <c r="CX28">
        <v>49.745935483871001</v>
      </c>
      <c r="CY28">
        <v>1255.50870967742</v>
      </c>
      <c r="CZ28">
        <v>139.50741935483899</v>
      </c>
      <c r="DA28">
        <v>0</v>
      </c>
      <c r="DB28">
        <v>120.10000014305101</v>
      </c>
      <c r="DC28">
        <v>0</v>
      </c>
      <c r="DD28">
        <v>1254.71692307692</v>
      </c>
      <c r="DE28">
        <v>-30.176410255017402</v>
      </c>
      <c r="DF28">
        <v>-399.29572649522601</v>
      </c>
      <c r="DG28">
        <v>17481.853846153801</v>
      </c>
      <c r="DH28">
        <v>15</v>
      </c>
      <c r="DI28">
        <v>1608238132</v>
      </c>
      <c r="DJ28" t="s">
        <v>328</v>
      </c>
      <c r="DK28">
        <v>1608238124</v>
      </c>
      <c r="DL28">
        <v>1608238132</v>
      </c>
      <c r="DM28">
        <v>20</v>
      </c>
      <c r="DN28">
        <v>0.12</v>
      </c>
      <c r="DO28">
        <v>1.6E-2</v>
      </c>
      <c r="DP28">
        <v>-0.70699999999999996</v>
      </c>
      <c r="DQ28">
        <v>-6.9000000000000006E-2</v>
      </c>
      <c r="DR28">
        <v>418</v>
      </c>
      <c r="DS28">
        <v>16</v>
      </c>
      <c r="DT28">
        <v>0.11</v>
      </c>
      <c r="DU28">
        <v>0.02</v>
      </c>
      <c r="DV28">
        <v>16.821168313847298</v>
      </c>
      <c r="DW28">
        <v>-1.91846965703107</v>
      </c>
      <c r="DX28">
        <v>0.16287453900979501</v>
      </c>
      <c r="DY28">
        <v>0</v>
      </c>
      <c r="DZ28">
        <v>-21.193103333333301</v>
      </c>
      <c r="EA28">
        <v>2.5234091212458001</v>
      </c>
      <c r="EB28">
        <v>0.21171877177572701</v>
      </c>
      <c r="EC28">
        <v>0</v>
      </c>
      <c r="ED28">
        <v>1.2805356666666701</v>
      </c>
      <c r="EE28">
        <v>-0.24447563959955501</v>
      </c>
      <c r="EF28">
        <v>2.5649943948390101E-2</v>
      </c>
      <c r="EG28">
        <v>0</v>
      </c>
      <c r="EH28">
        <v>0</v>
      </c>
      <c r="EI28">
        <v>3</v>
      </c>
      <c r="EJ28" t="s">
        <v>296</v>
      </c>
      <c r="EK28">
        <v>100</v>
      </c>
      <c r="EL28">
        <v>100</v>
      </c>
      <c r="EM28">
        <v>-0.66500000000000004</v>
      </c>
      <c r="EN28">
        <v>5.8999999999999999E-3</v>
      </c>
      <c r="EO28">
        <v>-0.93068455367231195</v>
      </c>
      <c r="EP28">
        <v>8.1547674161403102E-4</v>
      </c>
      <c r="EQ28">
        <v>-7.5071724955183801E-7</v>
      </c>
      <c r="ER28">
        <v>1.8443278439785599E-10</v>
      </c>
      <c r="ES28">
        <v>-0.141147824015248</v>
      </c>
      <c r="ET28">
        <v>-1.3848143210928599E-2</v>
      </c>
      <c r="EU28">
        <v>1.44553185324755E-3</v>
      </c>
      <c r="EV28">
        <v>-1.8822019075458498E-5</v>
      </c>
      <c r="EW28">
        <v>6</v>
      </c>
      <c r="EX28">
        <v>2177</v>
      </c>
      <c r="EY28">
        <v>1</v>
      </c>
      <c r="EZ28">
        <v>25</v>
      </c>
      <c r="FA28">
        <v>8.1999999999999993</v>
      </c>
      <c r="FB28">
        <v>8</v>
      </c>
      <c r="FC28">
        <v>2</v>
      </c>
      <c r="FD28">
        <v>513.20899999999995</v>
      </c>
      <c r="FE28">
        <v>457.875</v>
      </c>
      <c r="FF28">
        <v>23.096399999999999</v>
      </c>
      <c r="FG28">
        <v>32.475700000000003</v>
      </c>
      <c r="FH28">
        <v>29.9998</v>
      </c>
      <c r="FI28">
        <v>32.4285</v>
      </c>
      <c r="FJ28">
        <v>32.386800000000001</v>
      </c>
      <c r="FK28">
        <v>35.930799999999998</v>
      </c>
      <c r="FL28">
        <v>34.282800000000002</v>
      </c>
      <c r="FM28">
        <v>0</v>
      </c>
      <c r="FN28">
        <v>23.106999999999999</v>
      </c>
      <c r="FO28">
        <v>821.03499999999997</v>
      </c>
      <c r="FP28">
        <v>18.613399999999999</v>
      </c>
      <c r="FQ28">
        <v>101.08499999999999</v>
      </c>
      <c r="FR28">
        <v>100.616</v>
      </c>
    </row>
    <row r="29" spans="1:174" x14ac:dyDescent="0.25">
      <c r="A29">
        <v>13</v>
      </c>
      <c r="B29">
        <v>1608238735</v>
      </c>
      <c r="C29">
        <v>1325</v>
      </c>
      <c r="D29" t="s">
        <v>345</v>
      </c>
      <c r="E29" t="s">
        <v>346</v>
      </c>
      <c r="F29" t="s">
        <v>289</v>
      </c>
      <c r="G29" t="s">
        <v>290</v>
      </c>
      <c r="H29">
        <v>1608238727</v>
      </c>
      <c r="I29">
        <f t="shared" si="0"/>
        <v>7.3457987206604271E-4</v>
      </c>
      <c r="J29">
        <f t="shared" si="1"/>
        <v>15.408370941209181</v>
      </c>
      <c r="K29">
        <f t="shared" si="2"/>
        <v>899.88629032258098</v>
      </c>
      <c r="L29">
        <f t="shared" si="3"/>
        <v>267.32429699440775</v>
      </c>
      <c r="M29">
        <f t="shared" si="4"/>
        <v>27.190701707526724</v>
      </c>
      <c r="N29">
        <f t="shared" si="5"/>
        <v>91.531297251914054</v>
      </c>
      <c r="O29">
        <f t="shared" si="6"/>
        <v>4.0318051108343411E-2</v>
      </c>
      <c r="P29">
        <f t="shared" si="7"/>
        <v>2.9555598913818342</v>
      </c>
      <c r="Q29">
        <f t="shared" si="8"/>
        <v>4.001497755512208E-2</v>
      </c>
      <c r="R29">
        <f t="shared" si="9"/>
        <v>2.503640087485564E-2</v>
      </c>
      <c r="S29">
        <f t="shared" si="10"/>
        <v>231.29091519353244</v>
      </c>
      <c r="T29">
        <f t="shared" si="11"/>
        <v>29.161740263305056</v>
      </c>
      <c r="U29">
        <f t="shared" si="12"/>
        <v>28.169941935483902</v>
      </c>
      <c r="V29">
        <f t="shared" si="13"/>
        <v>3.8325981464759988</v>
      </c>
      <c r="W29">
        <f t="shared" si="14"/>
        <v>53.208247409005381</v>
      </c>
      <c r="X29">
        <f t="shared" si="15"/>
        <v>2.0190769362091427</v>
      </c>
      <c r="Y29">
        <f t="shared" si="16"/>
        <v>3.7946691246729887</v>
      </c>
      <c r="Z29">
        <f t="shared" si="17"/>
        <v>1.8135212102668561</v>
      </c>
      <c r="AA29">
        <f t="shared" si="18"/>
        <v>-32.394972358112483</v>
      </c>
      <c r="AB29">
        <f t="shared" si="19"/>
        <v>-27.201418730183548</v>
      </c>
      <c r="AC29">
        <f t="shared" si="20"/>
        <v>-2.0078376761495327</v>
      </c>
      <c r="AD29">
        <f t="shared" si="21"/>
        <v>169.68668642908688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53489.691739989452</v>
      </c>
      <c r="AJ29" t="s">
        <v>291</v>
      </c>
      <c r="AK29">
        <v>15552.9</v>
      </c>
      <c r="AL29">
        <v>715.47692307692296</v>
      </c>
      <c r="AM29">
        <v>3262.08</v>
      </c>
      <c r="AN29">
        <f t="shared" si="25"/>
        <v>2546.603076923077</v>
      </c>
      <c r="AO29">
        <f t="shared" si="26"/>
        <v>0.78066849277855754</v>
      </c>
      <c r="AP29">
        <v>-0.57774747981622299</v>
      </c>
      <c r="AQ29" t="s">
        <v>347</v>
      </c>
      <c r="AR29">
        <v>15334.1</v>
      </c>
      <c r="AS29">
        <v>1211.98653846154</v>
      </c>
      <c r="AT29">
        <v>1482.68</v>
      </c>
      <c r="AU29">
        <f t="shared" si="27"/>
        <v>0.18257038709530038</v>
      </c>
      <c r="AV29">
        <v>0.5</v>
      </c>
      <c r="AW29">
        <f t="shared" si="28"/>
        <v>1180.1822909503703</v>
      </c>
      <c r="AX29">
        <f t="shared" si="29"/>
        <v>15.408370941209181</v>
      </c>
      <c r="AY29">
        <f t="shared" si="30"/>
        <v>107.73316885091376</v>
      </c>
      <c r="AZ29">
        <f t="shared" si="31"/>
        <v>0.51024496182588286</v>
      </c>
      <c r="BA29">
        <f t="shared" si="32"/>
        <v>1.3545465428185841E-2</v>
      </c>
      <c r="BB29">
        <f t="shared" si="33"/>
        <v>1.2001240996034206</v>
      </c>
      <c r="BC29" t="s">
        <v>348</v>
      </c>
      <c r="BD29">
        <v>726.15</v>
      </c>
      <c r="BE29">
        <f t="shared" si="34"/>
        <v>756.53000000000009</v>
      </c>
      <c r="BF29">
        <f t="shared" si="35"/>
        <v>0.35780928917354238</v>
      </c>
      <c r="BG29">
        <f t="shared" si="36"/>
        <v>0.70167551943468476</v>
      </c>
      <c r="BH29">
        <f t="shared" si="37"/>
        <v>0.3528315640027091</v>
      </c>
      <c r="BI29">
        <f t="shared" si="38"/>
        <v>0.69873472474947007</v>
      </c>
      <c r="BJ29">
        <f t="shared" si="39"/>
        <v>0.21437797127943328</v>
      </c>
      <c r="BK29">
        <f t="shared" si="40"/>
        <v>0.78562202872056675</v>
      </c>
      <c r="BL29">
        <f t="shared" si="41"/>
        <v>1399.9964516129</v>
      </c>
      <c r="BM29">
        <f t="shared" si="42"/>
        <v>1180.1822909503703</v>
      </c>
      <c r="BN29">
        <f t="shared" si="43"/>
        <v>0.84298948728813738</v>
      </c>
      <c r="BO29">
        <f t="shared" si="44"/>
        <v>0.19597897457627486</v>
      </c>
      <c r="BP29">
        <v>6</v>
      </c>
      <c r="BQ29">
        <v>0.5</v>
      </c>
      <c r="BR29" t="s">
        <v>294</v>
      </c>
      <c r="BS29">
        <v>2</v>
      </c>
      <c r="BT29">
        <v>1608238727</v>
      </c>
      <c r="BU29">
        <v>899.88629032258098</v>
      </c>
      <c r="BV29">
        <v>919.16106451612904</v>
      </c>
      <c r="BW29">
        <v>19.850474193548401</v>
      </c>
      <c r="BX29">
        <v>18.986858064516099</v>
      </c>
      <c r="BY29">
        <v>900.885290322581</v>
      </c>
      <c r="BZ29">
        <v>19.872474193548399</v>
      </c>
      <c r="CA29">
        <v>500.22093548387102</v>
      </c>
      <c r="CB29">
        <v>101.614225806452</v>
      </c>
      <c r="CC29">
        <v>0.10006658387096801</v>
      </c>
      <c r="CD29">
        <v>27.9992290322581</v>
      </c>
      <c r="CE29">
        <v>28.169941935483902</v>
      </c>
      <c r="CF29">
        <v>999.9</v>
      </c>
      <c r="CG29">
        <v>0</v>
      </c>
      <c r="CH29">
        <v>0</v>
      </c>
      <c r="CI29">
        <v>9987.8016129032294</v>
      </c>
      <c r="CJ29">
        <v>0</v>
      </c>
      <c r="CK29">
        <v>388.300677419355</v>
      </c>
      <c r="CL29">
        <v>1399.9964516129</v>
      </c>
      <c r="CM29">
        <v>0.89999206451612901</v>
      </c>
      <c r="CN29">
        <v>0.100008090322581</v>
      </c>
      <c r="CO29">
        <v>0</v>
      </c>
      <c r="CP29">
        <v>1212.40258064516</v>
      </c>
      <c r="CQ29">
        <v>4.99979</v>
      </c>
      <c r="CR29">
        <v>16896.867741935501</v>
      </c>
      <c r="CS29">
        <v>11904.6161290323</v>
      </c>
      <c r="CT29">
        <v>48.566064516129003</v>
      </c>
      <c r="CU29">
        <v>51</v>
      </c>
      <c r="CV29">
        <v>49.723580645161299</v>
      </c>
      <c r="CW29">
        <v>50</v>
      </c>
      <c r="CX29">
        <v>49.75</v>
      </c>
      <c r="CY29">
        <v>1255.4874193548401</v>
      </c>
      <c r="CZ29">
        <v>139.50903225806499</v>
      </c>
      <c r="DA29">
        <v>0</v>
      </c>
      <c r="DB29">
        <v>120</v>
      </c>
      <c r="DC29">
        <v>0</v>
      </c>
      <c r="DD29">
        <v>1211.98653846154</v>
      </c>
      <c r="DE29">
        <v>-41.142906020235401</v>
      </c>
      <c r="DF29">
        <v>-576.70427381471598</v>
      </c>
      <c r="DG29">
        <v>16890.761538461498</v>
      </c>
      <c r="DH29">
        <v>15</v>
      </c>
      <c r="DI29">
        <v>1608238762.5</v>
      </c>
      <c r="DJ29" t="s">
        <v>349</v>
      </c>
      <c r="DK29">
        <v>1608238762.5</v>
      </c>
      <c r="DL29">
        <v>1608238753</v>
      </c>
      <c r="DM29">
        <v>21</v>
      </c>
      <c r="DN29">
        <v>-0.32700000000000001</v>
      </c>
      <c r="DO29">
        <v>-1.0999999999999999E-2</v>
      </c>
      <c r="DP29">
        <v>-0.999</v>
      </c>
      <c r="DQ29">
        <v>-2.1999999999999999E-2</v>
      </c>
      <c r="DR29">
        <v>919</v>
      </c>
      <c r="DS29">
        <v>19</v>
      </c>
      <c r="DT29">
        <v>0.1</v>
      </c>
      <c r="DU29">
        <v>0.06</v>
      </c>
      <c r="DV29">
        <v>15.135674471274999</v>
      </c>
      <c r="DW29">
        <v>-0.923771189126255</v>
      </c>
      <c r="DX29">
        <v>8.1253027325939503E-2</v>
      </c>
      <c r="DY29">
        <v>0</v>
      </c>
      <c r="DZ29">
        <v>-18.955310000000001</v>
      </c>
      <c r="EA29">
        <v>1.2987523915461701</v>
      </c>
      <c r="EB29">
        <v>0.11051287511718599</v>
      </c>
      <c r="EC29">
        <v>0</v>
      </c>
      <c r="ED29">
        <v>0.89224493333333299</v>
      </c>
      <c r="EE29">
        <v>-0.135788743047833</v>
      </c>
      <c r="EF29">
        <v>2.4057933579775499E-2</v>
      </c>
      <c r="EG29">
        <v>1</v>
      </c>
      <c r="EH29">
        <v>1</v>
      </c>
      <c r="EI29">
        <v>3</v>
      </c>
      <c r="EJ29" t="s">
        <v>301</v>
      </c>
      <c r="EK29">
        <v>100</v>
      </c>
      <c r="EL29">
        <v>100</v>
      </c>
      <c r="EM29">
        <v>-0.999</v>
      </c>
      <c r="EN29">
        <v>-2.1999999999999999E-2</v>
      </c>
      <c r="EO29">
        <v>-0.93068455367231195</v>
      </c>
      <c r="EP29">
        <v>8.1547674161403102E-4</v>
      </c>
      <c r="EQ29">
        <v>-7.5071724955183801E-7</v>
      </c>
      <c r="ER29">
        <v>1.8443278439785599E-10</v>
      </c>
      <c r="ES29">
        <v>-0.141147824015248</v>
      </c>
      <c r="ET29">
        <v>-1.3848143210928599E-2</v>
      </c>
      <c r="EU29">
        <v>1.44553185324755E-3</v>
      </c>
      <c r="EV29">
        <v>-1.8822019075458498E-5</v>
      </c>
      <c r="EW29">
        <v>6</v>
      </c>
      <c r="EX29">
        <v>2177</v>
      </c>
      <c r="EY29">
        <v>1</v>
      </c>
      <c r="EZ29">
        <v>25</v>
      </c>
      <c r="FA29">
        <v>10.199999999999999</v>
      </c>
      <c r="FB29">
        <v>10.1</v>
      </c>
      <c r="FC29">
        <v>2</v>
      </c>
      <c r="FD29">
        <v>513.15700000000004</v>
      </c>
      <c r="FE29">
        <v>458.69099999999997</v>
      </c>
      <c r="FF29">
        <v>22.948599999999999</v>
      </c>
      <c r="FG29">
        <v>32.457000000000001</v>
      </c>
      <c r="FH29">
        <v>29.9999</v>
      </c>
      <c r="FI29">
        <v>32.417700000000004</v>
      </c>
      <c r="FJ29">
        <v>32.381</v>
      </c>
      <c r="FK29">
        <v>39.412799999999997</v>
      </c>
      <c r="FL29">
        <v>32.522799999999997</v>
      </c>
      <c r="FM29">
        <v>0</v>
      </c>
      <c r="FN29">
        <v>22.967199999999998</v>
      </c>
      <c r="FO29">
        <v>918.68</v>
      </c>
      <c r="FP29">
        <v>18.9832</v>
      </c>
      <c r="FQ29">
        <v>101.081</v>
      </c>
      <c r="FR29">
        <v>100.61</v>
      </c>
    </row>
    <row r="30" spans="1:174" x14ac:dyDescent="0.25">
      <c r="A30">
        <v>14</v>
      </c>
      <c r="B30">
        <v>1608238883.5</v>
      </c>
      <c r="C30">
        <v>1473.5</v>
      </c>
      <c r="D30" t="s">
        <v>350</v>
      </c>
      <c r="E30" t="s">
        <v>351</v>
      </c>
      <c r="F30" t="s">
        <v>289</v>
      </c>
      <c r="G30" t="s">
        <v>290</v>
      </c>
      <c r="H30">
        <v>1608238875.5</v>
      </c>
      <c r="I30">
        <f t="shared" si="0"/>
        <v>5.8143802063630569E-4</v>
      </c>
      <c r="J30">
        <f t="shared" si="1"/>
        <v>16.529507513856277</v>
      </c>
      <c r="K30">
        <f t="shared" si="2"/>
        <v>1199.7293548387099</v>
      </c>
      <c r="L30">
        <f t="shared" si="3"/>
        <v>345.58601028044865</v>
      </c>
      <c r="M30">
        <f t="shared" si="4"/>
        <v>35.150901605647057</v>
      </c>
      <c r="N30">
        <f t="shared" si="5"/>
        <v>122.02915410585921</v>
      </c>
      <c r="O30">
        <f t="shared" si="6"/>
        <v>3.1968468505597397E-2</v>
      </c>
      <c r="P30">
        <f t="shared" si="7"/>
        <v>2.9572818477891323</v>
      </c>
      <c r="Q30">
        <f t="shared" si="8"/>
        <v>3.1777715419842735E-2</v>
      </c>
      <c r="R30">
        <f t="shared" si="9"/>
        <v>1.9878115512583068E-2</v>
      </c>
      <c r="S30">
        <f t="shared" si="10"/>
        <v>231.28408533043549</v>
      </c>
      <c r="T30">
        <f t="shared" si="11"/>
        <v>29.205633773317039</v>
      </c>
      <c r="U30">
        <f t="shared" si="12"/>
        <v>28.1937322580645</v>
      </c>
      <c r="V30">
        <f t="shared" si="13"/>
        <v>3.8379100522829663</v>
      </c>
      <c r="W30">
        <f t="shared" si="14"/>
        <v>53.494232586808778</v>
      </c>
      <c r="X30">
        <f t="shared" si="15"/>
        <v>2.0305346416493704</v>
      </c>
      <c r="Y30">
        <f t="shared" si="16"/>
        <v>3.7958010489341669</v>
      </c>
      <c r="Z30">
        <f t="shared" si="17"/>
        <v>1.807375410633596</v>
      </c>
      <c r="AA30">
        <f t="shared" si="18"/>
        <v>-25.64141671006108</v>
      </c>
      <c r="AB30">
        <f t="shared" si="19"/>
        <v>-30.194549018707107</v>
      </c>
      <c r="AC30">
        <f t="shared" si="20"/>
        <v>-2.2277948088235138</v>
      </c>
      <c r="AD30">
        <f t="shared" si="21"/>
        <v>173.22032479284377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53538.928921794097</v>
      </c>
      <c r="AJ30" t="s">
        <v>291</v>
      </c>
      <c r="AK30">
        <v>15552.9</v>
      </c>
      <c r="AL30">
        <v>715.47692307692296</v>
      </c>
      <c r="AM30">
        <v>3262.08</v>
      </c>
      <c r="AN30">
        <f t="shared" si="25"/>
        <v>2546.603076923077</v>
      </c>
      <c r="AO30">
        <f t="shared" si="26"/>
        <v>0.78066849277855754</v>
      </c>
      <c r="AP30">
        <v>-0.57774747981622299</v>
      </c>
      <c r="AQ30" t="s">
        <v>352</v>
      </c>
      <c r="AR30">
        <v>15334.1</v>
      </c>
      <c r="AS30">
        <v>1239.0364</v>
      </c>
      <c r="AT30">
        <v>1526.47</v>
      </c>
      <c r="AU30">
        <f t="shared" si="27"/>
        <v>0.18829954077053601</v>
      </c>
      <c r="AV30">
        <v>0.5</v>
      </c>
      <c r="AW30">
        <f t="shared" si="28"/>
        <v>1180.1491844987308</v>
      </c>
      <c r="AX30">
        <f t="shared" si="29"/>
        <v>16.529507513856277</v>
      </c>
      <c r="AY30">
        <f t="shared" si="30"/>
        <v>111.1107747409168</v>
      </c>
      <c r="AZ30">
        <f t="shared" si="31"/>
        <v>0.52999403853334814</v>
      </c>
      <c r="BA30">
        <f t="shared" si="32"/>
        <v>1.4495841049908295E-2</v>
      </c>
      <c r="BB30">
        <f t="shared" si="33"/>
        <v>1.1370089159957286</v>
      </c>
      <c r="BC30" t="s">
        <v>353</v>
      </c>
      <c r="BD30">
        <v>717.45</v>
      </c>
      <c r="BE30">
        <f t="shared" si="34"/>
        <v>809.02</v>
      </c>
      <c r="BF30">
        <f t="shared" si="35"/>
        <v>0.35528614867370406</v>
      </c>
      <c r="BG30">
        <f t="shared" si="36"/>
        <v>0.68206772693869044</v>
      </c>
      <c r="BH30">
        <f t="shared" si="37"/>
        <v>0.35442176780414519</v>
      </c>
      <c r="BI30">
        <f t="shared" si="38"/>
        <v>0.68153926920446661</v>
      </c>
      <c r="BJ30">
        <f t="shared" si="39"/>
        <v>0.20572442211217445</v>
      </c>
      <c r="BK30">
        <f t="shared" si="40"/>
        <v>0.79427557788782555</v>
      </c>
      <c r="BL30">
        <f t="shared" si="41"/>
        <v>1399.9574193548401</v>
      </c>
      <c r="BM30">
        <f t="shared" si="42"/>
        <v>1180.1491844987308</v>
      </c>
      <c r="BN30">
        <f t="shared" si="43"/>
        <v>0.84298934252057023</v>
      </c>
      <c r="BO30">
        <f t="shared" si="44"/>
        <v>0.19597868504114041</v>
      </c>
      <c r="BP30">
        <v>6</v>
      </c>
      <c r="BQ30">
        <v>0.5</v>
      </c>
      <c r="BR30" t="s">
        <v>294</v>
      </c>
      <c r="BS30">
        <v>2</v>
      </c>
      <c r="BT30">
        <v>1608238875.5</v>
      </c>
      <c r="BU30">
        <v>1199.7293548387099</v>
      </c>
      <c r="BV30">
        <v>1220.39258064516</v>
      </c>
      <c r="BW30">
        <v>19.963196774193499</v>
      </c>
      <c r="BX30">
        <v>19.279706451612899</v>
      </c>
      <c r="BY30">
        <v>1200.7706451612901</v>
      </c>
      <c r="BZ30">
        <v>19.965754838709699</v>
      </c>
      <c r="CA30">
        <v>500.22419354838701</v>
      </c>
      <c r="CB30">
        <v>101.613903225806</v>
      </c>
      <c r="CC30">
        <v>9.9998841935483904E-2</v>
      </c>
      <c r="CD30">
        <v>28.004345161290299</v>
      </c>
      <c r="CE30">
        <v>28.1937322580645</v>
      </c>
      <c r="CF30">
        <v>999.9</v>
      </c>
      <c r="CG30">
        <v>0</v>
      </c>
      <c r="CH30">
        <v>0</v>
      </c>
      <c r="CI30">
        <v>9997.5958064516108</v>
      </c>
      <c r="CJ30">
        <v>0</v>
      </c>
      <c r="CK30">
        <v>713.15606451612905</v>
      </c>
      <c r="CL30">
        <v>1399.9574193548401</v>
      </c>
      <c r="CM30">
        <v>0.89999861290322603</v>
      </c>
      <c r="CN30">
        <v>0.100001567741935</v>
      </c>
      <c r="CO30">
        <v>0</v>
      </c>
      <c r="CP30">
        <v>1239.45</v>
      </c>
      <c r="CQ30">
        <v>4.99979</v>
      </c>
      <c r="CR30">
        <v>17276.5709677419</v>
      </c>
      <c r="CS30">
        <v>11904.3032258065</v>
      </c>
      <c r="CT30">
        <v>48.625</v>
      </c>
      <c r="CU30">
        <v>51.125</v>
      </c>
      <c r="CV30">
        <v>49.77</v>
      </c>
      <c r="CW30">
        <v>50.125</v>
      </c>
      <c r="CX30">
        <v>49.811999999999998</v>
      </c>
      <c r="CY30">
        <v>1255.45903225806</v>
      </c>
      <c r="CZ30">
        <v>139.498387096774</v>
      </c>
      <c r="DA30">
        <v>0</v>
      </c>
      <c r="DB30">
        <v>147.69999980926499</v>
      </c>
      <c r="DC30">
        <v>0</v>
      </c>
      <c r="DD30">
        <v>1239.0364</v>
      </c>
      <c r="DE30">
        <v>-33.463076971808697</v>
      </c>
      <c r="DF30">
        <v>-459.78461605336298</v>
      </c>
      <c r="DG30">
        <v>17270.991999999998</v>
      </c>
      <c r="DH30">
        <v>15</v>
      </c>
      <c r="DI30">
        <v>1608238762.5</v>
      </c>
      <c r="DJ30" t="s">
        <v>349</v>
      </c>
      <c r="DK30">
        <v>1608238762.5</v>
      </c>
      <c r="DL30">
        <v>1608238753</v>
      </c>
      <c r="DM30">
        <v>21</v>
      </c>
      <c r="DN30">
        <v>-0.32700000000000001</v>
      </c>
      <c r="DO30">
        <v>-1.0999999999999999E-2</v>
      </c>
      <c r="DP30">
        <v>-0.999</v>
      </c>
      <c r="DQ30">
        <v>-2.1999999999999999E-2</v>
      </c>
      <c r="DR30">
        <v>919</v>
      </c>
      <c r="DS30">
        <v>19</v>
      </c>
      <c r="DT30">
        <v>0.1</v>
      </c>
      <c r="DU30">
        <v>0.06</v>
      </c>
      <c r="DV30">
        <v>16.5421721024512</v>
      </c>
      <c r="DW30">
        <v>-1.0526588300738799</v>
      </c>
      <c r="DX30">
        <v>9.8304948622365898E-2</v>
      </c>
      <c r="DY30">
        <v>0</v>
      </c>
      <c r="DZ30">
        <v>-20.655286666666701</v>
      </c>
      <c r="EA30">
        <v>1.78895305895444</v>
      </c>
      <c r="EB30">
        <v>0.14879461176026801</v>
      </c>
      <c r="EC30">
        <v>0</v>
      </c>
      <c r="ED30">
        <v>0.68178713333333296</v>
      </c>
      <c r="EE30">
        <v>-0.384454424916575</v>
      </c>
      <c r="EF30">
        <v>3.3474719699830499E-2</v>
      </c>
      <c r="EG30">
        <v>0</v>
      </c>
      <c r="EH30">
        <v>0</v>
      </c>
      <c r="EI30">
        <v>3</v>
      </c>
      <c r="EJ30" t="s">
        <v>296</v>
      </c>
      <c r="EK30">
        <v>100</v>
      </c>
      <c r="EL30">
        <v>100</v>
      </c>
      <c r="EM30">
        <v>-1.04</v>
      </c>
      <c r="EN30">
        <v>-1.9E-3</v>
      </c>
      <c r="EO30">
        <v>-1.25732179037509</v>
      </c>
      <c r="EP30">
        <v>8.1547674161403102E-4</v>
      </c>
      <c r="EQ30">
        <v>-7.5071724955183801E-7</v>
      </c>
      <c r="ER30">
        <v>1.8443278439785599E-10</v>
      </c>
      <c r="ES30">
        <v>-0.15248827717136601</v>
      </c>
      <c r="ET30">
        <v>-1.3848143210928599E-2</v>
      </c>
      <c r="EU30">
        <v>1.44553185324755E-3</v>
      </c>
      <c r="EV30">
        <v>-1.8822019075458498E-5</v>
      </c>
      <c r="EW30">
        <v>6</v>
      </c>
      <c r="EX30">
        <v>2177</v>
      </c>
      <c r="EY30">
        <v>1</v>
      </c>
      <c r="EZ30">
        <v>25</v>
      </c>
      <c r="FA30">
        <v>2</v>
      </c>
      <c r="FB30">
        <v>2.2000000000000002</v>
      </c>
      <c r="FC30">
        <v>2</v>
      </c>
      <c r="FD30">
        <v>513.08600000000001</v>
      </c>
      <c r="FE30">
        <v>459.37299999999999</v>
      </c>
      <c r="FF30">
        <v>22.894500000000001</v>
      </c>
      <c r="FG30">
        <v>32.555599999999998</v>
      </c>
      <c r="FH30">
        <v>30.000599999999999</v>
      </c>
      <c r="FI30">
        <v>32.490099999999998</v>
      </c>
      <c r="FJ30">
        <v>32.455399999999997</v>
      </c>
      <c r="FK30">
        <v>49.835700000000003</v>
      </c>
      <c r="FL30">
        <v>31.181899999999999</v>
      </c>
      <c r="FM30">
        <v>0</v>
      </c>
      <c r="FN30">
        <v>22.887699999999999</v>
      </c>
      <c r="FO30">
        <v>1220.25</v>
      </c>
      <c r="FP30">
        <v>19.295100000000001</v>
      </c>
      <c r="FQ30">
        <v>101.06</v>
      </c>
      <c r="FR30">
        <v>100.589</v>
      </c>
    </row>
    <row r="31" spans="1:174" x14ac:dyDescent="0.25">
      <c r="A31">
        <v>15</v>
      </c>
      <c r="B31">
        <v>1608239004</v>
      </c>
      <c r="C31">
        <v>1594</v>
      </c>
      <c r="D31" t="s">
        <v>354</v>
      </c>
      <c r="E31" t="s">
        <v>355</v>
      </c>
      <c r="F31" t="s">
        <v>289</v>
      </c>
      <c r="G31" t="s">
        <v>290</v>
      </c>
      <c r="H31">
        <v>1608238996</v>
      </c>
      <c r="I31">
        <f t="shared" si="0"/>
        <v>4.5858511673745696E-4</v>
      </c>
      <c r="J31">
        <f t="shared" si="1"/>
        <v>14.754446358175276</v>
      </c>
      <c r="K31">
        <f t="shared" si="2"/>
        <v>1400.0680645161301</v>
      </c>
      <c r="L31">
        <f t="shared" si="3"/>
        <v>435.28522496332681</v>
      </c>
      <c r="M31">
        <f t="shared" si="4"/>
        <v>44.273648215225222</v>
      </c>
      <c r="N31">
        <f t="shared" si="5"/>
        <v>142.40345734450506</v>
      </c>
      <c r="O31">
        <f t="shared" si="6"/>
        <v>2.5268997245327839E-2</v>
      </c>
      <c r="P31">
        <f t="shared" si="7"/>
        <v>2.9576236775456177</v>
      </c>
      <c r="Q31">
        <f t="shared" si="8"/>
        <v>2.5149669740975204E-2</v>
      </c>
      <c r="R31">
        <f t="shared" si="9"/>
        <v>1.5729217588970112E-2</v>
      </c>
      <c r="S31">
        <f t="shared" si="10"/>
        <v>231.29339306210039</v>
      </c>
      <c r="T31">
        <f t="shared" si="11"/>
        <v>29.182353811339173</v>
      </c>
      <c r="U31">
        <f t="shared" si="12"/>
        <v>28.145109677419299</v>
      </c>
      <c r="V31">
        <f t="shared" si="13"/>
        <v>3.8270604394648244</v>
      </c>
      <c r="W31">
        <f t="shared" si="14"/>
        <v>53.540175929257053</v>
      </c>
      <c r="X31">
        <f t="shared" si="15"/>
        <v>2.0257839539858291</v>
      </c>
      <c r="Y31">
        <f t="shared" si="16"/>
        <v>3.783670708632914</v>
      </c>
      <c r="Z31">
        <f t="shared" si="17"/>
        <v>1.8012764854789953</v>
      </c>
      <c r="AA31">
        <f t="shared" si="18"/>
        <v>-20.223603648121852</v>
      </c>
      <c r="AB31">
        <f t="shared" si="19"/>
        <v>-31.198468175071891</v>
      </c>
      <c r="AC31">
        <f t="shared" si="20"/>
        <v>-2.3004125542429135</v>
      </c>
      <c r="AD31">
        <f t="shared" si="21"/>
        <v>177.57090868466375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53558.610824984884</v>
      </c>
      <c r="AJ31" t="s">
        <v>291</v>
      </c>
      <c r="AK31">
        <v>15552.9</v>
      </c>
      <c r="AL31">
        <v>715.47692307692296</v>
      </c>
      <c r="AM31">
        <v>3262.08</v>
      </c>
      <c r="AN31">
        <f t="shared" si="25"/>
        <v>2546.603076923077</v>
      </c>
      <c r="AO31">
        <f t="shared" si="26"/>
        <v>0.78066849277855754</v>
      </c>
      <c r="AP31">
        <v>-0.57774747981622299</v>
      </c>
      <c r="AQ31" t="s">
        <v>356</v>
      </c>
      <c r="AR31">
        <v>15333.7</v>
      </c>
      <c r="AS31">
        <v>1200.67461538462</v>
      </c>
      <c r="AT31">
        <v>1471.79</v>
      </c>
      <c r="AU31">
        <f t="shared" si="27"/>
        <v>0.18420792682066056</v>
      </c>
      <c r="AV31">
        <v>0.5</v>
      </c>
      <c r="AW31">
        <f t="shared" si="28"/>
        <v>1180.1960319215195</v>
      </c>
      <c r="AX31">
        <f t="shared" si="29"/>
        <v>14.754446358175276</v>
      </c>
      <c r="AY31">
        <f t="shared" si="30"/>
        <v>108.70073214111662</v>
      </c>
      <c r="AZ31">
        <f t="shared" si="31"/>
        <v>0.50901962915905119</v>
      </c>
      <c r="BA31">
        <f t="shared" si="32"/>
        <v>1.299122639230417E-2</v>
      </c>
      <c r="BB31">
        <f t="shared" si="33"/>
        <v>1.2164031553414549</v>
      </c>
      <c r="BC31" t="s">
        <v>357</v>
      </c>
      <c r="BD31">
        <v>722.62</v>
      </c>
      <c r="BE31">
        <f t="shared" si="34"/>
        <v>749.17</v>
      </c>
      <c r="BF31">
        <f t="shared" si="35"/>
        <v>0.36188766850698773</v>
      </c>
      <c r="BG31">
        <f t="shared" si="36"/>
        <v>0.70498846211399269</v>
      </c>
      <c r="BH31">
        <f t="shared" si="37"/>
        <v>0.35846978306703869</v>
      </c>
      <c r="BI31">
        <f t="shared" si="38"/>
        <v>0.70301100953789419</v>
      </c>
      <c r="BJ31">
        <f t="shared" si="39"/>
        <v>0.21780027966423618</v>
      </c>
      <c r="BK31">
        <f t="shared" si="40"/>
        <v>0.78219972033576379</v>
      </c>
      <c r="BL31">
        <f t="shared" si="41"/>
        <v>1400.0129032258101</v>
      </c>
      <c r="BM31">
        <f t="shared" si="42"/>
        <v>1180.1960319215195</v>
      </c>
      <c r="BN31">
        <f t="shared" si="43"/>
        <v>0.84298939617070368</v>
      </c>
      <c r="BO31">
        <f t="shared" si="44"/>
        <v>0.1959787923414073</v>
      </c>
      <c r="BP31">
        <v>6</v>
      </c>
      <c r="BQ31">
        <v>0.5</v>
      </c>
      <c r="BR31" t="s">
        <v>294</v>
      </c>
      <c r="BS31">
        <v>2</v>
      </c>
      <c r="BT31">
        <v>1608238996</v>
      </c>
      <c r="BU31">
        <v>1400.0680645161301</v>
      </c>
      <c r="BV31">
        <v>1418.5361290322601</v>
      </c>
      <c r="BW31">
        <v>19.916899999999998</v>
      </c>
      <c r="BX31">
        <v>19.377783870967701</v>
      </c>
      <c r="BY31">
        <v>1401.15</v>
      </c>
      <c r="BZ31">
        <v>19.920422580645202</v>
      </c>
      <c r="CA31">
        <v>500.20932258064499</v>
      </c>
      <c r="CB31">
        <v>101.611838709677</v>
      </c>
      <c r="CC31">
        <v>9.99715612903226E-2</v>
      </c>
      <c r="CD31">
        <v>27.949448387096801</v>
      </c>
      <c r="CE31">
        <v>28.145109677419299</v>
      </c>
      <c r="CF31">
        <v>999.9</v>
      </c>
      <c r="CG31">
        <v>0</v>
      </c>
      <c r="CH31">
        <v>0</v>
      </c>
      <c r="CI31">
        <v>9999.7377419354798</v>
      </c>
      <c r="CJ31">
        <v>0</v>
      </c>
      <c r="CK31">
        <v>776.43464516128995</v>
      </c>
      <c r="CL31">
        <v>1400.0129032258101</v>
      </c>
      <c r="CM31">
        <v>0.89999516129032298</v>
      </c>
      <c r="CN31">
        <v>0.10000501935483901</v>
      </c>
      <c r="CO31">
        <v>0</v>
      </c>
      <c r="CP31">
        <v>1200.9129032258099</v>
      </c>
      <c r="CQ31">
        <v>4.99979</v>
      </c>
      <c r="CR31">
        <v>16746.870967741899</v>
      </c>
      <c r="CS31">
        <v>11904.754838709699</v>
      </c>
      <c r="CT31">
        <v>48.625</v>
      </c>
      <c r="CU31">
        <v>51.186999999999998</v>
      </c>
      <c r="CV31">
        <v>49.811999999999998</v>
      </c>
      <c r="CW31">
        <v>50.125</v>
      </c>
      <c r="CX31">
        <v>49.811999999999998</v>
      </c>
      <c r="CY31">
        <v>1255.50677419355</v>
      </c>
      <c r="CZ31">
        <v>139.50645161290299</v>
      </c>
      <c r="DA31">
        <v>0</v>
      </c>
      <c r="DB31">
        <v>119.59999990463299</v>
      </c>
      <c r="DC31">
        <v>0</v>
      </c>
      <c r="DD31">
        <v>1200.67461538462</v>
      </c>
      <c r="DE31">
        <v>-39.514529849279803</v>
      </c>
      <c r="DF31">
        <v>-540.526495182144</v>
      </c>
      <c r="DG31">
        <v>16743.676923076899</v>
      </c>
      <c r="DH31">
        <v>15</v>
      </c>
      <c r="DI31">
        <v>1608238762.5</v>
      </c>
      <c r="DJ31" t="s">
        <v>349</v>
      </c>
      <c r="DK31">
        <v>1608238762.5</v>
      </c>
      <c r="DL31">
        <v>1608238753</v>
      </c>
      <c r="DM31">
        <v>21</v>
      </c>
      <c r="DN31">
        <v>-0.32700000000000001</v>
      </c>
      <c r="DO31">
        <v>-1.0999999999999999E-2</v>
      </c>
      <c r="DP31">
        <v>-0.999</v>
      </c>
      <c r="DQ31">
        <v>-2.1999999999999999E-2</v>
      </c>
      <c r="DR31">
        <v>919</v>
      </c>
      <c r="DS31">
        <v>19</v>
      </c>
      <c r="DT31">
        <v>0.1</v>
      </c>
      <c r="DU31">
        <v>0.06</v>
      </c>
      <c r="DV31">
        <v>14.778113098458499</v>
      </c>
      <c r="DW31">
        <v>-1.6682619120526001</v>
      </c>
      <c r="DX31">
        <v>0.14396371480815101</v>
      </c>
      <c r="DY31">
        <v>0</v>
      </c>
      <c r="DZ31">
        <v>-18.4651666666667</v>
      </c>
      <c r="EA31">
        <v>1.49390522803109</v>
      </c>
      <c r="EB31">
        <v>0.134933426383367</v>
      </c>
      <c r="EC31">
        <v>0</v>
      </c>
      <c r="ED31">
        <v>0.53891866666666699</v>
      </c>
      <c r="EE31">
        <v>7.4905254727475001E-2</v>
      </c>
      <c r="EF31">
        <v>5.52589661100853E-3</v>
      </c>
      <c r="EG31">
        <v>1</v>
      </c>
      <c r="EH31">
        <v>1</v>
      </c>
      <c r="EI31">
        <v>3</v>
      </c>
      <c r="EJ31" t="s">
        <v>301</v>
      </c>
      <c r="EK31">
        <v>100</v>
      </c>
      <c r="EL31">
        <v>100</v>
      </c>
      <c r="EM31">
        <v>-1.08</v>
      </c>
      <c r="EN31">
        <v>-3.5000000000000001E-3</v>
      </c>
      <c r="EO31">
        <v>-1.25732179037509</v>
      </c>
      <c r="EP31">
        <v>8.1547674161403102E-4</v>
      </c>
      <c r="EQ31">
        <v>-7.5071724955183801E-7</v>
      </c>
      <c r="ER31">
        <v>1.8443278439785599E-10</v>
      </c>
      <c r="ES31">
        <v>-0.15248827717136601</v>
      </c>
      <c r="ET31">
        <v>-1.3848143210928599E-2</v>
      </c>
      <c r="EU31">
        <v>1.44553185324755E-3</v>
      </c>
      <c r="EV31">
        <v>-1.8822019075458498E-5</v>
      </c>
      <c r="EW31">
        <v>6</v>
      </c>
      <c r="EX31">
        <v>2177</v>
      </c>
      <c r="EY31">
        <v>1</v>
      </c>
      <c r="EZ31">
        <v>25</v>
      </c>
      <c r="FA31">
        <v>4</v>
      </c>
      <c r="FB31">
        <v>4.2</v>
      </c>
      <c r="FC31">
        <v>2</v>
      </c>
      <c r="FD31">
        <v>512.79999999999995</v>
      </c>
      <c r="FE31">
        <v>460.08600000000001</v>
      </c>
      <c r="FF31">
        <v>23.020499999999998</v>
      </c>
      <c r="FG31">
        <v>32.607999999999997</v>
      </c>
      <c r="FH31">
        <v>29.999300000000002</v>
      </c>
      <c r="FI31">
        <v>32.5199</v>
      </c>
      <c r="FJ31">
        <v>32.4724</v>
      </c>
      <c r="FK31">
        <v>56.433900000000001</v>
      </c>
      <c r="FL31">
        <v>30.765699999999999</v>
      </c>
      <c r="FM31">
        <v>0</v>
      </c>
      <c r="FN31">
        <v>23.043099999999999</v>
      </c>
      <c r="FO31">
        <v>1418.37</v>
      </c>
      <c r="FP31">
        <v>19.357900000000001</v>
      </c>
      <c r="FQ31">
        <v>101.059</v>
      </c>
      <c r="FR31">
        <v>100.596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2020-12-17T13:04:15Z</dcterms:created>
  <dcterms:modified xsi:type="dcterms:W3CDTF">2021-05-04T23:48:42Z</dcterms:modified>
</cp:coreProperties>
</file>