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ED77B171-0E1D-4D66-851F-D06DC18447C7}" xr6:coauthVersionLast="46" xr6:coauthVersionMax="46" xr10:uidLastSave="{00000000-0000-0000-0000-000000000000}"/>
  <bookViews>
    <workbookView xWindow="1080" yWindow="108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Z31" i="1"/>
  <c r="AX31" i="1"/>
  <c r="AS31" i="1"/>
  <c r="AM31" i="1"/>
  <c r="AN31" i="1" s="1"/>
  <c r="AI31" i="1"/>
  <c r="AG31" i="1"/>
  <c r="K31" i="1" s="1"/>
  <c r="Y31" i="1"/>
  <c r="X31" i="1"/>
  <c r="W31" i="1"/>
  <c r="P31" i="1"/>
  <c r="BK30" i="1"/>
  <c r="BJ30" i="1"/>
  <c r="BH30" i="1"/>
  <c r="BI30" i="1" s="1"/>
  <c r="BG30" i="1"/>
  <c r="BF30" i="1"/>
  <c r="BE30" i="1"/>
  <c r="BD30" i="1"/>
  <c r="BC30" i="1"/>
  <c r="AX30" i="1" s="1"/>
  <c r="AZ30" i="1"/>
  <c r="AS30" i="1"/>
  <c r="AM30" i="1"/>
  <c r="AN30" i="1" s="1"/>
  <c r="AI30" i="1"/>
  <c r="AG30" i="1"/>
  <c r="N30" i="1" s="1"/>
  <c r="Y30" i="1"/>
  <c r="X30" i="1"/>
  <c r="W30" i="1"/>
  <c r="P30" i="1"/>
  <c r="J30" i="1"/>
  <c r="AV30" i="1" s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H29" i="1"/>
  <c r="AG29" i="1"/>
  <c r="I29" i="1" s="1"/>
  <c r="Y29" i="1"/>
  <c r="X29" i="1"/>
  <c r="W29" i="1" s="1"/>
  <c r="P29" i="1"/>
  <c r="N29" i="1"/>
  <c r="K29" i="1"/>
  <c r="J29" i="1"/>
  <c r="AV29" i="1" s="1"/>
  <c r="BK28" i="1"/>
  <c r="BJ28" i="1"/>
  <c r="BH28" i="1"/>
  <c r="BI28" i="1" s="1"/>
  <c r="BG28" i="1"/>
  <c r="BF28" i="1"/>
  <c r="BE28" i="1"/>
  <c r="BD28" i="1"/>
  <c r="BC28" i="1"/>
  <c r="AZ28" i="1"/>
  <c r="AX28" i="1"/>
  <c r="AS28" i="1"/>
  <c r="AN28" i="1"/>
  <c r="AM28" i="1"/>
  <c r="AI28" i="1"/>
  <c r="AG28" i="1" s="1"/>
  <c r="Y28" i="1"/>
  <c r="X28" i="1"/>
  <c r="W28" i="1" s="1"/>
  <c r="P28" i="1"/>
  <c r="BK27" i="1"/>
  <c r="BJ27" i="1"/>
  <c r="BH27" i="1"/>
  <c r="BI27" i="1" s="1"/>
  <c r="BG27" i="1"/>
  <c r="BF27" i="1"/>
  <c r="BE27" i="1"/>
  <c r="BD27" i="1"/>
  <c r="BC27" i="1"/>
  <c r="AX27" i="1" s="1"/>
  <c r="AZ27" i="1"/>
  <c r="AS27" i="1"/>
  <c r="AN27" i="1"/>
  <c r="AM27" i="1"/>
  <c r="AI27" i="1"/>
  <c r="AG27" i="1" s="1"/>
  <c r="Y27" i="1"/>
  <c r="X27" i="1"/>
  <c r="W27" i="1" s="1"/>
  <c r="P27" i="1"/>
  <c r="BK26" i="1"/>
  <c r="BJ26" i="1"/>
  <c r="BI26" i="1"/>
  <c r="AU26" i="1" s="1"/>
  <c r="AW26" i="1" s="1"/>
  <c r="BH26" i="1"/>
  <c r="BG26" i="1"/>
  <c r="BF26" i="1"/>
  <c r="BE26" i="1"/>
  <c r="BD26" i="1"/>
  <c r="BC26" i="1"/>
  <c r="AX26" i="1" s="1"/>
  <c r="AZ26" i="1"/>
  <c r="AS26" i="1"/>
  <c r="AN26" i="1"/>
  <c r="AM26" i="1"/>
  <c r="AI26" i="1"/>
  <c r="AG26" i="1"/>
  <c r="J26" i="1" s="1"/>
  <c r="AV26" i="1" s="1"/>
  <c r="AY26" i="1" s="1"/>
  <c r="Y26" i="1"/>
  <c r="X26" i="1"/>
  <c r="W26" i="1"/>
  <c r="S26" i="1"/>
  <c r="P26" i="1"/>
  <c r="N26" i="1"/>
  <c r="K26" i="1"/>
  <c r="BK25" i="1"/>
  <c r="BJ25" i="1"/>
  <c r="BI25" i="1"/>
  <c r="AU25" i="1" s="1"/>
  <c r="BH25" i="1"/>
  <c r="BG25" i="1"/>
  <c r="BF25" i="1"/>
  <c r="BE25" i="1"/>
  <c r="BD25" i="1"/>
  <c r="BC25" i="1"/>
  <c r="AX25" i="1" s="1"/>
  <c r="AZ25" i="1"/>
  <c r="AS25" i="1"/>
  <c r="AW25" i="1" s="1"/>
  <c r="AM25" i="1"/>
  <c r="AN25" i="1" s="1"/>
  <c r="AI25" i="1"/>
  <c r="AG25" i="1" s="1"/>
  <c r="Y25" i="1"/>
  <c r="W25" i="1" s="1"/>
  <c r="X25" i="1"/>
  <c r="P25" i="1"/>
  <c r="BK24" i="1"/>
  <c r="BJ24" i="1"/>
  <c r="BI24" i="1"/>
  <c r="AU24" i="1" s="1"/>
  <c r="BH24" i="1"/>
  <c r="BG24" i="1"/>
  <c r="BF24" i="1"/>
  <c r="BE24" i="1"/>
  <c r="BD24" i="1"/>
  <c r="BC24" i="1"/>
  <c r="AX24" i="1" s="1"/>
  <c r="AZ24" i="1"/>
  <c r="AS24" i="1"/>
  <c r="AW24" i="1" s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M23" i="1"/>
  <c r="AN23" i="1" s="1"/>
  <c r="AI23" i="1"/>
  <c r="AG23" i="1"/>
  <c r="K23" i="1" s="1"/>
  <c r="Y23" i="1"/>
  <c r="X23" i="1"/>
  <c r="W23" i="1"/>
  <c r="P23" i="1"/>
  <c r="BK22" i="1"/>
  <c r="BJ22" i="1"/>
  <c r="BH22" i="1"/>
  <c r="BI22" i="1" s="1"/>
  <c r="BG22" i="1"/>
  <c r="BF22" i="1"/>
  <c r="BE22" i="1"/>
  <c r="BD22" i="1"/>
  <c r="BC22" i="1"/>
  <c r="AX22" i="1" s="1"/>
  <c r="AZ22" i="1"/>
  <c r="AS22" i="1"/>
  <c r="AM22" i="1"/>
  <c r="AN22" i="1" s="1"/>
  <c r="AI22" i="1"/>
  <c r="AG22" i="1"/>
  <c r="N22" i="1" s="1"/>
  <c r="Y22" i="1"/>
  <c r="X22" i="1"/>
  <c r="W22" i="1"/>
  <c r="P22" i="1"/>
  <c r="J22" i="1"/>
  <c r="AV22" i="1" s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M21" i="1"/>
  <c r="AN21" i="1" s="1"/>
  <c r="AI21" i="1"/>
  <c r="AH21" i="1"/>
  <c r="AG21" i="1"/>
  <c r="AA21" i="1"/>
  <c r="Y21" i="1"/>
  <c r="X21" i="1"/>
  <c r="W21" i="1" s="1"/>
  <c r="P21" i="1"/>
  <c r="N21" i="1"/>
  <c r="K21" i="1"/>
  <c r="J21" i="1"/>
  <c r="AV21" i="1" s="1"/>
  <c r="I21" i="1"/>
  <c r="BK20" i="1"/>
  <c r="BJ20" i="1"/>
  <c r="BH20" i="1"/>
  <c r="BI20" i="1" s="1"/>
  <c r="BG20" i="1"/>
  <c r="BF20" i="1"/>
  <c r="BE20" i="1"/>
  <c r="BD20" i="1"/>
  <c r="BC20" i="1"/>
  <c r="AZ20" i="1"/>
  <c r="AX20" i="1"/>
  <c r="AS20" i="1"/>
  <c r="AN20" i="1"/>
  <c r="AM20" i="1"/>
  <c r="AI20" i="1"/>
  <c r="AG20" i="1" s="1"/>
  <c r="Y20" i="1"/>
  <c r="X20" i="1"/>
  <c r="W20" i="1" s="1"/>
  <c r="P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N19" i="1"/>
  <c r="AM19" i="1"/>
  <c r="AI19" i="1"/>
  <c r="AG19" i="1" s="1"/>
  <c r="Y19" i="1"/>
  <c r="X19" i="1"/>
  <c r="W19" i="1" s="1"/>
  <c r="P19" i="1"/>
  <c r="BK18" i="1"/>
  <c r="BJ18" i="1"/>
  <c r="BI18" i="1"/>
  <c r="AU18" i="1" s="1"/>
  <c r="AW18" i="1" s="1"/>
  <c r="BH18" i="1"/>
  <c r="BG18" i="1"/>
  <c r="BF18" i="1"/>
  <c r="BE18" i="1"/>
  <c r="BD18" i="1"/>
  <c r="BC18" i="1"/>
  <c r="AX18" i="1" s="1"/>
  <c r="AZ18" i="1"/>
  <c r="AS18" i="1"/>
  <c r="AN18" i="1"/>
  <c r="AM18" i="1"/>
  <c r="AI18" i="1"/>
  <c r="AG18" i="1"/>
  <c r="J18" i="1" s="1"/>
  <c r="AV18" i="1" s="1"/>
  <c r="AY18" i="1" s="1"/>
  <c r="Y18" i="1"/>
  <c r="X18" i="1"/>
  <c r="W18" i="1"/>
  <c r="S18" i="1"/>
  <c r="P18" i="1"/>
  <c r="N18" i="1"/>
  <c r="K18" i="1"/>
  <c r="BK17" i="1"/>
  <c r="BJ17" i="1"/>
  <c r="BI17" i="1"/>
  <c r="AU17" i="1" s="1"/>
  <c r="AW17" i="1" s="1"/>
  <c r="BH17" i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 s="1"/>
  <c r="Y17" i="1"/>
  <c r="W17" i="1" s="1"/>
  <c r="X17" i="1"/>
  <c r="P17" i="1"/>
  <c r="K20" i="1" l="1"/>
  <c r="J20" i="1"/>
  <c r="AV20" i="1" s="1"/>
  <c r="AH20" i="1"/>
  <c r="I20" i="1"/>
  <c r="N20" i="1"/>
  <c r="AU29" i="1"/>
  <c r="AW29" i="1" s="1"/>
  <c r="S29" i="1"/>
  <c r="I17" i="1"/>
  <c r="K17" i="1"/>
  <c r="J17" i="1"/>
  <c r="AV17" i="1" s="1"/>
  <c r="AY17" i="1" s="1"/>
  <c r="AH17" i="1"/>
  <c r="N17" i="1"/>
  <c r="AU21" i="1"/>
  <c r="AW21" i="1" s="1"/>
  <c r="S21" i="1"/>
  <c r="N27" i="1"/>
  <c r="K27" i="1"/>
  <c r="J27" i="1"/>
  <c r="AV27" i="1" s="1"/>
  <c r="AY27" i="1" s="1"/>
  <c r="AH27" i="1"/>
  <c r="I27" i="1"/>
  <c r="K28" i="1"/>
  <c r="AH28" i="1"/>
  <c r="J28" i="1"/>
  <c r="AV28" i="1" s="1"/>
  <c r="I28" i="1"/>
  <c r="N28" i="1"/>
  <c r="N19" i="1"/>
  <c r="K19" i="1"/>
  <c r="J19" i="1"/>
  <c r="AV19" i="1" s="1"/>
  <c r="AY19" i="1" s="1"/>
  <c r="AH19" i="1"/>
  <c r="I19" i="1"/>
  <c r="S19" i="1"/>
  <c r="AU19" i="1"/>
  <c r="AW19" i="1" s="1"/>
  <c r="AU30" i="1"/>
  <c r="AW30" i="1" s="1"/>
  <c r="S30" i="1"/>
  <c r="AW20" i="1"/>
  <c r="S20" i="1"/>
  <c r="AU20" i="1"/>
  <c r="AU22" i="1"/>
  <c r="AW22" i="1" s="1"/>
  <c r="S22" i="1"/>
  <c r="AH24" i="1"/>
  <c r="N24" i="1"/>
  <c r="K24" i="1"/>
  <c r="J24" i="1"/>
  <c r="AV24" i="1" s="1"/>
  <c r="AY24" i="1" s="1"/>
  <c r="I24" i="1"/>
  <c r="I25" i="1"/>
  <c r="K25" i="1"/>
  <c r="J25" i="1"/>
  <c r="AV25" i="1" s="1"/>
  <c r="AY25" i="1" s="1"/>
  <c r="AH25" i="1"/>
  <c r="N25" i="1"/>
  <c r="S27" i="1"/>
  <c r="AU27" i="1"/>
  <c r="AY22" i="1"/>
  <c r="AW27" i="1"/>
  <c r="S28" i="1"/>
  <c r="AU28" i="1"/>
  <c r="AW28" i="1" s="1"/>
  <c r="S31" i="1"/>
  <c r="AU31" i="1"/>
  <c r="AW31" i="1" s="1"/>
  <c r="S23" i="1"/>
  <c r="AU23" i="1"/>
  <c r="AW23" i="1" s="1"/>
  <c r="AA29" i="1"/>
  <c r="AH22" i="1"/>
  <c r="AH30" i="1"/>
  <c r="I22" i="1"/>
  <c r="N23" i="1"/>
  <c r="S24" i="1"/>
  <c r="I30" i="1"/>
  <c r="N31" i="1"/>
  <c r="K22" i="1"/>
  <c r="AH23" i="1"/>
  <c r="K30" i="1"/>
  <c r="AH31" i="1"/>
  <c r="S17" i="1"/>
  <c r="AH18" i="1"/>
  <c r="I23" i="1"/>
  <c r="S25" i="1"/>
  <c r="AH26" i="1"/>
  <c r="I31" i="1"/>
  <c r="I18" i="1"/>
  <c r="J23" i="1"/>
  <c r="AV23" i="1" s="1"/>
  <c r="AY23" i="1" s="1"/>
  <c r="I26" i="1"/>
  <c r="T26" i="1" s="1"/>
  <c r="U26" i="1" s="1"/>
  <c r="J31" i="1"/>
  <c r="AV31" i="1" s="1"/>
  <c r="AY31" i="1" s="1"/>
  <c r="V26" i="1" l="1"/>
  <c r="Z26" i="1" s="1"/>
  <c r="AC26" i="1"/>
  <c r="AB26" i="1"/>
  <c r="AA22" i="1"/>
  <c r="T27" i="1"/>
  <c r="U27" i="1" s="1"/>
  <c r="Q18" i="1"/>
  <c r="O18" i="1" s="1"/>
  <c r="R18" i="1" s="1"/>
  <c r="L18" i="1" s="1"/>
  <c r="M18" i="1" s="1"/>
  <c r="AA18" i="1"/>
  <c r="T28" i="1"/>
  <c r="U28" i="1" s="1"/>
  <c r="T30" i="1"/>
  <c r="U30" i="1" s="1"/>
  <c r="AA31" i="1"/>
  <c r="T23" i="1"/>
  <c r="U23" i="1" s="1"/>
  <c r="AA27" i="1"/>
  <c r="AA20" i="1"/>
  <c r="T18" i="1"/>
  <c r="U18" i="1" s="1"/>
  <c r="T25" i="1"/>
  <c r="U25" i="1" s="1"/>
  <c r="T22" i="1"/>
  <c r="U22" i="1" s="1"/>
  <c r="Q22" i="1" s="1"/>
  <c r="O22" i="1" s="1"/>
  <c r="R22" i="1" s="1"/>
  <c r="L22" i="1" s="1"/>
  <c r="M22" i="1" s="1"/>
  <c r="AY20" i="1"/>
  <c r="AA23" i="1"/>
  <c r="Q23" i="1"/>
  <c r="O23" i="1" s="1"/>
  <c r="R23" i="1" s="1"/>
  <c r="L23" i="1" s="1"/>
  <c r="M23" i="1" s="1"/>
  <c r="AA30" i="1"/>
  <c r="Q30" i="1"/>
  <c r="O30" i="1" s="1"/>
  <c r="R30" i="1" s="1"/>
  <c r="L30" i="1" s="1"/>
  <c r="M30" i="1" s="1"/>
  <c r="AA19" i="1"/>
  <c r="T24" i="1"/>
  <c r="U24" i="1" s="1"/>
  <c r="T31" i="1"/>
  <c r="U31" i="1" s="1"/>
  <c r="Q31" i="1" s="1"/>
  <c r="O31" i="1" s="1"/>
  <c r="R31" i="1" s="1"/>
  <c r="L31" i="1" s="1"/>
  <c r="M31" i="1" s="1"/>
  <c r="AY30" i="1"/>
  <c r="Q25" i="1"/>
  <c r="O25" i="1" s="1"/>
  <c r="R25" i="1" s="1"/>
  <c r="L25" i="1" s="1"/>
  <c r="M25" i="1" s="1"/>
  <c r="AA25" i="1"/>
  <c r="T19" i="1"/>
  <c r="U19" i="1" s="1"/>
  <c r="AA28" i="1"/>
  <c r="Q28" i="1"/>
  <c r="O28" i="1" s="1"/>
  <c r="R28" i="1" s="1"/>
  <c r="L28" i="1" s="1"/>
  <c r="M28" i="1" s="1"/>
  <c r="AA17" i="1"/>
  <c r="AY29" i="1"/>
  <c r="Q26" i="1"/>
  <c r="O26" i="1" s="1"/>
  <c r="R26" i="1" s="1"/>
  <c r="L26" i="1" s="1"/>
  <c r="M26" i="1" s="1"/>
  <c r="AA26" i="1"/>
  <c r="T17" i="1"/>
  <c r="U17" i="1" s="1"/>
  <c r="Q17" i="1" s="1"/>
  <c r="O17" i="1" s="1"/>
  <c r="R17" i="1" s="1"/>
  <c r="L17" i="1" s="1"/>
  <c r="M17" i="1" s="1"/>
  <c r="AA24" i="1"/>
  <c r="Q24" i="1"/>
  <c r="O24" i="1" s="1"/>
  <c r="R24" i="1" s="1"/>
  <c r="L24" i="1" s="1"/>
  <c r="M24" i="1" s="1"/>
  <c r="T20" i="1"/>
  <c r="U20" i="1" s="1"/>
  <c r="AY28" i="1"/>
  <c r="T21" i="1"/>
  <c r="U21" i="1" s="1"/>
  <c r="T29" i="1"/>
  <c r="U29" i="1" s="1"/>
  <c r="AY21" i="1"/>
  <c r="AC25" i="1" l="1"/>
  <c r="AD25" i="1" s="1"/>
  <c r="AB25" i="1"/>
  <c r="V25" i="1"/>
  <c r="Z25" i="1" s="1"/>
  <c r="V27" i="1"/>
  <c r="Z27" i="1" s="1"/>
  <c r="AC27" i="1"/>
  <c r="AD27" i="1" s="1"/>
  <c r="AB27" i="1"/>
  <c r="V20" i="1"/>
  <c r="Z20" i="1" s="1"/>
  <c r="AC20" i="1"/>
  <c r="AD20" i="1" s="1"/>
  <c r="AB20" i="1"/>
  <c r="V18" i="1"/>
  <c r="Z18" i="1" s="1"/>
  <c r="AC18" i="1"/>
  <c r="AB18" i="1"/>
  <c r="Q20" i="1"/>
  <c r="O20" i="1" s="1"/>
  <c r="R20" i="1" s="1"/>
  <c r="L20" i="1" s="1"/>
  <c r="M20" i="1" s="1"/>
  <c r="V30" i="1"/>
  <c r="Z30" i="1" s="1"/>
  <c r="AC30" i="1"/>
  <c r="AB30" i="1"/>
  <c r="V31" i="1"/>
  <c r="Z31" i="1" s="1"/>
  <c r="AC31" i="1"/>
  <c r="AB31" i="1"/>
  <c r="V29" i="1"/>
  <c r="Z29" i="1" s="1"/>
  <c r="AC29" i="1"/>
  <c r="AD29" i="1" s="1"/>
  <c r="AB29" i="1"/>
  <c r="Q29" i="1"/>
  <c r="O29" i="1" s="1"/>
  <c r="R29" i="1" s="1"/>
  <c r="L29" i="1" s="1"/>
  <c r="M29" i="1" s="1"/>
  <c r="V24" i="1"/>
  <c r="Z24" i="1" s="1"/>
  <c r="AB24" i="1"/>
  <c r="AC24" i="1"/>
  <c r="Q27" i="1"/>
  <c r="O27" i="1" s="1"/>
  <c r="R27" i="1" s="1"/>
  <c r="L27" i="1" s="1"/>
  <c r="M27" i="1" s="1"/>
  <c r="AC17" i="1"/>
  <c r="AB17" i="1"/>
  <c r="V17" i="1"/>
  <c r="Z17" i="1" s="1"/>
  <c r="V19" i="1"/>
  <c r="Z19" i="1" s="1"/>
  <c r="AC19" i="1"/>
  <c r="AD19" i="1" s="1"/>
  <c r="AB19" i="1"/>
  <c r="V22" i="1"/>
  <c r="Z22" i="1" s="1"/>
  <c r="AC22" i="1"/>
  <c r="AB22" i="1"/>
  <c r="V28" i="1"/>
  <c r="Z28" i="1" s="1"/>
  <c r="AC28" i="1"/>
  <c r="AB28" i="1"/>
  <c r="AD26" i="1"/>
  <c r="AC21" i="1"/>
  <c r="V21" i="1"/>
  <c r="Z21" i="1" s="1"/>
  <c r="Q21" i="1"/>
  <c r="O21" i="1" s="1"/>
  <c r="R21" i="1" s="1"/>
  <c r="L21" i="1" s="1"/>
  <c r="M21" i="1" s="1"/>
  <c r="AB21" i="1"/>
  <c r="Q19" i="1"/>
  <c r="O19" i="1" s="1"/>
  <c r="R19" i="1" s="1"/>
  <c r="L19" i="1" s="1"/>
  <c r="M19" i="1" s="1"/>
  <c r="V23" i="1"/>
  <c r="Z23" i="1" s="1"/>
  <c r="AC23" i="1"/>
  <c r="AB23" i="1"/>
  <c r="AD30" i="1" l="1"/>
  <c r="AD23" i="1"/>
  <c r="AD28" i="1"/>
  <c r="AD17" i="1"/>
  <c r="AD18" i="1"/>
  <c r="AD22" i="1"/>
  <c r="AD24" i="1"/>
  <c r="AD31" i="1"/>
  <c r="AD21" i="1"/>
</calcChain>
</file>

<file path=xl/sharedStrings.xml><?xml version="1.0" encoding="utf-8"?>
<sst xmlns="http://schemas.openxmlformats.org/spreadsheetml/2006/main" count="693" uniqueCount="353">
  <si>
    <t>File opened</t>
  </si>
  <si>
    <t>2020-12-17 13:04:53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</si>
  <si>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</si>
  <si>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</si>
  <si>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</si>
  <si>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</si>
  <si>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</si>
  <si>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</si>
  <si>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</si>
  <si>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</si>
  <si>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</si>
  <si>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</si>
  <si>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</si>
  <si>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{"co2bspan2b": "0.180987", "flowmeterzero": "0.990522", "co2bzero": "0.945393", "co2bspan2": "0", "h2obzero": "1.0713", "h2obspan2": "0", "flowbzero": "0.21903", "h2oaspan2b": "0.0752776", "h2obspanconc2": "0", "h2oaspan1": "1.01106", "ssa_ref": "31243.3", "h2oazero": "1.06897", "co2aspan2": "0", "h2oaspan2a": "0.0744543", "h2obspan2b": "0.0756432", "tazero": "-0.045269", "h2oaspan2": "0", "h2oaspanconc2": "0", "h2obspan1": "1.02041", "h2oaspanconc1": "13.51", "co2aspan2b": "0.182023", "flowazero": "0.42501", "co2aspanconc1": "995.1", "co2bspan2a": "0.182058", "co2azero": "0.968485", "co2aspanconc2": "0", "co2aspan2a": "0.183186", "co2aspan1": "0.993652", "co2bspanconc2": "0", "chamberpressurezero": "2.56567", "h2obspan2a": "0.0741299", "oxygen": "21", "h2obspanconc1": "13.5", "ssb_ref": "34304.3", "tbzero": "-0.0452194", "co2bspanconc1": "995.1", "co2bspan1": "0.994117"}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</si>
  <si>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</si>
  <si>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</si>
  <si>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</si>
  <si>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</si>
  <si>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</si>
  <si>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</si>
  <si>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</si>
  <si>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</si>
  <si>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</si>
  <si>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13:04:53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</si>
  <si>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</si>
  <si>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</si>
  <si>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</si>
  <si>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</si>
  <si>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</si>
  <si>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</si>
  <si>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</si>
  <si>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</si>
  <si>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</si>
  <si>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</si>
  <si>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</si>
  <si>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</si>
  <si>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</si>
  <si>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</si>
  <si>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</si>
  <si>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</si>
  <si>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</si>
  <si>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</si>
  <si>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</si>
  <si>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</si>
  <si>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</si>
  <si>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</si>
  <si>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</si>
  <si>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</si>
  <si>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</si>
  <si>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</si>
  <si>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</si>
  <si>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</si>
  <si>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</si>
  <si>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</si>
  <si>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</si>
  <si>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</si>
  <si>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</si>
  <si>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</si>
  <si>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</si>
  <si>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</si>
  <si>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</si>
  <si>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</si>
  <si>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</si>
  <si>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</si>
  <si>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</si>
  <si>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</si>
  <si>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</si>
  <si>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</si>
  <si>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</si>
  <si>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</si>
  <si>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</si>
  <si>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</si>
  <si>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</si>
  <si>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</si>
  <si>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</si>
  <si>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</si>
  <si>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</si>
  <si>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2.86983 72.2514 368.513 603.828 842.882 1012.47 1166.71 1215.17</t>
  </si>
  <si>
    <t>Fs_true</t>
  </si>
  <si>
    <t>0.218313 101.53 403.417 601.265 802.103 1000.47 1201.77 1399.44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</si>
  <si>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</si>
  <si>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</si>
  <si>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</si>
  <si>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</si>
  <si>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</si>
  <si>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</si>
  <si>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</si>
  <si>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</si>
  <si>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</si>
  <si>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</si>
  <si>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</si>
  <si>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</si>
  <si>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</si>
  <si>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</si>
  <si>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</si>
  <si>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</si>
  <si>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</si>
  <si>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</si>
  <si>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</si>
  <si>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</si>
  <si>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</si>
  <si>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</si>
  <si>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</si>
  <si>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</si>
  <si>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</si>
  <si>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</si>
  <si>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</si>
  <si>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</si>
  <si>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</si>
  <si>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</si>
  <si>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</si>
  <si>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</si>
  <si>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</si>
  <si>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</si>
  <si>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</si>
  <si>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</si>
  <si>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</si>
  <si>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</si>
  <si>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</si>
  <si>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</si>
  <si>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</si>
  <si>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</si>
  <si>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</si>
  <si>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</si>
  <si>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</si>
  <si>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</si>
  <si>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</si>
  <si>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</si>
  <si>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</si>
  <si>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</si>
  <si>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</si>
  <si>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</si>
  <si>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</si>
  <si>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</si>
  <si>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</si>
  <si>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</si>
  <si>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</si>
  <si>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</si>
  <si>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</si>
  <si>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</si>
  <si>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</si>
  <si>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</si>
  <si>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</si>
  <si>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</si>
  <si>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</si>
  <si>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</si>
  <si>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</si>
  <si>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</si>
  <si>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</si>
  <si>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</si>
  <si>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</si>
  <si>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</si>
  <si>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</si>
  <si>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</si>
  <si>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</si>
  <si>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</si>
  <si>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</si>
  <si>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</si>
  <si>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</si>
  <si>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</si>
  <si>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</si>
  <si>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</si>
  <si>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</si>
  <si>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</si>
  <si>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</si>
  <si>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</si>
  <si>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</si>
  <si>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</si>
  <si>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</si>
  <si>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</si>
  <si>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</si>
  <si>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</si>
  <si>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</si>
  <si>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</si>
  <si>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</si>
  <si>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</si>
  <si>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</si>
  <si>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</si>
  <si>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</si>
  <si>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</si>
  <si>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</si>
  <si>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</si>
  <si>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</si>
  <si>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</si>
  <si>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</si>
  <si>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</si>
  <si>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</si>
  <si>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</si>
  <si>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</si>
  <si>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</si>
  <si>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</si>
  <si>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</si>
  <si>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</si>
  <si>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</si>
  <si>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</si>
  <si>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</si>
  <si>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</si>
  <si>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</si>
  <si>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</si>
  <si>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</si>
  <si>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</si>
  <si>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</si>
  <si>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</si>
  <si>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</si>
  <si>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</si>
  <si>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</si>
  <si>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</si>
  <si>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</si>
  <si>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</si>
  <si>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</si>
  <si>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</si>
  <si>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</si>
  <si>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</si>
  <si>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</si>
  <si>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</si>
  <si>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</si>
  <si>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</si>
  <si>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</si>
  <si>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</si>
  <si>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</si>
  <si>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</si>
  <si>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</si>
  <si>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</si>
  <si>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</si>
  <si>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</si>
  <si>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</si>
  <si>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</si>
  <si>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</si>
  <si>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</si>
  <si>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</si>
  <si>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</si>
  <si>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</si>
  <si>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</si>
  <si>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</si>
  <si>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</si>
  <si>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</si>
  <si>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</si>
  <si>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</si>
  <si>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</si>
  <si>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</si>
  <si>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</si>
  <si>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</si>
  <si>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</si>
  <si>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</si>
  <si>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</si>
  <si>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</si>
  <si>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</si>
  <si>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</si>
  <si>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</si>
  <si>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</si>
  <si>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</si>
  <si>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</si>
  <si>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</si>
  <si>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</si>
  <si>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</si>
  <si>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</si>
  <si>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</si>
  <si>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</si>
  <si>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</si>
  <si>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</si>
  <si>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</si>
  <si>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</si>
  <si>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</si>
  <si>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</si>
  <si>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</si>
  <si>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</si>
  <si>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</si>
  <si>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</si>
  <si>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</si>
  <si>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</si>
  <si>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</si>
  <si>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</si>
  <si>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</si>
  <si>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</si>
  <si>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</si>
  <si>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</si>
  <si>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</si>
  <si>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</si>
  <si>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</si>
  <si>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</si>
  <si>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</si>
  <si>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</si>
  <si>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</si>
  <si>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13:11:16</t>
  </si>
  <si>
    <t>13:11:16</t>
  </si>
  <si>
    <t>1149</t>
  </si>
  <si>
    <t>_1</t>
  </si>
  <si>
    <t>RECT-4143-20200907-06_33_50</t>
  </si>
  <si>
    <t>RECT-1235-20201217-13_11_17</t>
  </si>
  <si>
    <t>DARK-1236-20201217-13_11_19</t>
  </si>
  <si>
    <t>0: Broadleaf</t>
  </si>
  <si>
    <t>13:11:39</t>
  </si>
  <si>
    <t>0/3</t>
  </si>
  <si>
    <t>20201217 13:13:01</t>
  </si>
  <si>
    <t>13:13:01</t>
  </si>
  <si>
    <t>RECT-1237-20201217-13_13_03</t>
  </si>
  <si>
    <t>DARK-1238-20201217-13_13_05</t>
  </si>
  <si>
    <t>3/3</t>
  </si>
  <si>
    <t>20201217 13:14:31</t>
  </si>
  <si>
    <t>13:14:31</t>
  </si>
  <si>
    <t>RECT-1239-20201217-13_14_33</t>
  </si>
  <si>
    <t>DARK-1240-20201217-13_14_35</t>
  </si>
  <si>
    <t>20201217 13:15:46</t>
  </si>
  <si>
    <t>13:15:46</t>
  </si>
  <si>
    <t>RECT-1241-20201217-13_15_48</t>
  </si>
  <si>
    <t>DARK-1242-20201217-13_15_50</t>
  </si>
  <si>
    <t>20201217 13:17:01</t>
  </si>
  <si>
    <t>13:17:01</t>
  </si>
  <si>
    <t>RECT-1243-20201217-13_17_03</t>
  </si>
  <si>
    <t>DARK-1244-20201217-13_17_05</t>
  </si>
  <si>
    <t>20201217 13:18:11</t>
  </si>
  <si>
    <t>13:18:11</t>
  </si>
  <si>
    <t>RECT-1245-20201217-13_18_13</t>
  </si>
  <si>
    <t>DARK-1246-20201217-13_18_15</t>
  </si>
  <si>
    <t>20201217 13:19:25</t>
  </si>
  <si>
    <t>13:19:25</t>
  </si>
  <si>
    <t>RECT-1247-20201217-13_19_27</t>
  </si>
  <si>
    <t>DARK-1248-20201217-13_19_29</t>
  </si>
  <si>
    <t>20201217 13:21:26</t>
  </si>
  <si>
    <t>13:21:26</t>
  </si>
  <si>
    <t>RECT-1249-20201217-13_21_27</t>
  </si>
  <si>
    <t>DARK-1250-20201217-13_21_29</t>
  </si>
  <si>
    <t>1/3</t>
  </si>
  <si>
    <t>20201217 13:23:03</t>
  </si>
  <si>
    <t>13:23:03</t>
  </si>
  <si>
    <t>RECT-1251-20201217-13_23_05</t>
  </si>
  <si>
    <t>DARK-1252-20201217-13_23_07</t>
  </si>
  <si>
    <t>13:23:22</t>
  </si>
  <si>
    <t>20201217 13:25:04</t>
  </si>
  <si>
    <t>13:25:04</t>
  </si>
  <si>
    <t>RECT-1253-20201217-13_25_06</t>
  </si>
  <si>
    <t>DARK-1254-20201217-13_25_08</t>
  </si>
  <si>
    <t>20201217 13:26:50</t>
  </si>
  <si>
    <t>13:26:50</t>
  </si>
  <si>
    <t>RECT-1255-20201217-13_26_52</t>
  </si>
  <si>
    <t>DARK-1256-20201217-13_26_54</t>
  </si>
  <si>
    <t>20201217 13:28:21</t>
  </si>
  <si>
    <t>13:28:21</t>
  </si>
  <si>
    <t>RECT-1257-20201217-13_28_23</t>
  </si>
  <si>
    <t>DARK-1258-20201217-13_28_25</t>
  </si>
  <si>
    <t>20201217 13:29:54</t>
  </si>
  <si>
    <t>13:29:54</t>
  </si>
  <si>
    <t>RECT-1259-20201217-13_29_56</t>
  </si>
  <si>
    <t>DARK-1260-20201217-13_29_58</t>
  </si>
  <si>
    <t>20201217 13:31:54</t>
  </si>
  <si>
    <t>13:31:54</t>
  </si>
  <si>
    <t>RECT-1261-20201217-13_31_56</t>
  </si>
  <si>
    <t>DARK-1262-20201217-13_31_58</t>
  </si>
  <si>
    <t>20201217 13:33:44</t>
  </si>
  <si>
    <t>13:33:44</t>
  </si>
  <si>
    <t>RECT-1263-20201217-13_33_46</t>
  </si>
  <si>
    <t>DARK-1264-20201217-13_33_48</t>
  </si>
  <si>
    <t>13:34:25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</si>
</sst>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1608239476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1608239468</v>
      </c>
      <c r="I17">
        <f t="shared" ref="I17:I31" si="0">BW17*AG17*(BS17-BT17)/(100*BL17*(1000-AG17*BS17))</f>
        <v>-3.4356599717629691E-5</v>
      </c>
      <c r="J17">
        <f t="shared" ref="J17:J31" si="1">BW17*AG17*(BR17-BQ17*(1000-AG17*BT17)/(1000-AG17*BS17))/(100*BL17)</f>
        <v>-0.92470903403170457</v>
      </c>
      <c r="K17">
        <f t="shared" ref="K17:K31" si="2">BQ17 - IF(AG17&gt;1, J17*BL17*100/(AI17*CE17), 0)</f>
        <v>399.006741935484</v>
      </c>
      <c r="L17">
        <f t="shared" ref="L17:L31" si="3">((R17-I17/2)*K17-J17)/(R17+I17/2)</f>
        <v>-397.1059042532803</v>
      </c>
      <c r="M17">
        <f t="shared" ref="M17:M31" si="4">L17*(BX17+BY17)/1000</f>
        <v>-40.344120683823562</v>
      </c>
      <c r="N17">
        <f t="shared" ref="N17:N31" si="5">(BQ17 - IF(AG17&gt;1, J17*BL17*100/(AI17*CE17), 0))*(BX17+BY17)/1000</f>
        <v>40.537236988642519</v>
      </c>
      <c r="O17">
        <f t="shared" ref="O17:O31" si="6">2/((1/Q17-1/P17)+SIGN(Q17)*SQRT((1/Q17-1/P17)*(1/Q17-1/P17) + 4*BM17/((BM17+1)*(BM17+1))*(2*1/Q17*1/P17-1/P17*1/P17)))</f>
        <v>-1.8579587155851797E-3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2.9568379956164348</v>
      </c>
      <c r="Q17">
        <f t="shared" ref="Q17:Q31" si="8">I17*(1000-(1000*0.61365*EXP(17.502*U17/(240.97+U17))/(BX17+BY17)+BS17)/2)/(1000*0.61365*EXP(17.502*U17/(240.97+U17))/(BX17+BY17)-BS17)</f>
        <v>-1.8586075529528662E-3</v>
      </c>
      <c r="R17">
        <f t="shared" ref="R17:R31" si="9">1/((BM17+1)/(O17/1.6)+1/(P17/1.37)) + BM17/((BM17+1)/(O17/1.6) + BM17/(P17/1.37))</f>
        <v>-1.1615714077880999E-3</v>
      </c>
      <c r="S17">
        <f t="shared" ref="S17:S31" si="10">(BI17*BK17)</f>
        <v>231.29035458463909</v>
      </c>
      <c r="T17">
        <f t="shared" ref="T17:T31" si="11">(BZ17+(S17+2*0.95*0.0000000567*(((BZ17+$B$7)+273)^4-(BZ17+273)^4)-44100*I17)/(1.84*29.3*P17+8*0.95*0.0000000567*(BZ17+273)^3))</f>
        <v>29.370319412976794</v>
      </c>
      <c r="U17">
        <f t="shared" ref="U17:U31" si="12">($C$7*CA17+$D$7*CB17+$E$7*T17)</f>
        <v>29.507461290322599</v>
      </c>
      <c r="V17">
        <f t="shared" ref="V17:V31" si="13">0.61365*EXP(17.502*U17/(240.97+U17))</f>
        <v>4.1413929699218421</v>
      </c>
      <c r="W17">
        <f t="shared" ref="W17:W31" si="14">(X17/Y17*100)</f>
        <v>61.182067014667794</v>
      </c>
      <c r="X17">
        <f t="shared" ref="X17:X31" si="15">BS17*(BX17+BY17)/1000</f>
        <v>2.3231383596957036</v>
      </c>
      <c r="Y17">
        <f t="shared" ref="Y17:Y31" si="16">0.61365*EXP(17.502*BZ17/(240.97+BZ17))</f>
        <v>3.7970903453437659</v>
      </c>
      <c r="Z17">
        <f t="shared" ref="Z17:Z31" si="17">(V17-BS17*(BX17+BY17)/1000)</f>
        <v>1.8182546102261385</v>
      </c>
      <c r="AA17">
        <f t="shared" ref="AA17:AA31" si="18">(-I17*44100)</f>
        <v>1.5151260475474693</v>
      </c>
      <c r="AB17">
        <f t="shared" ref="AB17:AB31" si="19">2*29.3*P17*0.92*(BZ17-U17)</f>
        <v>-238.6816279262394</v>
      </c>
      <c r="AC17">
        <f t="shared" ref="AC17:AC31" si="20">2*0.95*0.0000000567*(((BZ17+$B$7)+273)^4-(U17+273)^4)</f>
        <v>-17.729040967280337</v>
      </c>
      <c r="AD17">
        <f t="shared" ref="AD17:AD31" si="21">S17+AC17+AA17+AB17</f>
        <v>-23.605188261333154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53523.490678765782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562.49492307692299</v>
      </c>
      <c r="AR17">
        <v>571.52</v>
      </c>
      <c r="AS17">
        <f t="shared" ref="AS17:AS31" si="27">1-AQ17/AR17</f>
        <v>1.5791357998105049E-2</v>
      </c>
      <c r="AT17">
        <v>0.5</v>
      </c>
      <c r="AU17">
        <f t="shared" ref="AU17:AU31" si="28">BI17</f>
        <v>1180.1846728209539</v>
      </c>
      <c r="AV17">
        <f t="shared" ref="AV17:AV31" si="29">J17</f>
        <v>-0.92470903403170457</v>
      </c>
      <c r="AW17">
        <f t="shared" ref="AW17:AW31" si="30">AS17*AT17*AU17</f>
        <v>9.3183593361960799</v>
      </c>
      <c r="AX17">
        <f t="shared" ref="AX17:AX31" si="31">BC17/AR17</f>
        <v>0.15948698208286671</v>
      </c>
      <c r="AY17">
        <f t="shared" ref="AY17:AY31" si="32">(AV17-AO17)/AU17</f>
        <v>-2.9398920542337799E-4</v>
      </c>
      <c r="AZ17">
        <f t="shared" ref="AZ17:AZ31" si="33">(AL17-AR17)/AR17</f>
        <v>4.7077267637178055</v>
      </c>
      <c r="BA17" t="s">
        <v>289</v>
      </c>
      <c r="BB17">
        <v>480.37</v>
      </c>
      <c r="BC17">
        <f t="shared" ref="BC17:BC31" si="34">AR17-BB17</f>
        <v>91.149999999999977</v>
      </c>
      <c r="BD17">
        <f t="shared" ref="BD17:BD31" si="35">(AR17-AQ17)/(AR17-BB17)</f>
        <v>9.9013460483565519E-2</v>
      </c>
      <c r="BE17">
        <f t="shared" ref="BE17:BE31" si="36">(AL17-AR17)/(AL17-BB17)</f>
        <v>0.96723238583461246</v>
      </c>
      <c r="BF17">
        <f t="shared" ref="BF17:BF31" si="37">(AR17-AQ17)/(AR17-AK17)</f>
        <v>-6.2692899585346587E-2</v>
      </c>
      <c r="BG17">
        <f t="shared" ref="BG17:BG31" si="38">(AL17-AR17)/(AL17-AK17)</f>
        <v>1.0565289991131475</v>
      </c>
      <c r="BH17">
        <f t="shared" ref="BH17:BH31" si="39">$B$11*CF17+$C$11*CG17+$F$11*CH17*(1-CK17)</f>
        <v>1400</v>
      </c>
      <c r="BI17">
        <f t="shared" ref="BI17:BI31" si="40">BH17*BJ17</f>
        <v>1180.1846728209539</v>
      </c>
      <c r="BJ17">
        <f t="shared" ref="BJ17:BJ31" si="41">($B$11*$D$9+$C$11*$D$9+$F$11*((CU17+CM17)/MAX(CU17+CM17+CV17, 0.1)*$I$9+CV17/MAX(CU17+CM17+CV17, 0.1)*$J$9))/($B$11+$C$11+$F$11)</f>
        <v>0.8429890520149671</v>
      </c>
      <c r="BK17">
        <f t="shared" ref="BK17:BK31" si="42">($B$11*$K$9+$C$11*$K$9+$F$11*((CU17+CM17)/MAX(CU17+CM17+CV17, 0.1)*$P$9+CV17/MAX(CU17+CM17+CV17, 0.1)*$Q$9))/($B$11+$C$11+$F$11)</f>
        <v>0.19597810402993449</v>
      </c>
      <c r="BL17">
        <v>6</v>
      </c>
      <c r="BM17">
        <v>0.5</v>
      </c>
      <c r="BN17" t="s">
        <v>290</v>
      </c>
      <c r="BO17">
        <v>2</v>
      </c>
      <c r="BP17">
        <v>1608239468</v>
      </c>
      <c r="BQ17">
        <v>399.006741935484</v>
      </c>
      <c r="BR17">
        <v>397.88067741935498</v>
      </c>
      <c r="BS17">
        <v>22.866577419354801</v>
      </c>
      <c r="BT17">
        <v>22.906861290322599</v>
      </c>
      <c r="BU17">
        <v>395.56474193548399</v>
      </c>
      <c r="BV17">
        <v>22.684577419354799</v>
      </c>
      <c r="BW17">
        <v>500.01622580645198</v>
      </c>
      <c r="BX17">
        <v>101.54545161290299</v>
      </c>
      <c r="BY17">
        <v>4.9916906451612897E-2</v>
      </c>
      <c r="BZ17">
        <v>28.0101709677419</v>
      </c>
      <c r="CA17">
        <v>29.507461290322599</v>
      </c>
      <c r="CB17">
        <v>999.9</v>
      </c>
      <c r="CC17">
        <v>0</v>
      </c>
      <c r="CD17">
        <v>0</v>
      </c>
      <c r="CE17">
        <v>10001.8164516129</v>
      </c>
      <c r="CF17">
        <v>0</v>
      </c>
      <c r="CG17">
        <v>1121.89806451613</v>
      </c>
      <c r="CH17">
        <v>1400</v>
      </c>
      <c r="CI17">
        <v>0.90000638709677405</v>
      </c>
      <c r="CJ17">
        <v>9.9993448387096701E-2</v>
      </c>
      <c r="CK17">
        <v>0</v>
      </c>
      <c r="CL17">
        <v>562.49858064516104</v>
      </c>
      <c r="CM17">
        <v>4.9993800000000004</v>
      </c>
      <c r="CN17">
        <v>8262.5564516128998</v>
      </c>
      <c r="CO17">
        <v>11164.345161290301</v>
      </c>
      <c r="CP17">
        <v>45.771999999999998</v>
      </c>
      <c r="CQ17">
        <v>48.686999999999998</v>
      </c>
      <c r="CR17">
        <v>46.639000000000003</v>
      </c>
      <c r="CS17">
        <v>48.096548387096803</v>
      </c>
      <c r="CT17">
        <v>47.420999999999999</v>
      </c>
      <c r="CU17">
        <v>1255.51096774194</v>
      </c>
      <c r="CV17">
        <v>139.48903225806399</v>
      </c>
      <c r="CW17">
        <v>0</v>
      </c>
      <c r="CX17">
        <v>711.29999995231606</v>
      </c>
      <c r="CY17">
        <v>0</v>
      </c>
      <c r="CZ17">
        <v>562.49492307692299</v>
      </c>
      <c r="DA17">
        <v>-9.6957264308862007E-2</v>
      </c>
      <c r="DB17">
        <v>-2.9757264868241</v>
      </c>
      <c r="DC17">
        <v>8262.48</v>
      </c>
      <c r="DD17">
        <v>15</v>
      </c>
      <c r="DE17">
        <v>1608239499.5</v>
      </c>
      <c r="DF17" t="s">
        <v>291</v>
      </c>
      <c r="DG17">
        <v>1608239494</v>
      </c>
      <c r="DH17">
        <v>1608239499.5</v>
      </c>
      <c r="DI17">
        <v>22</v>
      </c>
      <c r="DJ17">
        <v>-2.5379999999999998</v>
      </c>
      <c r="DK17">
        <v>3.1E-2</v>
      </c>
      <c r="DL17">
        <v>3.4420000000000002</v>
      </c>
      <c r="DM17">
        <v>0.182</v>
      </c>
      <c r="DN17">
        <v>397</v>
      </c>
      <c r="DO17">
        <v>23</v>
      </c>
      <c r="DP17">
        <v>0.2</v>
      </c>
      <c r="DQ17">
        <v>0.27</v>
      </c>
      <c r="DR17">
        <v>-3.0465909030090699</v>
      </c>
      <c r="DS17">
        <v>1.85212484861431</v>
      </c>
      <c r="DT17">
        <v>0.149729777150584</v>
      </c>
      <c r="DU17">
        <v>0</v>
      </c>
      <c r="DV17">
        <v>3.6641396774193602</v>
      </c>
      <c r="DW17">
        <v>-1.88206548387098</v>
      </c>
      <c r="DX17">
        <v>0.154908797382032</v>
      </c>
      <c r="DY17">
        <v>0</v>
      </c>
      <c r="DZ17">
        <v>-7.1174432258064496E-2</v>
      </c>
      <c r="EA17">
        <v>-0.522584796774194</v>
      </c>
      <c r="EB17">
        <v>3.90865807516644E-2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3.4420000000000002</v>
      </c>
      <c r="EJ17">
        <v>0.182</v>
      </c>
      <c r="EK17">
        <v>5.98000000000025</v>
      </c>
      <c r="EL17">
        <v>0</v>
      </c>
      <c r="EM17">
        <v>0</v>
      </c>
      <c r="EN17">
        <v>0</v>
      </c>
      <c r="EO17">
        <v>0.151114999999997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13.9</v>
      </c>
      <c r="EX17">
        <v>14.1</v>
      </c>
      <c r="EY17">
        <v>2</v>
      </c>
      <c r="EZ17">
        <v>491.476</v>
      </c>
      <c r="FA17">
        <v>505.16699999999997</v>
      </c>
      <c r="FB17">
        <v>23.506599999999999</v>
      </c>
      <c r="FC17">
        <v>33.523899999999998</v>
      </c>
      <c r="FD17">
        <v>30.001100000000001</v>
      </c>
      <c r="FE17">
        <v>33.236800000000002</v>
      </c>
      <c r="FF17">
        <v>33.280299999999997</v>
      </c>
      <c r="FG17">
        <v>20.755199999999999</v>
      </c>
      <c r="FH17">
        <v>62.260399999999997</v>
      </c>
      <c r="FI17">
        <v>46.935899999999997</v>
      </c>
      <c r="FJ17">
        <v>23.498000000000001</v>
      </c>
      <c r="FK17">
        <v>397.40300000000002</v>
      </c>
      <c r="FL17">
        <v>23.2288</v>
      </c>
      <c r="FM17">
        <v>100.709</v>
      </c>
      <c r="FN17">
        <v>100.282</v>
      </c>
    </row>
    <row r="18" spans="1:170" x14ac:dyDescent="0.25">
      <c r="A18">
        <v>2</v>
      </c>
      <c r="B18">
        <v>1608239581.5</v>
      </c>
      <c r="C18">
        <v>105.5</v>
      </c>
      <c r="D18" t="s">
        <v>293</v>
      </c>
      <c r="E18" t="s">
        <v>294</v>
      </c>
      <c r="F18" t="s">
        <v>285</v>
      </c>
      <c r="G18" t="s">
        <v>286</v>
      </c>
      <c r="H18">
        <v>1608239573.5</v>
      </c>
      <c r="I18">
        <f t="shared" si="0"/>
        <v>-5.0859687361196798E-5</v>
      </c>
      <c r="J18">
        <f t="shared" si="1"/>
        <v>9.1353440157063842E-2</v>
      </c>
      <c r="K18">
        <f t="shared" si="2"/>
        <v>46.879122580645202</v>
      </c>
      <c r="L18">
        <f t="shared" si="3"/>
        <v>97.044717683636989</v>
      </c>
      <c r="M18">
        <f t="shared" si="4"/>
        <v>9.8596033349740839</v>
      </c>
      <c r="N18">
        <f t="shared" si="5"/>
        <v>4.7628512336300304</v>
      </c>
      <c r="O18">
        <f t="shared" si="6"/>
        <v>-2.7956697108046632E-3</v>
      </c>
      <c r="P18">
        <f t="shared" si="7"/>
        <v>2.9557342046195569</v>
      </c>
      <c r="Q18">
        <f t="shared" si="8"/>
        <v>-2.7971395857329957E-3</v>
      </c>
      <c r="R18">
        <f t="shared" si="9"/>
        <v>-1.7480801178017293E-3</v>
      </c>
      <c r="S18">
        <f t="shared" si="10"/>
        <v>231.28701092346193</v>
      </c>
      <c r="T18">
        <f t="shared" si="11"/>
        <v>29.324451143333064</v>
      </c>
      <c r="U18">
        <f t="shared" si="12"/>
        <v>29.492174193548401</v>
      </c>
      <c r="V18">
        <f t="shared" si="13"/>
        <v>4.1377446481621343</v>
      </c>
      <c r="W18">
        <f t="shared" si="14"/>
        <v>62.056063131638176</v>
      </c>
      <c r="X18">
        <f t="shared" si="15"/>
        <v>2.3493804485503671</v>
      </c>
      <c r="Y18">
        <f t="shared" si="16"/>
        <v>3.7858999265981108</v>
      </c>
      <c r="Z18">
        <f t="shared" si="17"/>
        <v>1.7883641996117672</v>
      </c>
      <c r="AA18">
        <f t="shared" si="18"/>
        <v>2.2429122126287786</v>
      </c>
      <c r="AB18">
        <f t="shared" si="19"/>
        <v>-244.22322098895512</v>
      </c>
      <c r="AC18">
        <f t="shared" si="20"/>
        <v>-18.141500016929637</v>
      </c>
      <c r="AD18">
        <f t="shared" si="21"/>
        <v>-28.834797869794045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53500.415255586726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561.79780000000005</v>
      </c>
      <c r="AR18">
        <v>571.05999999999995</v>
      </c>
      <c r="AS18">
        <f t="shared" si="27"/>
        <v>1.6219311455888841E-2</v>
      </c>
      <c r="AT18">
        <v>0.5</v>
      </c>
      <c r="AU18">
        <f t="shared" si="28"/>
        <v>1180.1682792725326</v>
      </c>
      <c r="AV18">
        <f t="shared" si="29"/>
        <v>9.1353440157063842E-2</v>
      </c>
      <c r="AW18">
        <f t="shared" si="30"/>
        <v>9.5707584459408039</v>
      </c>
      <c r="AX18">
        <f t="shared" si="31"/>
        <v>0.16315273351311591</v>
      </c>
      <c r="AY18">
        <f t="shared" si="32"/>
        <v>5.6695382491192461E-4</v>
      </c>
      <c r="AZ18">
        <f t="shared" si="33"/>
        <v>4.7123244492697793</v>
      </c>
      <c r="BA18" t="s">
        <v>296</v>
      </c>
      <c r="BB18">
        <v>477.89</v>
      </c>
      <c r="BC18">
        <f t="shared" si="34"/>
        <v>93.169999999999959</v>
      </c>
      <c r="BD18">
        <f t="shared" si="35"/>
        <v>9.9411827841578801E-2</v>
      </c>
      <c r="BE18">
        <f t="shared" si="36"/>
        <v>0.96653604818636651</v>
      </c>
      <c r="BF18">
        <f t="shared" si="37"/>
        <v>-6.413514290888489E-2</v>
      </c>
      <c r="BG18">
        <f t="shared" si="38"/>
        <v>1.0567096318957623</v>
      </c>
      <c r="BH18">
        <f t="shared" si="39"/>
        <v>1399.9806451612901</v>
      </c>
      <c r="BI18">
        <f t="shared" si="40"/>
        <v>1180.1682792725326</v>
      </c>
      <c r="BJ18">
        <f t="shared" si="41"/>
        <v>0.8429889965632823</v>
      </c>
      <c r="BK18">
        <f t="shared" si="42"/>
        <v>0.19597799312656458</v>
      </c>
      <c r="BL18">
        <v>6</v>
      </c>
      <c r="BM18">
        <v>0.5</v>
      </c>
      <c r="BN18" t="s">
        <v>290</v>
      </c>
      <c r="BO18">
        <v>2</v>
      </c>
      <c r="BP18">
        <v>1608239573.5</v>
      </c>
      <c r="BQ18">
        <v>46.879122580645202</v>
      </c>
      <c r="BR18">
        <v>46.985883870967697</v>
      </c>
      <c r="BS18">
        <v>23.124151612903201</v>
      </c>
      <c r="BT18">
        <v>23.1837709677419</v>
      </c>
      <c r="BU18">
        <v>43.436774193548402</v>
      </c>
      <c r="BV18">
        <v>22.942054838709701</v>
      </c>
      <c r="BW18">
        <v>500.00809677419397</v>
      </c>
      <c r="BX18">
        <v>101.548612903226</v>
      </c>
      <c r="BY18">
        <v>4.99446516129032E-2</v>
      </c>
      <c r="BZ18">
        <v>27.959548387096799</v>
      </c>
      <c r="CA18">
        <v>29.492174193548401</v>
      </c>
      <c r="CB18">
        <v>999.9</v>
      </c>
      <c r="CC18">
        <v>0</v>
      </c>
      <c r="CD18">
        <v>0</v>
      </c>
      <c r="CE18">
        <v>9995.2435483870995</v>
      </c>
      <c r="CF18">
        <v>0</v>
      </c>
      <c r="CG18">
        <v>1095.53451612903</v>
      </c>
      <c r="CH18">
        <v>1399.9806451612901</v>
      </c>
      <c r="CI18">
        <v>0.90000845161290299</v>
      </c>
      <c r="CJ18">
        <v>9.9991338709677399E-2</v>
      </c>
      <c r="CK18">
        <v>0</v>
      </c>
      <c r="CL18">
        <v>561.81964516129005</v>
      </c>
      <c r="CM18">
        <v>4.9993800000000004</v>
      </c>
      <c r="CN18">
        <v>8241.73032258065</v>
      </c>
      <c r="CO18">
        <v>11164.206451612899</v>
      </c>
      <c r="CP18">
        <v>45.936999999999998</v>
      </c>
      <c r="CQ18">
        <v>48.78</v>
      </c>
      <c r="CR18">
        <v>46.764000000000003</v>
      </c>
      <c r="CS18">
        <v>48.211387096774203</v>
      </c>
      <c r="CT18">
        <v>47.561999999999998</v>
      </c>
      <c r="CU18">
        <v>1255.4961290322599</v>
      </c>
      <c r="CV18">
        <v>139.48451612903199</v>
      </c>
      <c r="CW18">
        <v>0</v>
      </c>
      <c r="CX18">
        <v>104.89999985694899</v>
      </c>
      <c r="CY18">
        <v>0</v>
      </c>
      <c r="CZ18">
        <v>561.79780000000005</v>
      </c>
      <c r="DA18">
        <v>2.40769329260287E-2</v>
      </c>
      <c r="DB18">
        <v>0.45538464106989901</v>
      </c>
      <c r="DC18">
        <v>8241.6347999999998</v>
      </c>
      <c r="DD18">
        <v>15</v>
      </c>
      <c r="DE18">
        <v>1608239499.5</v>
      </c>
      <c r="DF18" t="s">
        <v>291</v>
      </c>
      <c r="DG18">
        <v>1608239494</v>
      </c>
      <c r="DH18">
        <v>1608239499.5</v>
      </c>
      <c r="DI18">
        <v>22</v>
      </c>
      <c r="DJ18">
        <v>-2.5379999999999998</v>
      </c>
      <c r="DK18">
        <v>3.1E-2</v>
      </c>
      <c r="DL18">
        <v>3.4420000000000002</v>
      </c>
      <c r="DM18">
        <v>0.182</v>
      </c>
      <c r="DN18">
        <v>397</v>
      </c>
      <c r="DO18">
        <v>23</v>
      </c>
      <c r="DP18">
        <v>0.2</v>
      </c>
      <c r="DQ18">
        <v>0.27</v>
      </c>
      <c r="DR18">
        <v>9.8238724615109796E-2</v>
      </c>
      <c r="DS18">
        <v>0.22016474002783101</v>
      </c>
      <c r="DT18">
        <v>0.18102908806899101</v>
      </c>
      <c r="DU18">
        <v>1</v>
      </c>
      <c r="DV18">
        <v>-0.1035203</v>
      </c>
      <c r="DW18">
        <v>9.6907209677418605E-3</v>
      </c>
      <c r="DX18">
        <v>0.22263701817331699</v>
      </c>
      <c r="DY18">
        <v>1</v>
      </c>
      <c r="DZ18">
        <v>-6.1100683870967697E-2</v>
      </c>
      <c r="EA18">
        <v>0.18247455967741899</v>
      </c>
      <c r="EB18">
        <v>1.3643284689548301E-2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3.4420000000000002</v>
      </c>
      <c r="EJ18">
        <v>0.18210000000000001</v>
      </c>
      <c r="EK18">
        <v>3.44235000000003</v>
      </c>
      <c r="EL18">
        <v>0</v>
      </c>
      <c r="EM18">
        <v>0</v>
      </c>
      <c r="EN18">
        <v>0</v>
      </c>
      <c r="EO18">
        <v>0.18209523809524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1.5</v>
      </c>
      <c r="EX18">
        <v>1.4</v>
      </c>
      <c r="EY18">
        <v>2</v>
      </c>
      <c r="EZ18">
        <v>491.53399999999999</v>
      </c>
      <c r="FA18">
        <v>504.26900000000001</v>
      </c>
      <c r="FB18">
        <v>23.697500000000002</v>
      </c>
      <c r="FC18">
        <v>33.7239</v>
      </c>
      <c r="FD18">
        <v>29.9999</v>
      </c>
      <c r="FE18">
        <v>33.415599999999998</v>
      </c>
      <c r="FF18">
        <v>33.447800000000001</v>
      </c>
      <c r="FG18">
        <v>5.1904399999999997</v>
      </c>
      <c r="FH18">
        <v>59.371600000000001</v>
      </c>
      <c r="FI18">
        <v>46.935899999999997</v>
      </c>
      <c r="FJ18">
        <v>23.727699999999999</v>
      </c>
      <c r="FK18">
        <v>48.176400000000001</v>
      </c>
      <c r="FL18">
        <v>23.200500000000002</v>
      </c>
      <c r="FM18">
        <v>100.681</v>
      </c>
      <c r="FN18">
        <v>100.261</v>
      </c>
    </row>
    <row r="19" spans="1:170" x14ac:dyDescent="0.25">
      <c r="A19">
        <v>3</v>
      </c>
      <c r="B19">
        <v>1608239671.5</v>
      </c>
      <c r="C19">
        <v>195.5</v>
      </c>
      <c r="D19" t="s">
        <v>298</v>
      </c>
      <c r="E19" t="s">
        <v>299</v>
      </c>
      <c r="F19" t="s">
        <v>285</v>
      </c>
      <c r="G19" t="s">
        <v>286</v>
      </c>
      <c r="H19">
        <v>1608239663.75</v>
      </c>
      <c r="I19">
        <f t="shared" si="0"/>
        <v>3.4885526171185105E-4</v>
      </c>
      <c r="J19">
        <f t="shared" si="1"/>
        <v>-0.68948972158377786</v>
      </c>
      <c r="K19">
        <f t="shared" si="2"/>
        <v>79.758033333333302</v>
      </c>
      <c r="L19">
        <f t="shared" si="3"/>
        <v>134.53466680501489</v>
      </c>
      <c r="M19">
        <f t="shared" si="4"/>
        <v>13.667828181121203</v>
      </c>
      <c r="N19">
        <f t="shared" si="5"/>
        <v>8.1028862043719876</v>
      </c>
      <c r="O19">
        <f t="shared" si="6"/>
        <v>1.9106327246736804E-2</v>
      </c>
      <c r="P19">
        <f t="shared" si="7"/>
        <v>2.9604630261568046</v>
      </c>
      <c r="Q19">
        <f t="shared" si="8"/>
        <v>1.9038086444044932E-2</v>
      </c>
      <c r="R19">
        <f t="shared" si="9"/>
        <v>1.1904914783163056E-2</v>
      </c>
      <c r="S19">
        <f t="shared" si="10"/>
        <v>231.29020742627839</v>
      </c>
      <c r="T19">
        <f t="shared" si="11"/>
        <v>29.234731248483286</v>
      </c>
      <c r="U19">
        <f t="shared" si="12"/>
        <v>29.389710000000001</v>
      </c>
      <c r="V19">
        <f t="shared" si="13"/>
        <v>4.1133634360357858</v>
      </c>
      <c r="W19">
        <f t="shared" si="14"/>
        <v>60.978160056402963</v>
      </c>
      <c r="X19">
        <f t="shared" si="15"/>
        <v>2.3106162410979292</v>
      </c>
      <c r="Y19">
        <f t="shared" si="16"/>
        <v>3.7892521502135823</v>
      </c>
      <c r="Z19">
        <f t="shared" si="17"/>
        <v>1.8027471949378566</v>
      </c>
      <c r="AA19">
        <f t="shared" si="18"/>
        <v>-15.38451704149263</v>
      </c>
      <c r="AB19">
        <f t="shared" si="19"/>
        <v>-225.837682897908</v>
      </c>
      <c r="AC19">
        <f t="shared" si="20"/>
        <v>-16.741697970525294</v>
      </c>
      <c r="AD19">
        <f t="shared" si="21"/>
        <v>-26.673690483647533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53635.383458567769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561.67183999999997</v>
      </c>
      <c r="AR19">
        <v>571.61</v>
      </c>
      <c r="AS19">
        <f t="shared" si="27"/>
        <v>1.7386259862493758E-2</v>
      </c>
      <c r="AT19">
        <v>0.5</v>
      </c>
      <c r="AU19">
        <f t="shared" si="28"/>
        <v>1180.18056687117</v>
      </c>
      <c r="AV19">
        <f t="shared" si="29"/>
        <v>-0.68948972158377786</v>
      </c>
      <c r="AW19">
        <f t="shared" si="30"/>
        <v>10.259463010143676</v>
      </c>
      <c r="AX19">
        <f t="shared" si="31"/>
        <v>0.16380049334336347</v>
      </c>
      <c r="AY19">
        <f t="shared" si="32"/>
        <v>-9.4682326505171816E-5</v>
      </c>
      <c r="AZ19">
        <f t="shared" si="33"/>
        <v>4.7068280820839377</v>
      </c>
      <c r="BA19" t="s">
        <v>301</v>
      </c>
      <c r="BB19">
        <v>477.98</v>
      </c>
      <c r="BC19">
        <f t="shared" si="34"/>
        <v>93.63</v>
      </c>
      <c r="BD19">
        <f t="shared" si="35"/>
        <v>0.10614290291573256</v>
      </c>
      <c r="BE19">
        <f t="shared" si="36"/>
        <v>0.96636974246614704</v>
      </c>
      <c r="BF19">
        <f t="shared" si="37"/>
        <v>-6.9078838884225613E-2</v>
      </c>
      <c r="BG19">
        <f t="shared" si="38"/>
        <v>1.0564936579165487</v>
      </c>
      <c r="BH19">
        <f t="shared" si="39"/>
        <v>1399.9946666666699</v>
      </c>
      <c r="BI19">
        <f t="shared" si="40"/>
        <v>1180.18056687117</v>
      </c>
      <c r="BJ19">
        <f t="shared" si="41"/>
        <v>0.84298933058161696</v>
      </c>
      <c r="BK19">
        <f t="shared" si="42"/>
        <v>0.19597866116323395</v>
      </c>
      <c r="BL19">
        <v>6</v>
      </c>
      <c r="BM19">
        <v>0.5</v>
      </c>
      <c r="BN19" t="s">
        <v>290</v>
      </c>
      <c r="BO19">
        <v>2</v>
      </c>
      <c r="BP19">
        <v>1608239663.75</v>
      </c>
      <c r="BQ19">
        <v>79.758033333333302</v>
      </c>
      <c r="BR19">
        <v>78.964083333333306</v>
      </c>
      <c r="BS19">
        <v>22.743773333333301</v>
      </c>
      <c r="BT19">
        <v>22.334693333333298</v>
      </c>
      <c r="BU19">
        <v>76.315676666666704</v>
      </c>
      <c r="BV19">
        <v>22.561679999999999</v>
      </c>
      <c r="BW19">
        <v>500.03076666666698</v>
      </c>
      <c r="BX19">
        <v>101.5438</v>
      </c>
      <c r="BY19">
        <v>4.9555123333333298E-2</v>
      </c>
      <c r="BZ19">
        <v>27.974726666666701</v>
      </c>
      <c r="CA19">
        <v>29.389710000000001</v>
      </c>
      <c r="CB19">
        <v>999.9</v>
      </c>
      <c r="CC19">
        <v>0</v>
      </c>
      <c r="CD19">
        <v>0</v>
      </c>
      <c r="CE19">
        <v>10022.563333333301</v>
      </c>
      <c r="CF19">
        <v>0</v>
      </c>
      <c r="CG19">
        <v>1052.9276666666699</v>
      </c>
      <c r="CH19">
        <v>1399.9946666666699</v>
      </c>
      <c r="CI19">
        <v>0.89999830000000003</v>
      </c>
      <c r="CJ19">
        <v>0.1000016</v>
      </c>
      <c r="CK19">
        <v>0</v>
      </c>
      <c r="CL19">
        <v>561.70069999999998</v>
      </c>
      <c r="CM19">
        <v>4.9993800000000004</v>
      </c>
      <c r="CN19">
        <v>8221.3053333333301</v>
      </c>
      <c r="CO19">
        <v>11164.2833333333</v>
      </c>
      <c r="CP19">
        <v>45.839300000000001</v>
      </c>
      <c r="CQ19">
        <v>48.686999999999998</v>
      </c>
      <c r="CR19">
        <v>46.686999999999998</v>
      </c>
      <c r="CS19">
        <v>48.110300000000002</v>
      </c>
      <c r="CT19">
        <v>47.5062</v>
      </c>
      <c r="CU19">
        <v>1255.4946666666699</v>
      </c>
      <c r="CV19">
        <v>139.50166666666701</v>
      </c>
      <c r="CW19">
        <v>0</v>
      </c>
      <c r="CX19">
        <v>89.399999856948895</v>
      </c>
      <c r="CY19">
        <v>0</v>
      </c>
      <c r="CZ19">
        <v>561.67183999999997</v>
      </c>
      <c r="DA19">
        <v>-0.177769215387198</v>
      </c>
      <c r="DB19">
        <v>-70.466153970018098</v>
      </c>
      <c r="DC19">
        <v>8220.4879999999994</v>
      </c>
      <c r="DD19">
        <v>15</v>
      </c>
      <c r="DE19">
        <v>1608239499.5</v>
      </c>
      <c r="DF19" t="s">
        <v>291</v>
      </c>
      <c r="DG19">
        <v>1608239494</v>
      </c>
      <c r="DH19">
        <v>1608239499.5</v>
      </c>
      <c r="DI19">
        <v>22</v>
      </c>
      <c r="DJ19">
        <v>-2.5379999999999998</v>
      </c>
      <c r="DK19">
        <v>3.1E-2</v>
      </c>
      <c r="DL19">
        <v>3.4420000000000002</v>
      </c>
      <c r="DM19">
        <v>0.182</v>
      </c>
      <c r="DN19">
        <v>397</v>
      </c>
      <c r="DO19">
        <v>23</v>
      </c>
      <c r="DP19">
        <v>0.2</v>
      </c>
      <c r="DQ19">
        <v>0.27</v>
      </c>
      <c r="DR19">
        <v>-0.68896723490855205</v>
      </c>
      <c r="DS19">
        <v>-0.12939098562573101</v>
      </c>
      <c r="DT19">
        <v>1.3604131057559501E-2</v>
      </c>
      <c r="DU19">
        <v>1</v>
      </c>
      <c r="DV19">
        <v>0.79287790322580698</v>
      </c>
      <c r="DW19">
        <v>0.14906632258064301</v>
      </c>
      <c r="DX19">
        <v>1.6821967443436999E-2</v>
      </c>
      <c r="DY19">
        <v>1</v>
      </c>
      <c r="DZ19">
        <v>0.41151038709677401</v>
      </c>
      <c r="EA19">
        <v>-0.17649633870967801</v>
      </c>
      <c r="EB19">
        <v>1.45240561931497E-2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3.4420000000000002</v>
      </c>
      <c r="EJ19">
        <v>0.18210000000000001</v>
      </c>
      <c r="EK19">
        <v>3.44235000000003</v>
      </c>
      <c r="EL19">
        <v>0</v>
      </c>
      <c r="EM19">
        <v>0</v>
      </c>
      <c r="EN19">
        <v>0</v>
      </c>
      <c r="EO19">
        <v>0.18209523809524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</v>
      </c>
      <c r="EX19">
        <v>2.9</v>
      </c>
      <c r="EY19">
        <v>2</v>
      </c>
      <c r="EZ19">
        <v>492.065</v>
      </c>
      <c r="FA19">
        <v>504.27699999999999</v>
      </c>
      <c r="FB19">
        <v>24.0929</v>
      </c>
      <c r="FC19">
        <v>33.667099999999998</v>
      </c>
      <c r="FD19">
        <v>29.999400000000001</v>
      </c>
      <c r="FE19">
        <v>33.400599999999997</v>
      </c>
      <c r="FF19">
        <v>33.429299999999998</v>
      </c>
      <c r="FG19">
        <v>6.6015800000000002</v>
      </c>
      <c r="FH19">
        <v>70.480999999999995</v>
      </c>
      <c r="FI19">
        <v>46.188200000000002</v>
      </c>
      <c r="FJ19">
        <v>24.102499999999999</v>
      </c>
      <c r="FK19">
        <v>78.991299999999995</v>
      </c>
      <c r="FL19">
        <v>22.352</v>
      </c>
      <c r="FM19">
        <v>100.703</v>
      </c>
      <c r="FN19">
        <v>100.28400000000001</v>
      </c>
    </row>
    <row r="20" spans="1:170" x14ac:dyDescent="0.25">
      <c r="A20">
        <v>4</v>
      </c>
      <c r="B20">
        <v>1608239746.5</v>
      </c>
      <c r="C20">
        <v>270.5</v>
      </c>
      <c r="D20" t="s">
        <v>302</v>
      </c>
      <c r="E20" t="s">
        <v>303</v>
      </c>
      <c r="F20" t="s">
        <v>285</v>
      </c>
      <c r="G20" t="s">
        <v>286</v>
      </c>
      <c r="H20">
        <v>1608239738.75</v>
      </c>
      <c r="I20">
        <f t="shared" si="0"/>
        <v>3.0529355020369363E-5</v>
      </c>
      <c r="J20">
        <f t="shared" si="1"/>
        <v>-0.5919764399219859</v>
      </c>
      <c r="K20">
        <f t="shared" si="2"/>
        <v>99.722740000000002</v>
      </c>
      <c r="L20">
        <f t="shared" si="3"/>
        <v>659.06229103984299</v>
      </c>
      <c r="M20">
        <f t="shared" si="4"/>
        <v>66.952334646943825</v>
      </c>
      <c r="N20">
        <f t="shared" si="5"/>
        <v>10.13056026897849</v>
      </c>
      <c r="O20">
        <f t="shared" si="6"/>
        <v>1.6606698235330881E-3</v>
      </c>
      <c r="P20">
        <f t="shared" si="7"/>
        <v>2.9557763206506498</v>
      </c>
      <c r="Q20">
        <f t="shared" si="8"/>
        <v>1.6601516489073037E-3</v>
      </c>
      <c r="R20">
        <f t="shared" si="9"/>
        <v>1.037641321885111E-3</v>
      </c>
      <c r="S20">
        <f t="shared" si="10"/>
        <v>231.29250414640123</v>
      </c>
      <c r="T20">
        <f t="shared" si="11"/>
        <v>29.304308289923902</v>
      </c>
      <c r="U20">
        <f t="shared" si="12"/>
        <v>29.322710000000001</v>
      </c>
      <c r="V20">
        <f t="shared" si="13"/>
        <v>4.0974886876978847</v>
      </c>
      <c r="W20">
        <f t="shared" si="14"/>
        <v>60.43355355649139</v>
      </c>
      <c r="X20">
        <f t="shared" si="15"/>
        <v>2.2880634816048109</v>
      </c>
      <c r="Y20">
        <f t="shared" si="16"/>
        <v>3.7860813189911147</v>
      </c>
      <c r="Z20">
        <f t="shared" si="17"/>
        <v>1.8094252060930738</v>
      </c>
      <c r="AA20">
        <f t="shared" si="18"/>
        <v>-1.346344556398289</v>
      </c>
      <c r="AB20">
        <f t="shared" si="19"/>
        <v>-217.09134892094568</v>
      </c>
      <c r="AC20">
        <f t="shared" si="20"/>
        <v>-16.112310486161313</v>
      </c>
      <c r="AD20">
        <f t="shared" si="21"/>
        <v>-3.2574998171040477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53501.265460396186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561.78107692307697</v>
      </c>
      <c r="AR20">
        <v>572.34</v>
      </c>
      <c r="AS20">
        <f t="shared" si="27"/>
        <v>1.8448689724504752E-2</v>
      </c>
      <c r="AT20">
        <v>0.5</v>
      </c>
      <c r="AU20">
        <f t="shared" si="28"/>
        <v>1180.1926118533681</v>
      </c>
      <c r="AV20">
        <f t="shared" si="29"/>
        <v>-0.5919764399219859</v>
      </c>
      <c r="AW20">
        <f t="shared" si="30"/>
        <v>10.88650365561783</v>
      </c>
      <c r="AX20">
        <f t="shared" si="31"/>
        <v>0.1640807911381347</v>
      </c>
      <c r="AY20">
        <f t="shared" si="32"/>
        <v>-1.2056472784910786E-5</v>
      </c>
      <c r="AZ20">
        <f t="shared" si="33"/>
        <v>4.6995492189957009</v>
      </c>
      <c r="BA20" t="s">
        <v>305</v>
      </c>
      <c r="BB20">
        <v>478.43</v>
      </c>
      <c r="BC20">
        <f t="shared" si="34"/>
        <v>93.910000000000025</v>
      </c>
      <c r="BD20">
        <f t="shared" si="35"/>
        <v>0.1124366209873609</v>
      </c>
      <c r="BE20">
        <f t="shared" si="36"/>
        <v>0.96626371849909276</v>
      </c>
      <c r="BF20">
        <f t="shared" si="37"/>
        <v>-7.3767989767731815E-2</v>
      </c>
      <c r="BG20">
        <f t="shared" si="38"/>
        <v>1.0562070015441383</v>
      </c>
      <c r="BH20">
        <f t="shared" si="39"/>
        <v>1400.009</v>
      </c>
      <c r="BI20">
        <f t="shared" si="40"/>
        <v>1180.1926118533681</v>
      </c>
      <c r="BJ20">
        <f t="shared" si="41"/>
        <v>0.84298930353545454</v>
      </c>
      <c r="BK20">
        <f t="shared" si="42"/>
        <v>0.19597860707090914</v>
      </c>
      <c r="BL20">
        <v>6</v>
      </c>
      <c r="BM20">
        <v>0.5</v>
      </c>
      <c r="BN20" t="s">
        <v>290</v>
      </c>
      <c r="BO20">
        <v>2</v>
      </c>
      <c r="BP20">
        <v>1608239738.75</v>
      </c>
      <c r="BQ20">
        <v>99.722740000000002</v>
      </c>
      <c r="BR20">
        <v>99.016023333333294</v>
      </c>
      <c r="BS20">
        <v>22.523133333333298</v>
      </c>
      <c r="BT20">
        <v>22.4873233333333</v>
      </c>
      <c r="BU20">
        <v>96.280393333333294</v>
      </c>
      <c r="BV20">
        <v>22.3410366666667</v>
      </c>
      <c r="BW20">
        <v>500.00119999999998</v>
      </c>
      <c r="BX20">
        <v>101.53789999999999</v>
      </c>
      <c r="BY20">
        <v>4.9363536666666701E-2</v>
      </c>
      <c r="BZ20">
        <v>27.960370000000001</v>
      </c>
      <c r="CA20">
        <v>29.322710000000001</v>
      </c>
      <c r="CB20">
        <v>999.9</v>
      </c>
      <c r="CC20">
        <v>0</v>
      </c>
      <c r="CD20">
        <v>0</v>
      </c>
      <c r="CE20">
        <v>9996.5370000000003</v>
      </c>
      <c r="CF20">
        <v>0</v>
      </c>
      <c r="CG20">
        <v>1056.73866666667</v>
      </c>
      <c r="CH20">
        <v>1400.009</v>
      </c>
      <c r="CI20">
        <v>0.89999943333333299</v>
      </c>
      <c r="CJ20">
        <v>0.100000533333333</v>
      </c>
      <c r="CK20">
        <v>0</v>
      </c>
      <c r="CL20">
        <v>561.76863333333301</v>
      </c>
      <c r="CM20">
        <v>4.9993800000000004</v>
      </c>
      <c r="CN20">
        <v>8093.3729999999996</v>
      </c>
      <c r="CO20">
        <v>11164.3966666667</v>
      </c>
      <c r="CP20">
        <v>45.811999999999998</v>
      </c>
      <c r="CQ20">
        <v>48.625</v>
      </c>
      <c r="CR20">
        <v>46.6415333333333</v>
      </c>
      <c r="CS20">
        <v>48.049599999999998</v>
      </c>
      <c r="CT20">
        <v>47.436999999999998</v>
      </c>
      <c r="CU20">
        <v>1255.5073333333301</v>
      </c>
      <c r="CV20">
        <v>139.50166666666701</v>
      </c>
      <c r="CW20">
        <v>0</v>
      </c>
      <c r="CX20">
        <v>74.5</v>
      </c>
      <c r="CY20">
        <v>0</v>
      </c>
      <c r="CZ20">
        <v>561.78107692307697</v>
      </c>
      <c r="DA20">
        <v>-0.732376070729571</v>
      </c>
      <c r="DB20">
        <v>-123.30085477942301</v>
      </c>
      <c r="DC20">
        <v>8092.5511538461496</v>
      </c>
      <c r="DD20">
        <v>15</v>
      </c>
      <c r="DE20">
        <v>1608239499.5</v>
      </c>
      <c r="DF20" t="s">
        <v>291</v>
      </c>
      <c r="DG20">
        <v>1608239494</v>
      </c>
      <c r="DH20">
        <v>1608239499.5</v>
      </c>
      <c r="DI20">
        <v>22</v>
      </c>
      <c r="DJ20">
        <v>-2.5379999999999998</v>
      </c>
      <c r="DK20">
        <v>3.1E-2</v>
      </c>
      <c r="DL20">
        <v>3.4420000000000002</v>
      </c>
      <c r="DM20">
        <v>0.182</v>
      </c>
      <c r="DN20">
        <v>397</v>
      </c>
      <c r="DO20">
        <v>23</v>
      </c>
      <c r="DP20">
        <v>0.2</v>
      </c>
      <c r="DQ20">
        <v>0.27</v>
      </c>
      <c r="DR20">
        <v>-0.587089201538607</v>
      </c>
      <c r="DS20">
        <v>-0.11663021144077799</v>
      </c>
      <c r="DT20">
        <v>3.00240658534883E-2</v>
      </c>
      <c r="DU20">
        <v>1</v>
      </c>
      <c r="DV20">
        <v>0.70233770967741904</v>
      </c>
      <c r="DW20">
        <v>0.15011211290322601</v>
      </c>
      <c r="DX20">
        <v>3.5885007992100697E-2</v>
      </c>
      <c r="DY20">
        <v>1</v>
      </c>
      <c r="DZ20">
        <v>3.5071467741935501E-2</v>
      </c>
      <c r="EA20">
        <v>8.4141338709677396E-2</v>
      </c>
      <c r="EB20">
        <v>7.5109621473093803E-3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3.4420000000000002</v>
      </c>
      <c r="EJ20">
        <v>0.18210000000000001</v>
      </c>
      <c r="EK20">
        <v>3.44235000000003</v>
      </c>
      <c r="EL20">
        <v>0</v>
      </c>
      <c r="EM20">
        <v>0</v>
      </c>
      <c r="EN20">
        <v>0</v>
      </c>
      <c r="EO20">
        <v>0.18209523809524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4.2</v>
      </c>
      <c r="EX20">
        <v>4.0999999999999996</v>
      </c>
      <c r="EY20">
        <v>2</v>
      </c>
      <c r="EZ20">
        <v>492.108</v>
      </c>
      <c r="FA20">
        <v>505.12</v>
      </c>
      <c r="FB20">
        <v>23.9892</v>
      </c>
      <c r="FC20">
        <v>33.5488</v>
      </c>
      <c r="FD20">
        <v>29.999600000000001</v>
      </c>
      <c r="FE20">
        <v>33.338500000000003</v>
      </c>
      <c r="FF20">
        <v>33.374699999999997</v>
      </c>
      <c r="FG20">
        <v>7.5264300000000004</v>
      </c>
      <c r="FH20">
        <v>65.648700000000005</v>
      </c>
      <c r="FI20">
        <v>46.188200000000002</v>
      </c>
      <c r="FJ20">
        <v>24.007100000000001</v>
      </c>
      <c r="FK20">
        <v>99.097999999999999</v>
      </c>
      <c r="FL20">
        <v>22.598500000000001</v>
      </c>
      <c r="FM20">
        <v>100.72499999999999</v>
      </c>
      <c r="FN20">
        <v>100.303</v>
      </c>
    </row>
    <row r="21" spans="1:170" x14ac:dyDescent="0.25">
      <c r="A21">
        <v>5</v>
      </c>
      <c r="B21">
        <v>1608239821.5</v>
      </c>
      <c r="C21">
        <v>345.5</v>
      </c>
      <c r="D21" t="s">
        <v>306</v>
      </c>
      <c r="E21" t="s">
        <v>307</v>
      </c>
      <c r="F21" t="s">
        <v>285</v>
      </c>
      <c r="G21" t="s">
        <v>286</v>
      </c>
      <c r="H21">
        <v>1608239813.75</v>
      </c>
      <c r="I21">
        <f t="shared" si="0"/>
        <v>6.6126125231106013E-5</v>
      </c>
      <c r="J21">
        <f t="shared" si="1"/>
        <v>-0.3563525708082414</v>
      </c>
      <c r="K21">
        <f t="shared" si="2"/>
        <v>149.308433333333</v>
      </c>
      <c r="L21">
        <f t="shared" si="3"/>
        <v>300.5863776988727</v>
      </c>
      <c r="M21">
        <f t="shared" si="4"/>
        <v>30.534727806499912</v>
      </c>
      <c r="N21">
        <f t="shared" si="5"/>
        <v>15.1673286259684</v>
      </c>
      <c r="O21">
        <f t="shared" si="6"/>
        <v>3.6137583335531121E-3</v>
      </c>
      <c r="P21">
        <f t="shared" si="7"/>
        <v>2.9565666038171794</v>
      </c>
      <c r="Q21">
        <f t="shared" si="8"/>
        <v>3.6113062251233456E-3</v>
      </c>
      <c r="R21">
        <f t="shared" si="9"/>
        <v>2.2572865590739597E-3</v>
      </c>
      <c r="S21">
        <f t="shared" si="10"/>
        <v>231.28965206814215</v>
      </c>
      <c r="T21">
        <f t="shared" si="11"/>
        <v>29.320047991653706</v>
      </c>
      <c r="U21">
        <f t="shared" si="12"/>
        <v>29.32075</v>
      </c>
      <c r="V21">
        <f t="shared" si="13"/>
        <v>4.097025097327192</v>
      </c>
      <c r="W21">
        <f t="shared" si="14"/>
        <v>60.539665853498171</v>
      </c>
      <c r="X21">
        <f t="shared" si="15"/>
        <v>2.2954629659756982</v>
      </c>
      <c r="Y21">
        <f t="shared" si="16"/>
        <v>3.7916677167174342</v>
      </c>
      <c r="Z21">
        <f t="shared" si="17"/>
        <v>1.8015621313514938</v>
      </c>
      <c r="AA21">
        <f t="shared" si="18"/>
        <v>-2.9161621226917753</v>
      </c>
      <c r="AB21">
        <f t="shared" si="19"/>
        <v>-212.80642583697508</v>
      </c>
      <c r="AC21">
        <f t="shared" si="20"/>
        <v>-15.791894354933193</v>
      </c>
      <c r="AD21">
        <f t="shared" si="21"/>
        <v>-0.22483024645791261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53519.706419619368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561.60819230769198</v>
      </c>
      <c r="AR21">
        <v>571.22</v>
      </c>
      <c r="AS21">
        <f t="shared" si="27"/>
        <v>1.6826805245453658E-2</v>
      </c>
      <c r="AT21">
        <v>0.5</v>
      </c>
      <c r="AU21">
        <f t="shared" si="28"/>
        <v>1180.1830408568123</v>
      </c>
      <c r="AV21">
        <f t="shared" si="29"/>
        <v>-0.3563525708082414</v>
      </c>
      <c r="AW21">
        <f t="shared" si="30"/>
        <v>9.9293550912424298</v>
      </c>
      <c r="AX21">
        <f t="shared" si="31"/>
        <v>0.16524281362697391</v>
      </c>
      <c r="AY21">
        <f t="shared" si="32"/>
        <v>1.8759370482670975E-4</v>
      </c>
      <c r="AZ21">
        <f t="shared" si="33"/>
        <v>4.710724414411259</v>
      </c>
      <c r="BA21" t="s">
        <v>309</v>
      </c>
      <c r="BB21">
        <v>476.83</v>
      </c>
      <c r="BC21">
        <f t="shared" si="34"/>
        <v>94.390000000000043</v>
      </c>
      <c r="BD21">
        <f t="shared" si="35"/>
        <v>0.10183078389986273</v>
      </c>
      <c r="BE21">
        <f t="shared" si="36"/>
        <v>0.96611076205008517</v>
      </c>
      <c r="BF21">
        <f t="shared" si="37"/>
        <v>-6.6629784465752739E-2</v>
      </c>
      <c r="BG21">
        <f t="shared" si="38"/>
        <v>1.056646803101809</v>
      </c>
      <c r="BH21">
        <f t="shared" si="39"/>
        <v>1399.99833333333</v>
      </c>
      <c r="BI21">
        <f t="shared" si="40"/>
        <v>1180.1830408568123</v>
      </c>
      <c r="BJ21">
        <f t="shared" si="41"/>
        <v>0.84298888988449883</v>
      </c>
      <c r="BK21">
        <f t="shared" si="42"/>
        <v>0.1959777797689975</v>
      </c>
      <c r="BL21">
        <v>6</v>
      </c>
      <c r="BM21">
        <v>0.5</v>
      </c>
      <c r="BN21" t="s">
        <v>290</v>
      </c>
      <c r="BO21">
        <v>2</v>
      </c>
      <c r="BP21">
        <v>1608239813.75</v>
      </c>
      <c r="BQ21">
        <v>149.308433333333</v>
      </c>
      <c r="BR21">
        <v>148.892666666667</v>
      </c>
      <c r="BS21">
        <v>22.596726666666701</v>
      </c>
      <c r="BT21">
        <v>22.519169999999999</v>
      </c>
      <c r="BU21">
        <v>145.86609999999999</v>
      </c>
      <c r="BV21">
        <v>22.414636666666699</v>
      </c>
      <c r="BW21">
        <v>500.01033333333299</v>
      </c>
      <c r="BX21">
        <v>101.534333333333</v>
      </c>
      <c r="BY21">
        <v>4.9537633333333303E-2</v>
      </c>
      <c r="BZ21">
        <v>27.985656666666699</v>
      </c>
      <c r="CA21">
        <v>29.32075</v>
      </c>
      <c r="CB21">
        <v>999.9</v>
      </c>
      <c r="CC21">
        <v>0</v>
      </c>
      <c r="CD21">
        <v>0</v>
      </c>
      <c r="CE21">
        <v>10001.371666666701</v>
      </c>
      <c r="CF21">
        <v>0</v>
      </c>
      <c r="CG21">
        <v>1025.51733333333</v>
      </c>
      <c r="CH21">
        <v>1399.99833333333</v>
      </c>
      <c r="CI21">
        <v>0.90001246666666701</v>
      </c>
      <c r="CJ21">
        <v>9.9987296666666697E-2</v>
      </c>
      <c r="CK21">
        <v>0</v>
      </c>
      <c r="CL21">
        <v>561.62040000000002</v>
      </c>
      <c r="CM21">
        <v>4.9993800000000004</v>
      </c>
      <c r="CN21">
        <v>7992.5453333333298</v>
      </c>
      <c r="CO21">
        <v>11164.35</v>
      </c>
      <c r="CP21">
        <v>45.875</v>
      </c>
      <c r="CQ21">
        <v>48.625</v>
      </c>
      <c r="CR21">
        <v>46.686999999999998</v>
      </c>
      <c r="CS21">
        <v>48.061999999999998</v>
      </c>
      <c r="CT21">
        <v>47.497900000000001</v>
      </c>
      <c r="CU21">
        <v>1255.51733333333</v>
      </c>
      <c r="CV21">
        <v>139.481333333333</v>
      </c>
      <c r="CW21">
        <v>0</v>
      </c>
      <c r="CX21">
        <v>74.5</v>
      </c>
      <c r="CY21">
        <v>0</v>
      </c>
      <c r="CZ21">
        <v>561.60819230769198</v>
      </c>
      <c r="DA21">
        <v>-0.73945299417522703</v>
      </c>
      <c r="DB21">
        <v>-30.025641065503802</v>
      </c>
      <c r="DC21">
        <v>7992.4250000000002</v>
      </c>
      <c r="DD21">
        <v>15</v>
      </c>
      <c r="DE21">
        <v>1608239499.5</v>
      </c>
      <c r="DF21" t="s">
        <v>291</v>
      </c>
      <c r="DG21">
        <v>1608239494</v>
      </c>
      <c r="DH21">
        <v>1608239499.5</v>
      </c>
      <c r="DI21">
        <v>22</v>
      </c>
      <c r="DJ21">
        <v>-2.5379999999999998</v>
      </c>
      <c r="DK21">
        <v>3.1E-2</v>
      </c>
      <c r="DL21">
        <v>3.4420000000000002</v>
      </c>
      <c r="DM21">
        <v>0.182</v>
      </c>
      <c r="DN21">
        <v>397</v>
      </c>
      <c r="DO21">
        <v>23</v>
      </c>
      <c r="DP21">
        <v>0.2</v>
      </c>
      <c r="DQ21">
        <v>0.27</v>
      </c>
      <c r="DR21">
        <v>-0.35089475256631902</v>
      </c>
      <c r="DS21">
        <v>-7.8544329659487294E-2</v>
      </c>
      <c r="DT21">
        <v>3.7731580692671803E-2</v>
      </c>
      <c r="DU21">
        <v>1</v>
      </c>
      <c r="DV21">
        <v>0.409131903225806</v>
      </c>
      <c r="DW21">
        <v>7.5411967741934996E-2</v>
      </c>
      <c r="DX21">
        <v>4.45155219810877E-2</v>
      </c>
      <c r="DY21">
        <v>1</v>
      </c>
      <c r="DZ21">
        <v>7.6955422580645194E-2</v>
      </c>
      <c r="EA21">
        <v>4.2996938709677197E-2</v>
      </c>
      <c r="EB21">
        <v>3.3394581469598601E-3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3.4430000000000001</v>
      </c>
      <c r="EJ21">
        <v>0.18210000000000001</v>
      </c>
      <c r="EK21">
        <v>3.44235000000003</v>
      </c>
      <c r="EL21">
        <v>0</v>
      </c>
      <c r="EM21">
        <v>0</v>
      </c>
      <c r="EN21">
        <v>0</v>
      </c>
      <c r="EO21">
        <v>0.18209523809524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5.5</v>
      </c>
      <c r="EX21">
        <v>5.4</v>
      </c>
      <c r="EY21">
        <v>2</v>
      </c>
      <c r="EZ21">
        <v>492.221</v>
      </c>
      <c r="FA21">
        <v>505.42700000000002</v>
      </c>
      <c r="FB21">
        <v>24.033799999999999</v>
      </c>
      <c r="FC21">
        <v>33.469900000000003</v>
      </c>
      <c r="FD21">
        <v>30.0001</v>
      </c>
      <c r="FE21">
        <v>33.29</v>
      </c>
      <c r="FF21">
        <v>33.331899999999997</v>
      </c>
      <c r="FG21">
        <v>9.8355899999999998</v>
      </c>
      <c r="FH21">
        <v>65.077799999999996</v>
      </c>
      <c r="FI21">
        <v>45.815399999999997</v>
      </c>
      <c r="FJ21">
        <v>24.035</v>
      </c>
      <c r="FK21">
        <v>149.232</v>
      </c>
      <c r="FL21">
        <v>22.525600000000001</v>
      </c>
      <c r="FM21">
        <v>100.732</v>
      </c>
      <c r="FN21">
        <v>100.307</v>
      </c>
    </row>
    <row r="22" spans="1:170" x14ac:dyDescent="0.25">
      <c r="A22">
        <v>6</v>
      </c>
      <c r="B22">
        <v>1608239891.5</v>
      </c>
      <c r="C22">
        <v>415.5</v>
      </c>
      <c r="D22" t="s">
        <v>310</v>
      </c>
      <c r="E22" t="s">
        <v>311</v>
      </c>
      <c r="F22" t="s">
        <v>285</v>
      </c>
      <c r="G22" t="s">
        <v>286</v>
      </c>
      <c r="H22">
        <v>1608239883.75</v>
      </c>
      <c r="I22">
        <f t="shared" si="0"/>
        <v>2.0499473222469706E-5</v>
      </c>
      <c r="J22">
        <f t="shared" si="1"/>
        <v>-0.12205770706835044</v>
      </c>
      <c r="K22">
        <f t="shared" si="2"/>
        <v>199.08336666666699</v>
      </c>
      <c r="L22">
        <f t="shared" si="3"/>
        <v>365.35166627607532</v>
      </c>
      <c r="M22">
        <f t="shared" si="4"/>
        <v>37.113583972670625</v>
      </c>
      <c r="N22">
        <f t="shared" si="5"/>
        <v>20.223521413371923</v>
      </c>
      <c r="O22">
        <f t="shared" si="6"/>
        <v>1.1190906911811545E-3</v>
      </c>
      <c r="P22">
        <f t="shared" si="7"/>
        <v>2.9587344500912871</v>
      </c>
      <c r="Q22">
        <f t="shared" si="8"/>
        <v>1.1188555906953958E-3</v>
      </c>
      <c r="R22">
        <f t="shared" si="9"/>
        <v>6.9930586239034544E-4</v>
      </c>
      <c r="S22">
        <f t="shared" si="10"/>
        <v>231.29049832769167</v>
      </c>
      <c r="T22">
        <f t="shared" si="11"/>
        <v>29.324337273341715</v>
      </c>
      <c r="U22">
        <f t="shared" si="12"/>
        <v>29.312746666666701</v>
      </c>
      <c r="V22">
        <f t="shared" si="13"/>
        <v>4.0951325778635113</v>
      </c>
      <c r="W22">
        <f t="shared" si="14"/>
        <v>60.483590163282962</v>
      </c>
      <c r="X22">
        <f t="shared" si="15"/>
        <v>2.2924597845224888</v>
      </c>
      <c r="Y22">
        <f t="shared" si="16"/>
        <v>3.79021777367003</v>
      </c>
      <c r="Z22">
        <f t="shared" si="17"/>
        <v>1.8026727933410225</v>
      </c>
      <c r="AA22">
        <f t="shared" si="18"/>
        <v>-0.90402676911091406</v>
      </c>
      <c r="AB22">
        <f t="shared" si="19"/>
        <v>-212.73223414012554</v>
      </c>
      <c r="AC22">
        <f t="shared" si="20"/>
        <v>-15.773679654247609</v>
      </c>
      <c r="AD22">
        <f t="shared" si="21"/>
        <v>1.8805577642075946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53584.005134480831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561.45100000000002</v>
      </c>
      <c r="AR22">
        <v>571.09</v>
      </c>
      <c r="AS22">
        <f t="shared" si="27"/>
        <v>1.6878250363340341E-2</v>
      </c>
      <c r="AT22">
        <v>0.5</v>
      </c>
      <c r="AU22">
        <f t="shared" si="28"/>
        <v>1180.1822318533784</v>
      </c>
      <c r="AV22">
        <f t="shared" si="29"/>
        <v>-0.12205770706835044</v>
      </c>
      <c r="AW22">
        <f t="shared" si="30"/>
        <v>9.9597055917935489</v>
      </c>
      <c r="AX22">
        <f t="shared" si="31"/>
        <v>0.16426482690994423</v>
      </c>
      <c r="AY22">
        <f t="shared" si="32"/>
        <v>3.8611814383296509E-4</v>
      </c>
      <c r="AZ22">
        <f t="shared" si="33"/>
        <v>4.7120243744418557</v>
      </c>
      <c r="BA22" t="s">
        <v>313</v>
      </c>
      <c r="BB22">
        <v>477.28</v>
      </c>
      <c r="BC22">
        <f t="shared" si="34"/>
        <v>93.810000000000059</v>
      </c>
      <c r="BD22">
        <f t="shared" si="35"/>
        <v>0.10275023984649828</v>
      </c>
      <c r="BE22">
        <f t="shared" si="36"/>
        <v>0.96631355932203378</v>
      </c>
      <c r="BF22">
        <f t="shared" si="37"/>
        <v>-6.6758123205276562E-2</v>
      </c>
      <c r="BG22">
        <f t="shared" si="38"/>
        <v>1.0566978514968959</v>
      </c>
      <c r="BH22">
        <f t="shared" si="39"/>
        <v>1399.9966666666701</v>
      </c>
      <c r="BI22">
        <f t="shared" si="40"/>
        <v>1180.1822318533784</v>
      </c>
      <c r="BJ22">
        <f t="shared" si="41"/>
        <v>0.84298931558411494</v>
      </c>
      <c r="BK22">
        <f t="shared" si="42"/>
        <v>0.19597863116822992</v>
      </c>
      <c r="BL22">
        <v>6</v>
      </c>
      <c r="BM22">
        <v>0.5</v>
      </c>
      <c r="BN22" t="s">
        <v>290</v>
      </c>
      <c r="BO22">
        <v>2</v>
      </c>
      <c r="BP22">
        <v>1608239883.75</v>
      </c>
      <c r="BQ22">
        <v>199.08336666666699</v>
      </c>
      <c r="BR22">
        <v>198.9418</v>
      </c>
      <c r="BS22">
        <v>22.567316666666699</v>
      </c>
      <c r="BT22">
        <v>22.5432733333333</v>
      </c>
      <c r="BU22">
        <v>195.64103333333301</v>
      </c>
      <c r="BV22">
        <v>22.3852233333333</v>
      </c>
      <c r="BW22">
        <v>500.01856666666703</v>
      </c>
      <c r="BX22">
        <v>101.533566666667</v>
      </c>
      <c r="BY22">
        <v>4.9613043333333301E-2</v>
      </c>
      <c r="BZ22">
        <v>27.979096666666699</v>
      </c>
      <c r="CA22">
        <v>29.312746666666701</v>
      </c>
      <c r="CB22">
        <v>999.9</v>
      </c>
      <c r="CC22">
        <v>0</v>
      </c>
      <c r="CD22">
        <v>0</v>
      </c>
      <c r="CE22">
        <v>10013.753333333299</v>
      </c>
      <c r="CF22">
        <v>0</v>
      </c>
      <c r="CG22">
        <v>980.130766666667</v>
      </c>
      <c r="CH22">
        <v>1399.9966666666701</v>
      </c>
      <c r="CI22">
        <v>0.8999992</v>
      </c>
      <c r="CJ22">
        <v>0.10000083</v>
      </c>
      <c r="CK22">
        <v>0</v>
      </c>
      <c r="CL22">
        <v>561.44320000000005</v>
      </c>
      <c r="CM22">
        <v>4.9993800000000004</v>
      </c>
      <c r="CN22">
        <v>8022.4129999999996</v>
      </c>
      <c r="CO22">
        <v>11164.2966666667</v>
      </c>
      <c r="CP22">
        <v>45.936999999999998</v>
      </c>
      <c r="CQ22">
        <v>48.686999999999998</v>
      </c>
      <c r="CR22">
        <v>46.75</v>
      </c>
      <c r="CS22">
        <v>48.160133333333299</v>
      </c>
      <c r="CT22">
        <v>47.561999999999998</v>
      </c>
      <c r="CU22">
        <v>1255.4956666666701</v>
      </c>
      <c r="CV22">
        <v>139.501</v>
      </c>
      <c r="CW22">
        <v>0</v>
      </c>
      <c r="CX22">
        <v>69.599999904632597</v>
      </c>
      <c r="CY22">
        <v>0</v>
      </c>
      <c r="CZ22">
        <v>561.45100000000002</v>
      </c>
      <c r="DA22">
        <v>-1.0108717813502699</v>
      </c>
      <c r="DB22">
        <v>22.310085477846101</v>
      </c>
      <c r="DC22">
        <v>8022.5403846153804</v>
      </c>
      <c r="DD22">
        <v>15</v>
      </c>
      <c r="DE22">
        <v>1608239499.5</v>
      </c>
      <c r="DF22" t="s">
        <v>291</v>
      </c>
      <c r="DG22">
        <v>1608239494</v>
      </c>
      <c r="DH22">
        <v>1608239499.5</v>
      </c>
      <c r="DI22">
        <v>22</v>
      </c>
      <c r="DJ22">
        <v>-2.5379999999999998</v>
      </c>
      <c r="DK22">
        <v>3.1E-2</v>
      </c>
      <c r="DL22">
        <v>3.4420000000000002</v>
      </c>
      <c r="DM22">
        <v>0.182</v>
      </c>
      <c r="DN22">
        <v>397</v>
      </c>
      <c r="DO22">
        <v>23</v>
      </c>
      <c r="DP22">
        <v>0.2</v>
      </c>
      <c r="DQ22">
        <v>0.27</v>
      </c>
      <c r="DR22">
        <v>-0.111469937374928</v>
      </c>
      <c r="DS22">
        <v>7.9364290416770802E-2</v>
      </c>
      <c r="DT22">
        <v>8.5493804397939702E-2</v>
      </c>
      <c r="DU22">
        <v>1</v>
      </c>
      <c r="DV22">
        <v>0.12807101903225801</v>
      </c>
      <c r="DW22">
        <v>-0.108860222419355</v>
      </c>
      <c r="DX22">
        <v>0.10137583990205</v>
      </c>
      <c r="DY22">
        <v>1</v>
      </c>
      <c r="DZ22">
        <v>2.3756593548387099E-2</v>
      </c>
      <c r="EA22">
        <v>3.4271883870967697E-2</v>
      </c>
      <c r="EB22">
        <v>4.0249460916394302E-3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3.4430000000000001</v>
      </c>
      <c r="EJ22">
        <v>0.18210000000000001</v>
      </c>
      <c r="EK22">
        <v>3.44235000000003</v>
      </c>
      <c r="EL22">
        <v>0</v>
      </c>
      <c r="EM22">
        <v>0</v>
      </c>
      <c r="EN22">
        <v>0</v>
      </c>
      <c r="EO22">
        <v>0.18209523809524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6.6</v>
      </c>
      <c r="EX22">
        <v>6.5</v>
      </c>
      <c r="EY22">
        <v>2</v>
      </c>
      <c r="EZ22">
        <v>492.24099999999999</v>
      </c>
      <c r="FA22">
        <v>505.54300000000001</v>
      </c>
      <c r="FB22">
        <v>23.917100000000001</v>
      </c>
      <c r="FC22">
        <v>33.454900000000002</v>
      </c>
      <c r="FD22">
        <v>30.0001</v>
      </c>
      <c r="FE22">
        <v>33.2759</v>
      </c>
      <c r="FF22">
        <v>33.322899999999997</v>
      </c>
      <c r="FG22">
        <v>12.125400000000001</v>
      </c>
      <c r="FH22">
        <v>65.077799999999996</v>
      </c>
      <c r="FI22">
        <v>45.815399999999997</v>
      </c>
      <c r="FJ22">
        <v>23.9267</v>
      </c>
      <c r="FK22">
        <v>199.24199999999999</v>
      </c>
      <c r="FL22">
        <v>22.499199999999998</v>
      </c>
      <c r="FM22">
        <v>100.729</v>
      </c>
      <c r="FN22">
        <v>100.30200000000001</v>
      </c>
    </row>
    <row r="23" spans="1:170" x14ac:dyDescent="0.25">
      <c r="A23">
        <v>7</v>
      </c>
      <c r="B23">
        <v>1608239965.5</v>
      </c>
      <c r="C23">
        <v>489.5</v>
      </c>
      <c r="D23" t="s">
        <v>314</v>
      </c>
      <c r="E23" t="s">
        <v>315</v>
      </c>
      <c r="F23" t="s">
        <v>285</v>
      </c>
      <c r="G23" t="s">
        <v>286</v>
      </c>
      <c r="H23">
        <v>1608239957.75</v>
      </c>
      <c r="I23">
        <f t="shared" si="0"/>
        <v>1.8092153623759641E-4</v>
      </c>
      <c r="J23">
        <f t="shared" si="1"/>
        <v>-0.16848455670627779</v>
      </c>
      <c r="K23">
        <f t="shared" si="2"/>
        <v>249.24156666666701</v>
      </c>
      <c r="L23">
        <f t="shared" si="3"/>
        <v>268.93981233466559</v>
      </c>
      <c r="M23">
        <f t="shared" si="4"/>
        <v>27.320332643025587</v>
      </c>
      <c r="N23">
        <f t="shared" si="5"/>
        <v>25.319280364963923</v>
      </c>
      <c r="O23">
        <f t="shared" si="6"/>
        <v>9.8935097819309713E-3</v>
      </c>
      <c r="P23">
        <f t="shared" si="7"/>
        <v>2.9570879672058101</v>
      </c>
      <c r="Q23">
        <f t="shared" si="8"/>
        <v>9.8751573688398431E-3</v>
      </c>
      <c r="R23">
        <f t="shared" si="9"/>
        <v>6.1736193763957184E-3</v>
      </c>
      <c r="S23">
        <f t="shared" si="10"/>
        <v>231.28824132507071</v>
      </c>
      <c r="T23">
        <f t="shared" si="11"/>
        <v>29.273670129837633</v>
      </c>
      <c r="U23">
        <f t="shared" si="12"/>
        <v>29.27131</v>
      </c>
      <c r="V23">
        <f t="shared" si="13"/>
        <v>4.0853463812506261</v>
      </c>
      <c r="W23">
        <f t="shared" si="14"/>
        <v>60.257291580118043</v>
      </c>
      <c r="X23">
        <f t="shared" si="15"/>
        <v>2.2825472891097691</v>
      </c>
      <c r="Y23">
        <f t="shared" si="16"/>
        <v>3.7880017990435166</v>
      </c>
      <c r="Z23">
        <f t="shared" si="17"/>
        <v>1.802799092140857</v>
      </c>
      <c r="AA23">
        <f t="shared" si="18"/>
        <v>-7.9786397480780016</v>
      </c>
      <c r="AB23">
        <f t="shared" si="19"/>
        <v>-207.60692230214917</v>
      </c>
      <c r="AC23">
        <f t="shared" si="20"/>
        <v>-15.398273820474014</v>
      </c>
      <c r="AD23">
        <f t="shared" si="21"/>
        <v>0.3044054543695438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53537.866556327717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561.12904000000003</v>
      </c>
      <c r="AR23">
        <v>570.24</v>
      </c>
      <c r="AS23">
        <f t="shared" si="27"/>
        <v>1.5977413019079623E-2</v>
      </c>
      <c r="AT23">
        <v>0.5</v>
      </c>
      <c r="AU23">
        <f t="shared" si="28"/>
        <v>1180.172221853298</v>
      </c>
      <c r="AV23">
        <f t="shared" si="29"/>
        <v>-0.16848455670627779</v>
      </c>
      <c r="AW23">
        <f t="shared" si="30"/>
        <v>9.4280495110975036</v>
      </c>
      <c r="AX23">
        <f t="shared" si="31"/>
        <v>0.16086209315375985</v>
      </c>
      <c r="AY23">
        <f t="shared" si="32"/>
        <v>3.4678237254835069E-4</v>
      </c>
      <c r="AZ23">
        <f t="shared" si="33"/>
        <v>4.7205387205387206</v>
      </c>
      <c r="BA23" t="s">
        <v>317</v>
      </c>
      <c r="BB23">
        <v>478.51</v>
      </c>
      <c r="BC23">
        <f t="shared" si="34"/>
        <v>91.730000000000018</v>
      </c>
      <c r="BD23">
        <f t="shared" si="35"/>
        <v>9.9323667284421407E-2</v>
      </c>
      <c r="BE23">
        <f t="shared" si="36"/>
        <v>0.96704591585625665</v>
      </c>
      <c r="BF23">
        <f t="shared" si="37"/>
        <v>-6.2731706283631949E-2</v>
      </c>
      <c r="BG23">
        <f t="shared" si="38"/>
        <v>1.0570316294647712</v>
      </c>
      <c r="BH23">
        <f t="shared" si="39"/>
        <v>1399.9849999999999</v>
      </c>
      <c r="BI23">
        <f t="shared" si="40"/>
        <v>1180.172221853298</v>
      </c>
      <c r="BJ23">
        <f t="shared" si="41"/>
        <v>0.84298919049368248</v>
      </c>
      <c r="BK23">
        <f t="shared" si="42"/>
        <v>0.19597838098736503</v>
      </c>
      <c r="BL23">
        <v>6</v>
      </c>
      <c r="BM23">
        <v>0.5</v>
      </c>
      <c r="BN23" t="s">
        <v>290</v>
      </c>
      <c r="BO23">
        <v>2</v>
      </c>
      <c r="BP23">
        <v>1608239957.75</v>
      </c>
      <c r="BQ23">
        <v>249.24156666666701</v>
      </c>
      <c r="BR23">
        <v>249.09350000000001</v>
      </c>
      <c r="BS23">
        <v>22.469266666666702</v>
      </c>
      <c r="BT23">
        <v>22.2570433333333</v>
      </c>
      <c r="BU23">
        <v>245.79929999999999</v>
      </c>
      <c r="BV23">
        <v>22.2871666666667</v>
      </c>
      <c r="BW23">
        <v>500.01013333333299</v>
      </c>
      <c r="BX23">
        <v>101.5355</v>
      </c>
      <c r="BY23">
        <v>4.98041833333333E-2</v>
      </c>
      <c r="BZ23">
        <v>27.969066666666698</v>
      </c>
      <c r="CA23">
        <v>29.27131</v>
      </c>
      <c r="CB23">
        <v>999.9</v>
      </c>
      <c r="CC23">
        <v>0</v>
      </c>
      <c r="CD23">
        <v>0</v>
      </c>
      <c r="CE23">
        <v>10004.215333333301</v>
      </c>
      <c r="CF23">
        <v>0</v>
      </c>
      <c r="CG23">
        <v>879.827766666667</v>
      </c>
      <c r="CH23">
        <v>1399.9849999999999</v>
      </c>
      <c r="CI23">
        <v>0.90000360000000001</v>
      </c>
      <c r="CJ23">
        <v>9.9996489999999993E-2</v>
      </c>
      <c r="CK23">
        <v>0</v>
      </c>
      <c r="CL23">
        <v>561.15483333333304</v>
      </c>
      <c r="CM23">
        <v>4.9993800000000004</v>
      </c>
      <c r="CN23">
        <v>8013.0259999999998</v>
      </c>
      <c r="CO23">
        <v>11164.2166666667</v>
      </c>
      <c r="CP23">
        <v>46.070399999999999</v>
      </c>
      <c r="CQ23">
        <v>48.811999999999998</v>
      </c>
      <c r="CR23">
        <v>46.875</v>
      </c>
      <c r="CS23">
        <v>48.291333333333299</v>
      </c>
      <c r="CT23">
        <v>47.682866666666598</v>
      </c>
      <c r="CU23">
        <v>1255.491</v>
      </c>
      <c r="CV23">
        <v>139.494</v>
      </c>
      <c r="CW23">
        <v>0</v>
      </c>
      <c r="CX23">
        <v>73.399999856948895</v>
      </c>
      <c r="CY23">
        <v>0</v>
      </c>
      <c r="CZ23">
        <v>561.12904000000003</v>
      </c>
      <c r="DA23">
        <v>-1.01938461894717</v>
      </c>
      <c r="DB23">
        <v>-59.050769268283098</v>
      </c>
      <c r="DC23">
        <v>8012.4856</v>
      </c>
      <c r="DD23">
        <v>15</v>
      </c>
      <c r="DE23">
        <v>1608239499.5</v>
      </c>
      <c r="DF23" t="s">
        <v>291</v>
      </c>
      <c r="DG23">
        <v>1608239494</v>
      </c>
      <c r="DH23">
        <v>1608239499.5</v>
      </c>
      <c r="DI23">
        <v>22</v>
      </c>
      <c r="DJ23">
        <v>-2.5379999999999998</v>
      </c>
      <c r="DK23">
        <v>3.1E-2</v>
      </c>
      <c r="DL23">
        <v>3.4420000000000002</v>
      </c>
      <c r="DM23">
        <v>0.182</v>
      </c>
      <c r="DN23">
        <v>397</v>
      </c>
      <c r="DO23">
        <v>23</v>
      </c>
      <c r="DP23">
        <v>0.2</v>
      </c>
      <c r="DQ23">
        <v>0.27</v>
      </c>
      <c r="DR23">
        <v>-0.166728180270452</v>
      </c>
      <c r="DS23">
        <v>-0.217996976033413</v>
      </c>
      <c r="DT23">
        <v>3.47736710030132E-2</v>
      </c>
      <c r="DU23">
        <v>1</v>
      </c>
      <c r="DV23">
        <v>0.14469125483871001</v>
      </c>
      <c r="DW23">
        <v>0.14680074193548401</v>
      </c>
      <c r="DX23">
        <v>4.18310326263528E-2</v>
      </c>
      <c r="DY23">
        <v>1</v>
      </c>
      <c r="DZ23">
        <v>0.21018454838709699</v>
      </c>
      <c r="EA23">
        <v>0.19634540322580599</v>
      </c>
      <c r="EB23">
        <v>1.52894128430875E-2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3.4420000000000002</v>
      </c>
      <c r="EJ23">
        <v>0.18210000000000001</v>
      </c>
      <c r="EK23">
        <v>3.44235000000003</v>
      </c>
      <c r="EL23">
        <v>0</v>
      </c>
      <c r="EM23">
        <v>0</v>
      </c>
      <c r="EN23">
        <v>0</v>
      </c>
      <c r="EO23">
        <v>0.18209523809524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7.9</v>
      </c>
      <c r="EX23">
        <v>7.8</v>
      </c>
      <c r="EY23">
        <v>2</v>
      </c>
      <c r="EZ23">
        <v>492.36200000000002</v>
      </c>
      <c r="FA23">
        <v>505.06400000000002</v>
      </c>
      <c r="FB23">
        <v>24.0398</v>
      </c>
      <c r="FC23">
        <v>33.507399999999997</v>
      </c>
      <c r="FD23">
        <v>30.000499999999999</v>
      </c>
      <c r="FE23">
        <v>33.308700000000002</v>
      </c>
      <c r="FF23">
        <v>33.354900000000001</v>
      </c>
      <c r="FG23">
        <v>14.378</v>
      </c>
      <c r="FH23">
        <v>71.470799999999997</v>
      </c>
      <c r="FI23">
        <v>45.070900000000002</v>
      </c>
      <c r="FJ23">
        <v>24.058299999999999</v>
      </c>
      <c r="FK23">
        <v>249.43799999999999</v>
      </c>
      <c r="FL23">
        <v>22.1038</v>
      </c>
      <c r="FM23">
        <v>100.715</v>
      </c>
      <c r="FN23">
        <v>100.288</v>
      </c>
    </row>
    <row r="24" spans="1:170" x14ac:dyDescent="0.25">
      <c r="A24">
        <v>8</v>
      </c>
      <c r="B24">
        <v>1608240086</v>
      </c>
      <c r="C24">
        <v>610</v>
      </c>
      <c r="D24" t="s">
        <v>318</v>
      </c>
      <c r="E24" t="s">
        <v>319</v>
      </c>
      <c r="F24" t="s">
        <v>285</v>
      </c>
      <c r="G24" t="s">
        <v>286</v>
      </c>
      <c r="H24">
        <v>1608240078</v>
      </c>
      <c r="I24">
        <f t="shared" si="0"/>
        <v>-1.4277684076628722E-4</v>
      </c>
      <c r="J24">
        <f t="shared" si="1"/>
        <v>0.10410154069970046</v>
      </c>
      <c r="K24">
        <f t="shared" si="2"/>
        <v>399.82296774193497</v>
      </c>
      <c r="L24">
        <f t="shared" si="3"/>
        <v>409.43678225441158</v>
      </c>
      <c r="M24">
        <f t="shared" si="4"/>
        <v>41.595080399134574</v>
      </c>
      <c r="N24">
        <f t="shared" si="5"/>
        <v>40.618403644821001</v>
      </c>
      <c r="O24">
        <f t="shared" si="6"/>
        <v>-7.7009720567209399E-3</v>
      </c>
      <c r="P24">
        <f t="shared" si="7"/>
        <v>2.9549103915243662</v>
      </c>
      <c r="Q24">
        <f t="shared" si="8"/>
        <v>-7.7121395053543684E-3</v>
      </c>
      <c r="R24">
        <f t="shared" si="9"/>
        <v>-4.8190825200213391E-3</v>
      </c>
      <c r="S24">
        <f t="shared" si="10"/>
        <v>231.28762423388312</v>
      </c>
      <c r="T24">
        <f t="shared" si="11"/>
        <v>29.402806799381477</v>
      </c>
      <c r="U24">
        <f t="shared" si="12"/>
        <v>29.340748387096799</v>
      </c>
      <c r="V24">
        <f t="shared" si="13"/>
        <v>4.1017573775072673</v>
      </c>
      <c r="W24">
        <f t="shared" si="14"/>
        <v>60.03427952737497</v>
      </c>
      <c r="X24">
        <f t="shared" si="15"/>
        <v>2.2800513934709619</v>
      </c>
      <c r="Y24">
        <f t="shared" si="16"/>
        <v>3.7979158098021042</v>
      </c>
      <c r="Z24">
        <f t="shared" si="17"/>
        <v>1.8217059840363055</v>
      </c>
      <c r="AA24">
        <f t="shared" si="18"/>
        <v>6.2964586777932663</v>
      </c>
      <c r="AB24">
        <f t="shared" si="19"/>
        <v>-211.37375350686571</v>
      </c>
      <c r="AC24">
        <f t="shared" si="20"/>
        <v>-15.698134808890964</v>
      </c>
      <c r="AD24">
        <f t="shared" si="21"/>
        <v>10.512194595919709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53466.607968892793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560.46488461538502</v>
      </c>
      <c r="AR24">
        <v>570.39</v>
      </c>
      <c r="AS24">
        <f t="shared" si="27"/>
        <v>1.7400577472632683E-2</v>
      </c>
      <c r="AT24">
        <v>0.5</v>
      </c>
      <c r="AU24">
        <f t="shared" si="28"/>
        <v>1180.1683615480974</v>
      </c>
      <c r="AV24">
        <f t="shared" si="29"/>
        <v>0.10410154069970046</v>
      </c>
      <c r="AW24">
        <f t="shared" si="30"/>
        <v>10.267805502933824</v>
      </c>
      <c r="AX24">
        <f t="shared" si="31"/>
        <v>0.17076035694875433</v>
      </c>
      <c r="AY24">
        <f t="shared" si="32"/>
        <v>5.7775571921069068E-4</v>
      </c>
      <c r="AZ24">
        <f t="shared" si="33"/>
        <v>4.7190343449218961</v>
      </c>
      <c r="BA24" t="s">
        <v>321</v>
      </c>
      <c r="BB24">
        <v>472.99</v>
      </c>
      <c r="BC24">
        <f t="shared" si="34"/>
        <v>97.399999999999977</v>
      </c>
      <c r="BD24">
        <f t="shared" si="35"/>
        <v>0.10190056863054385</v>
      </c>
      <c r="BE24">
        <f t="shared" si="36"/>
        <v>0.96507821547529837</v>
      </c>
      <c r="BF24">
        <f t="shared" si="37"/>
        <v>-6.8408063070941397E-2</v>
      </c>
      <c r="BG24">
        <f t="shared" si="38"/>
        <v>1.0569727274704404</v>
      </c>
      <c r="BH24">
        <f t="shared" si="39"/>
        <v>1399.98032258065</v>
      </c>
      <c r="BI24">
        <f t="shared" si="40"/>
        <v>1180.1683615480974</v>
      </c>
      <c r="BJ24">
        <f t="shared" si="41"/>
        <v>0.84298924957219201</v>
      </c>
      <c r="BK24">
        <f t="shared" si="42"/>
        <v>0.1959784991443842</v>
      </c>
      <c r="BL24">
        <v>6</v>
      </c>
      <c r="BM24">
        <v>0.5</v>
      </c>
      <c r="BN24" t="s">
        <v>290</v>
      </c>
      <c r="BO24">
        <v>2</v>
      </c>
      <c r="BP24">
        <v>1608240078</v>
      </c>
      <c r="BQ24">
        <v>399.82296774193497</v>
      </c>
      <c r="BR24">
        <v>399.879387096774</v>
      </c>
      <c r="BS24">
        <v>22.443445161290299</v>
      </c>
      <c r="BT24">
        <v>22.610932258064501</v>
      </c>
      <c r="BU24">
        <v>396.38067741935498</v>
      </c>
      <c r="BV24">
        <v>22.261345161290301</v>
      </c>
      <c r="BW24">
        <v>499.99948387096799</v>
      </c>
      <c r="BX24">
        <v>101.540935483871</v>
      </c>
      <c r="BY24">
        <v>5.0035825806451599E-2</v>
      </c>
      <c r="BZ24">
        <v>28.0139</v>
      </c>
      <c r="CA24">
        <v>29.340748387096799</v>
      </c>
      <c r="CB24">
        <v>999.9</v>
      </c>
      <c r="CC24">
        <v>0</v>
      </c>
      <c r="CD24">
        <v>0</v>
      </c>
      <c r="CE24">
        <v>9991.3274193548405</v>
      </c>
      <c r="CF24">
        <v>0</v>
      </c>
      <c r="CG24">
        <v>536.73551612903202</v>
      </c>
      <c r="CH24">
        <v>1399.98032258065</v>
      </c>
      <c r="CI24">
        <v>0.90000122580645103</v>
      </c>
      <c r="CJ24">
        <v>9.9998832258064496E-2</v>
      </c>
      <c r="CK24">
        <v>0</v>
      </c>
      <c r="CL24">
        <v>560.44164516129001</v>
      </c>
      <c r="CM24">
        <v>4.9993800000000004</v>
      </c>
      <c r="CN24">
        <v>7979.2090322580698</v>
      </c>
      <c r="CO24">
        <v>11164.1903225806</v>
      </c>
      <c r="CP24">
        <v>46.149000000000001</v>
      </c>
      <c r="CQ24">
        <v>48.936999999999998</v>
      </c>
      <c r="CR24">
        <v>46.973580645161299</v>
      </c>
      <c r="CS24">
        <v>48.436999999999998</v>
      </c>
      <c r="CT24">
        <v>47.75</v>
      </c>
      <c r="CU24">
        <v>1255.48548387097</v>
      </c>
      <c r="CV24">
        <v>139.496451612903</v>
      </c>
      <c r="CW24">
        <v>0</v>
      </c>
      <c r="CX24">
        <v>120.10000014305101</v>
      </c>
      <c r="CY24">
        <v>0</v>
      </c>
      <c r="CZ24">
        <v>560.46488461538502</v>
      </c>
      <c r="DA24">
        <v>1.08105983723031</v>
      </c>
      <c r="DB24">
        <v>82.961709437193903</v>
      </c>
      <c r="DC24">
        <v>7980.1342307692303</v>
      </c>
      <c r="DD24">
        <v>15</v>
      </c>
      <c r="DE24">
        <v>1608239499.5</v>
      </c>
      <c r="DF24" t="s">
        <v>291</v>
      </c>
      <c r="DG24">
        <v>1608239494</v>
      </c>
      <c r="DH24">
        <v>1608239499.5</v>
      </c>
      <c r="DI24">
        <v>22</v>
      </c>
      <c r="DJ24">
        <v>-2.5379999999999998</v>
      </c>
      <c r="DK24">
        <v>3.1E-2</v>
      </c>
      <c r="DL24">
        <v>3.4420000000000002</v>
      </c>
      <c r="DM24">
        <v>0.182</v>
      </c>
      <c r="DN24">
        <v>397</v>
      </c>
      <c r="DO24">
        <v>23</v>
      </c>
      <c r="DP24">
        <v>0.2</v>
      </c>
      <c r="DQ24">
        <v>0.27</v>
      </c>
      <c r="DR24">
        <v>0.10367183480740499</v>
      </c>
      <c r="DS24">
        <v>-0.43976247650436001</v>
      </c>
      <c r="DT24">
        <v>5.56950672016817E-2</v>
      </c>
      <c r="DU24">
        <v>1</v>
      </c>
      <c r="DV24">
        <v>-5.6298064193548401E-2</v>
      </c>
      <c r="DW24">
        <v>0.607528137096774</v>
      </c>
      <c r="DX24">
        <v>7.2495160336451994E-2</v>
      </c>
      <c r="DY24">
        <v>0</v>
      </c>
      <c r="DZ24">
        <v>-0.16749619354838699</v>
      </c>
      <c r="EA24">
        <v>-0.34637332258064502</v>
      </c>
      <c r="EB24">
        <v>2.6041880446472099E-2</v>
      </c>
      <c r="EC24">
        <v>0</v>
      </c>
      <c r="ED24">
        <v>1</v>
      </c>
      <c r="EE24">
        <v>3</v>
      </c>
      <c r="EF24" t="s">
        <v>322</v>
      </c>
      <c r="EG24">
        <v>100</v>
      </c>
      <c r="EH24">
        <v>100</v>
      </c>
      <c r="EI24">
        <v>3.4420000000000002</v>
      </c>
      <c r="EJ24">
        <v>0.18210000000000001</v>
      </c>
      <c r="EK24">
        <v>3.44235000000003</v>
      </c>
      <c r="EL24">
        <v>0</v>
      </c>
      <c r="EM24">
        <v>0</v>
      </c>
      <c r="EN24">
        <v>0</v>
      </c>
      <c r="EO24">
        <v>0.18209523809524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9.9</v>
      </c>
      <c r="EX24">
        <v>9.8000000000000007</v>
      </c>
      <c r="EY24">
        <v>2</v>
      </c>
      <c r="EZ24">
        <v>491.82799999999997</v>
      </c>
      <c r="FA24">
        <v>504.91699999999997</v>
      </c>
      <c r="FB24">
        <v>23.8048</v>
      </c>
      <c r="FC24">
        <v>33.6967</v>
      </c>
      <c r="FD24">
        <v>30.000499999999999</v>
      </c>
      <c r="FE24">
        <v>33.4437</v>
      </c>
      <c r="FF24">
        <v>33.484200000000001</v>
      </c>
      <c r="FG24">
        <v>20.864999999999998</v>
      </c>
      <c r="FH24">
        <v>63.230200000000004</v>
      </c>
      <c r="FI24">
        <v>45.070900000000002</v>
      </c>
      <c r="FJ24">
        <v>23.805299999999999</v>
      </c>
      <c r="FK24">
        <v>399.92200000000003</v>
      </c>
      <c r="FL24">
        <v>22.902899999999999</v>
      </c>
      <c r="FM24">
        <v>100.67700000000001</v>
      </c>
      <c r="FN24">
        <v>100.255</v>
      </c>
    </row>
    <row r="25" spans="1:170" x14ac:dyDescent="0.25">
      <c r="A25">
        <v>9</v>
      </c>
      <c r="B25">
        <v>1608240183.5</v>
      </c>
      <c r="C25">
        <v>707.5</v>
      </c>
      <c r="D25" t="s">
        <v>323</v>
      </c>
      <c r="E25" t="s">
        <v>324</v>
      </c>
      <c r="F25" t="s">
        <v>285</v>
      </c>
      <c r="G25" t="s">
        <v>286</v>
      </c>
      <c r="H25">
        <v>1608240175.5</v>
      </c>
      <c r="I25">
        <f t="shared" si="0"/>
        <v>2.3179813258907421E-4</v>
      </c>
      <c r="J25">
        <f t="shared" si="1"/>
        <v>0.18043095313139171</v>
      </c>
      <c r="K25">
        <f t="shared" si="2"/>
        <v>500.03354838709703</v>
      </c>
      <c r="L25">
        <f t="shared" si="3"/>
        <v>463.32871948964373</v>
      </c>
      <c r="M25">
        <f t="shared" si="4"/>
        <v>47.067389486387242</v>
      </c>
      <c r="N25">
        <f t="shared" si="5"/>
        <v>50.796060740892223</v>
      </c>
      <c r="O25">
        <f t="shared" si="6"/>
        <v>1.2758368765254508E-2</v>
      </c>
      <c r="P25">
        <f t="shared" si="7"/>
        <v>2.954729345364687</v>
      </c>
      <c r="Q25">
        <f t="shared" si="8"/>
        <v>1.2727842299046737E-2</v>
      </c>
      <c r="R25">
        <f t="shared" si="9"/>
        <v>7.9576379799432655E-3</v>
      </c>
      <c r="S25">
        <f t="shared" si="10"/>
        <v>231.28681597658306</v>
      </c>
      <c r="T25">
        <f t="shared" si="11"/>
        <v>29.252732718970478</v>
      </c>
      <c r="U25">
        <f t="shared" si="12"/>
        <v>29.241906451612898</v>
      </c>
      <c r="V25">
        <f t="shared" si="13"/>
        <v>4.078414448278691</v>
      </c>
      <c r="W25">
        <f t="shared" si="14"/>
        <v>60.387574734200257</v>
      </c>
      <c r="X25">
        <f t="shared" si="15"/>
        <v>2.2863103428062437</v>
      </c>
      <c r="Y25">
        <f t="shared" si="16"/>
        <v>3.7860608790294759</v>
      </c>
      <c r="Z25">
        <f t="shared" si="17"/>
        <v>1.7921041054724474</v>
      </c>
      <c r="AA25">
        <f t="shared" si="18"/>
        <v>-10.222297647178172</v>
      </c>
      <c r="AB25">
        <f t="shared" si="19"/>
        <v>-204.1575689319443</v>
      </c>
      <c r="AC25">
        <f t="shared" si="20"/>
        <v>-15.151641190237314</v>
      </c>
      <c r="AD25">
        <f t="shared" si="21"/>
        <v>1.7553082072232655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53470.743930702702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560.97104000000002</v>
      </c>
      <c r="AR25">
        <v>571.36</v>
      </c>
      <c r="AS25">
        <f t="shared" si="27"/>
        <v>1.8182861943433215E-2</v>
      </c>
      <c r="AT25">
        <v>0.5</v>
      </c>
      <c r="AU25">
        <f t="shared" si="28"/>
        <v>1180.1635470146587</v>
      </c>
      <c r="AV25">
        <f t="shared" si="29"/>
        <v>0.18043095313139171</v>
      </c>
      <c r="AW25">
        <f t="shared" si="30"/>
        <v>10.729375423019997</v>
      </c>
      <c r="AX25">
        <f t="shared" si="31"/>
        <v>0.16511481377765336</v>
      </c>
      <c r="AY25">
        <f t="shared" si="32"/>
        <v>6.4243505475618408E-4</v>
      </c>
      <c r="AZ25">
        <f t="shared" si="33"/>
        <v>4.7093251190142809</v>
      </c>
      <c r="BA25" t="s">
        <v>326</v>
      </c>
      <c r="BB25">
        <v>477.02</v>
      </c>
      <c r="BC25">
        <f t="shared" si="34"/>
        <v>94.340000000000032</v>
      </c>
      <c r="BD25">
        <f t="shared" si="35"/>
        <v>0.1101225355098579</v>
      </c>
      <c r="BE25">
        <f t="shared" si="36"/>
        <v>0.96612640302183794</v>
      </c>
      <c r="BF25">
        <f t="shared" si="37"/>
        <v>-7.208702335710325E-2</v>
      </c>
      <c r="BG25">
        <f t="shared" si="38"/>
        <v>1.0565918279071003</v>
      </c>
      <c r="BH25">
        <f t="shared" si="39"/>
        <v>1399.97451612903</v>
      </c>
      <c r="BI25">
        <f t="shared" si="40"/>
        <v>1180.1635470146587</v>
      </c>
      <c r="BJ25">
        <f t="shared" si="41"/>
        <v>0.84298930688956042</v>
      </c>
      <c r="BK25">
        <f t="shared" si="42"/>
        <v>0.19597861377912079</v>
      </c>
      <c r="BL25">
        <v>6</v>
      </c>
      <c r="BM25">
        <v>0.5</v>
      </c>
      <c r="BN25" t="s">
        <v>290</v>
      </c>
      <c r="BO25">
        <v>2</v>
      </c>
      <c r="BP25">
        <v>1608240175.5</v>
      </c>
      <c r="BQ25">
        <v>500.03354838709703</v>
      </c>
      <c r="BR25">
        <v>500.38916129032299</v>
      </c>
      <c r="BS25">
        <v>22.506309677419399</v>
      </c>
      <c r="BT25">
        <v>22.234406451612902</v>
      </c>
      <c r="BU25">
        <v>496.03054838709699</v>
      </c>
      <c r="BV25">
        <v>22.348309677419401</v>
      </c>
      <c r="BW25">
        <v>499.98938709677401</v>
      </c>
      <c r="BX25">
        <v>101.53535483871001</v>
      </c>
      <c r="BY25">
        <v>4.9950596774193501E-2</v>
      </c>
      <c r="BZ25">
        <v>27.960277419354799</v>
      </c>
      <c r="CA25">
        <v>29.241906451612898</v>
      </c>
      <c r="CB25">
        <v>999.9</v>
      </c>
      <c r="CC25">
        <v>0</v>
      </c>
      <c r="CD25">
        <v>0</v>
      </c>
      <c r="CE25">
        <v>9990.85</v>
      </c>
      <c r="CF25">
        <v>0</v>
      </c>
      <c r="CG25">
        <v>544.05632258064497</v>
      </c>
      <c r="CH25">
        <v>1399.97451612903</v>
      </c>
      <c r="CI25">
        <v>0.89999970967741905</v>
      </c>
      <c r="CJ25">
        <v>0.10000017419354799</v>
      </c>
      <c r="CK25">
        <v>0</v>
      </c>
      <c r="CL25">
        <v>560.94306451612897</v>
      </c>
      <c r="CM25">
        <v>4.9993800000000004</v>
      </c>
      <c r="CN25">
        <v>8069.63516129032</v>
      </c>
      <c r="CO25">
        <v>11164.1225806452</v>
      </c>
      <c r="CP25">
        <v>45.822161290322597</v>
      </c>
      <c r="CQ25">
        <v>48.561999999999998</v>
      </c>
      <c r="CR25">
        <v>46.668999999999997</v>
      </c>
      <c r="CS25">
        <v>48.080290322580602</v>
      </c>
      <c r="CT25">
        <v>47.521999999999998</v>
      </c>
      <c r="CU25">
        <v>1255.4761290322599</v>
      </c>
      <c r="CV25">
        <v>139.498387096774</v>
      </c>
      <c r="CW25">
        <v>0</v>
      </c>
      <c r="CX25">
        <v>96.700000047683702</v>
      </c>
      <c r="CY25">
        <v>0</v>
      </c>
      <c r="CZ25">
        <v>560.97104000000002</v>
      </c>
      <c r="DA25">
        <v>-0.57092307855615299</v>
      </c>
      <c r="DB25">
        <v>-23.1307692997974</v>
      </c>
      <c r="DC25">
        <v>8069.4740000000002</v>
      </c>
      <c r="DD25">
        <v>15</v>
      </c>
      <c r="DE25">
        <v>1608240202</v>
      </c>
      <c r="DF25" t="s">
        <v>327</v>
      </c>
      <c r="DG25">
        <v>1608240200.5</v>
      </c>
      <c r="DH25">
        <v>1608240202</v>
      </c>
      <c r="DI25">
        <v>23</v>
      </c>
      <c r="DJ25">
        <v>0.56000000000000005</v>
      </c>
      <c r="DK25">
        <v>-2.4E-2</v>
      </c>
      <c r="DL25">
        <v>4.0030000000000001</v>
      </c>
      <c r="DM25">
        <v>0.158</v>
      </c>
      <c r="DN25">
        <v>501</v>
      </c>
      <c r="DO25">
        <v>22</v>
      </c>
      <c r="DP25">
        <v>0.33</v>
      </c>
      <c r="DQ25">
        <v>0.16</v>
      </c>
      <c r="DR25">
        <v>0.64060566644373795</v>
      </c>
      <c r="DS25">
        <v>-0.18376398649241499</v>
      </c>
      <c r="DT25">
        <v>2.4360240458281598E-2</v>
      </c>
      <c r="DU25">
        <v>1</v>
      </c>
      <c r="DV25">
        <v>-0.91791258064516101</v>
      </c>
      <c r="DW25">
        <v>0.13366456451613201</v>
      </c>
      <c r="DX25">
        <v>2.50605805930918E-2</v>
      </c>
      <c r="DY25">
        <v>1</v>
      </c>
      <c r="DZ25">
        <v>0.29544529032258099</v>
      </c>
      <c r="EA25">
        <v>7.8258967741935095E-2</v>
      </c>
      <c r="EB25">
        <v>6.3152987117743404E-3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4.0030000000000001</v>
      </c>
      <c r="EJ25">
        <v>0.158</v>
      </c>
      <c r="EK25">
        <v>3.44235000000003</v>
      </c>
      <c r="EL25">
        <v>0</v>
      </c>
      <c r="EM25">
        <v>0</v>
      </c>
      <c r="EN25">
        <v>0</v>
      </c>
      <c r="EO25">
        <v>0.18209523809524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11.5</v>
      </c>
      <c r="EX25">
        <v>11.4</v>
      </c>
      <c r="EY25">
        <v>2</v>
      </c>
      <c r="EZ25">
        <v>492.01799999999997</v>
      </c>
      <c r="FA25">
        <v>505.404</v>
      </c>
      <c r="FB25">
        <v>24.325399999999998</v>
      </c>
      <c r="FC25">
        <v>33.641500000000001</v>
      </c>
      <c r="FD25">
        <v>29.999099999999999</v>
      </c>
      <c r="FE25">
        <v>33.400599999999997</v>
      </c>
      <c r="FF25">
        <v>33.427199999999999</v>
      </c>
      <c r="FG25">
        <v>24.971900000000002</v>
      </c>
      <c r="FH25">
        <v>73.927300000000002</v>
      </c>
      <c r="FI25">
        <v>44.700800000000001</v>
      </c>
      <c r="FJ25">
        <v>24.334499999999998</v>
      </c>
      <c r="FK25">
        <v>500.55</v>
      </c>
      <c r="FL25">
        <v>22.039200000000001</v>
      </c>
      <c r="FM25">
        <v>100.70099999999999</v>
      </c>
      <c r="FN25">
        <v>100.28400000000001</v>
      </c>
    </row>
    <row r="26" spans="1:170" x14ac:dyDescent="0.25">
      <c r="A26">
        <v>10</v>
      </c>
      <c r="B26">
        <v>1608240304.5999999</v>
      </c>
      <c r="C26">
        <v>828.59999990463302</v>
      </c>
      <c r="D26" t="s">
        <v>328</v>
      </c>
      <c r="E26" t="s">
        <v>329</v>
      </c>
      <c r="F26" t="s">
        <v>285</v>
      </c>
      <c r="G26" t="s">
        <v>286</v>
      </c>
      <c r="H26">
        <v>1608240296.8499999</v>
      </c>
      <c r="I26">
        <f t="shared" si="0"/>
        <v>-4.8203803874227044E-5</v>
      </c>
      <c r="J26">
        <f t="shared" si="1"/>
        <v>0.52990007490655999</v>
      </c>
      <c r="K26">
        <f t="shared" si="2"/>
        <v>599.60443333333296</v>
      </c>
      <c r="L26">
        <f t="shared" si="3"/>
        <v>901.3306399682042</v>
      </c>
      <c r="M26">
        <f t="shared" si="4"/>
        <v>91.558163336742268</v>
      </c>
      <c r="N26">
        <f t="shared" si="5"/>
        <v>60.908481538478178</v>
      </c>
      <c r="O26">
        <f t="shared" si="6"/>
        <v>-2.6170301304742427E-3</v>
      </c>
      <c r="P26">
        <f t="shared" si="7"/>
        <v>2.9540222482525831</v>
      </c>
      <c r="Q26">
        <f t="shared" si="8"/>
        <v>-2.6183188609429178E-3</v>
      </c>
      <c r="R26">
        <f t="shared" si="9"/>
        <v>-1.6363334509863926E-3</v>
      </c>
      <c r="S26">
        <f t="shared" si="10"/>
        <v>231.28966853869881</v>
      </c>
      <c r="T26">
        <f t="shared" si="11"/>
        <v>29.372328645979628</v>
      </c>
      <c r="U26">
        <f t="shared" si="12"/>
        <v>29.272393333333302</v>
      </c>
      <c r="V26">
        <f t="shared" si="13"/>
        <v>4.0856019748754857</v>
      </c>
      <c r="W26">
        <f t="shared" si="14"/>
        <v>59.897973441524989</v>
      </c>
      <c r="X26">
        <f t="shared" si="15"/>
        <v>2.2740132635365549</v>
      </c>
      <c r="Y26">
        <f t="shared" si="16"/>
        <v>3.7964777986296077</v>
      </c>
      <c r="Z26">
        <f t="shared" si="17"/>
        <v>1.8115887113389308</v>
      </c>
      <c r="AA26">
        <f t="shared" si="18"/>
        <v>2.1257877508534126</v>
      </c>
      <c r="AB26">
        <f t="shared" si="19"/>
        <v>-201.45882544898416</v>
      </c>
      <c r="AC26">
        <f t="shared" si="20"/>
        <v>-14.960703304033613</v>
      </c>
      <c r="AD26">
        <f t="shared" si="21"/>
        <v>16.995927536534452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53441.703662972708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330</v>
      </c>
      <c r="AQ26">
        <v>560.996115384615</v>
      </c>
      <c r="AR26">
        <v>571.41</v>
      </c>
      <c r="AS26">
        <f t="shared" si="27"/>
        <v>1.8224890385861281E-2</v>
      </c>
      <c r="AT26">
        <v>0.5</v>
      </c>
      <c r="AU26">
        <f t="shared" si="28"/>
        <v>1180.1790218533229</v>
      </c>
      <c r="AV26">
        <f t="shared" si="29"/>
        <v>0.52990007490655999</v>
      </c>
      <c r="AW26">
        <f t="shared" si="30"/>
        <v>10.754316654484898</v>
      </c>
      <c r="AX26">
        <f t="shared" si="31"/>
        <v>0.16413783447962052</v>
      </c>
      <c r="AY26">
        <f t="shared" si="32"/>
        <v>9.3854197898159684E-4</v>
      </c>
      <c r="AZ26">
        <f t="shared" si="33"/>
        <v>4.7088255368299476</v>
      </c>
      <c r="BA26" t="s">
        <v>331</v>
      </c>
      <c r="BB26">
        <v>477.62</v>
      </c>
      <c r="BC26">
        <f t="shared" si="34"/>
        <v>93.789999999999964</v>
      </c>
      <c r="BD26">
        <f t="shared" si="35"/>
        <v>0.11103406136459086</v>
      </c>
      <c r="BE26">
        <f t="shared" si="36"/>
        <v>0.96631662871795609</v>
      </c>
      <c r="BF26">
        <f t="shared" si="37"/>
        <v>-7.2285049149169306E-2</v>
      </c>
      <c r="BG26">
        <f t="shared" si="38"/>
        <v>1.05657219390899</v>
      </c>
      <c r="BH26">
        <f t="shared" si="39"/>
        <v>1399.9929999999999</v>
      </c>
      <c r="BI26">
        <f t="shared" si="40"/>
        <v>1180.1790218533229</v>
      </c>
      <c r="BJ26">
        <f t="shared" si="41"/>
        <v>0.84298923055566921</v>
      </c>
      <c r="BK26">
        <f t="shared" si="42"/>
        <v>0.19597846111133838</v>
      </c>
      <c r="BL26">
        <v>6</v>
      </c>
      <c r="BM26">
        <v>0.5</v>
      </c>
      <c r="BN26" t="s">
        <v>290</v>
      </c>
      <c r="BO26">
        <v>2</v>
      </c>
      <c r="BP26">
        <v>1608240296.8499999</v>
      </c>
      <c r="BQ26">
        <v>599.60443333333296</v>
      </c>
      <c r="BR26">
        <v>600.20563333333303</v>
      </c>
      <c r="BS26">
        <v>22.3861833333333</v>
      </c>
      <c r="BT26">
        <v>22.442733333333301</v>
      </c>
      <c r="BU26">
        <v>595.60173333333296</v>
      </c>
      <c r="BV26">
        <v>22.22786</v>
      </c>
      <c r="BW26">
        <v>499.99686666666702</v>
      </c>
      <c r="BX26">
        <v>101.5312</v>
      </c>
      <c r="BY26">
        <v>4.9906063333333299E-2</v>
      </c>
      <c r="BZ26">
        <v>28.007403333333301</v>
      </c>
      <c r="CA26">
        <v>29.272393333333302</v>
      </c>
      <c r="CB26">
        <v>999.9</v>
      </c>
      <c r="CC26">
        <v>0</v>
      </c>
      <c r="CD26">
        <v>0</v>
      </c>
      <c r="CE26">
        <v>9987.25</v>
      </c>
      <c r="CF26">
        <v>0</v>
      </c>
      <c r="CG26">
        <v>589.52149999999995</v>
      </c>
      <c r="CH26">
        <v>1399.9929999999999</v>
      </c>
      <c r="CI26">
        <v>0.90000119999999995</v>
      </c>
      <c r="CJ26">
        <v>9.9998706666666701E-2</v>
      </c>
      <c r="CK26">
        <v>0</v>
      </c>
      <c r="CL26">
        <v>560.9982</v>
      </c>
      <c r="CM26">
        <v>4.9993800000000004</v>
      </c>
      <c r="CN26">
        <v>7997.4846666666699</v>
      </c>
      <c r="CO26">
        <v>11164.2733333333</v>
      </c>
      <c r="CP26">
        <v>45.686999999999998</v>
      </c>
      <c r="CQ26">
        <v>48.320399999999999</v>
      </c>
      <c r="CR26">
        <v>46.5</v>
      </c>
      <c r="CS26">
        <v>47.875</v>
      </c>
      <c r="CT26">
        <v>47.316200000000002</v>
      </c>
      <c r="CU26">
        <v>1255.4963333333301</v>
      </c>
      <c r="CV26">
        <v>139.49666666666701</v>
      </c>
      <c r="CW26">
        <v>0</v>
      </c>
      <c r="CX26">
        <v>120.69999980926499</v>
      </c>
      <c r="CY26">
        <v>0</v>
      </c>
      <c r="CZ26">
        <v>560.996115384615</v>
      </c>
      <c r="DA26">
        <v>0.64147007710628201</v>
      </c>
      <c r="DB26">
        <v>-20.665641078727798</v>
      </c>
      <c r="DC26">
        <v>7997.4788461538501</v>
      </c>
      <c r="DD26">
        <v>15</v>
      </c>
      <c r="DE26">
        <v>1608240202</v>
      </c>
      <c r="DF26" t="s">
        <v>327</v>
      </c>
      <c r="DG26">
        <v>1608240200.5</v>
      </c>
      <c r="DH26">
        <v>1608240202</v>
      </c>
      <c r="DI26">
        <v>23</v>
      </c>
      <c r="DJ26">
        <v>0.56000000000000005</v>
      </c>
      <c r="DK26">
        <v>-2.4E-2</v>
      </c>
      <c r="DL26">
        <v>4.0030000000000001</v>
      </c>
      <c r="DM26">
        <v>0.158</v>
      </c>
      <c r="DN26">
        <v>501</v>
      </c>
      <c r="DO26">
        <v>22</v>
      </c>
      <c r="DP26">
        <v>0.33</v>
      </c>
      <c r="DQ26">
        <v>0.16</v>
      </c>
      <c r="DR26">
        <v>0.53602803804217902</v>
      </c>
      <c r="DS26">
        <v>-0.13351831691933699</v>
      </c>
      <c r="DT26">
        <v>9.9732793708238898E-2</v>
      </c>
      <c r="DU26">
        <v>1</v>
      </c>
      <c r="DV26">
        <v>-0.60988100000000001</v>
      </c>
      <c r="DW26">
        <v>0.112954354838709</v>
      </c>
      <c r="DX26">
        <v>0.11694913411449</v>
      </c>
      <c r="DY26">
        <v>1</v>
      </c>
      <c r="DZ26">
        <v>-5.6697906451612899E-2</v>
      </c>
      <c r="EA26">
        <v>3.46245967741936E-3</v>
      </c>
      <c r="EB26">
        <v>1.9451501474404E-3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4.0019999999999998</v>
      </c>
      <c r="EJ26">
        <v>0.1583</v>
      </c>
      <c r="EK26">
        <v>4.0026000000000304</v>
      </c>
      <c r="EL26">
        <v>0</v>
      </c>
      <c r="EM26">
        <v>0</v>
      </c>
      <c r="EN26">
        <v>0</v>
      </c>
      <c r="EO26">
        <v>0.15832380952380701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1.7</v>
      </c>
      <c r="EX26">
        <v>1.7</v>
      </c>
      <c r="EY26">
        <v>2</v>
      </c>
      <c r="EZ26">
        <v>492.37299999999999</v>
      </c>
      <c r="FA26">
        <v>506.81599999999997</v>
      </c>
      <c r="FB26">
        <v>24.039200000000001</v>
      </c>
      <c r="FC26">
        <v>33.427100000000003</v>
      </c>
      <c r="FD26">
        <v>29.9999</v>
      </c>
      <c r="FE26">
        <v>33.257199999999997</v>
      </c>
      <c r="FF26">
        <v>33.298400000000001</v>
      </c>
      <c r="FG26">
        <v>28.921500000000002</v>
      </c>
      <c r="FH26">
        <v>69.008600000000001</v>
      </c>
      <c r="FI26">
        <v>44.700800000000001</v>
      </c>
      <c r="FJ26">
        <v>24.035799999999998</v>
      </c>
      <c r="FK26">
        <v>600.30100000000004</v>
      </c>
      <c r="FL26">
        <v>22.511800000000001</v>
      </c>
      <c r="FM26">
        <v>100.73399999999999</v>
      </c>
      <c r="FN26">
        <v>100.312</v>
      </c>
    </row>
    <row r="27" spans="1:170" x14ac:dyDescent="0.25">
      <c r="A27">
        <v>11</v>
      </c>
      <c r="B27">
        <v>1608240410.5999999</v>
      </c>
      <c r="C27">
        <v>934.59999990463302</v>
      </c>
      <c r="D27" t="s">
        <v>332</v>
      </c>
      <c r="E27" t="s">
        <v>333</v>
      </c>
      <c r="F27" t="s">
        <v>285</v>
      </c>
      <c r="G27" t="s">
        <v>286</v>
      </c>
      <c r="H27">
        <v>1608240402.8499999</v>
      </c>
      <c r="I27">
        <f t="shared" si="0"/>
        <v>3.1696086331895093E-5</v>
      </c>
      <c r="J27">
        <f t="shared" si="1"/>
        <v>0.89055560752308127</v>
      </c>
      <c r="K27">
        <f t="shared" si="2"/>
        <v>699.650033333333</v>
      </c>
      <c r="L27">
        <f t="shared" si="3"/>
        <v>-129.83126396817858</v>
      </c>
      <c r="M27">
        <f t="shared" si="4"/>
        <v>-13.188263610061197</v>
      </c>
      <c r="N27">
        <f t="shared" si="5"/>
        <v>71.070470951046602</v>
      </c>
      <c r="O27">
        <f t="shared" si="6"/>
        <v>1.7357110263203669E-3</v>
      </c>
      <c r="P27">
        <f t="shared" si="7"/>
        <v>2.9558828762519385</v>
      </c>
      <c r="Q27">
        <f t="shared" si="8"/>
        <v>1.7351449928197939E-3</v>
      </c>
      <c r="R27">
        <f t="shared" si="9"/>
        <v>1.0845164597481612E-3</v>
      </c>
      <c r="S27">
        <f t="shared" si="10"/>
        <v>231.28587287396363</v>
      </c>
      <c r="T27">
        <f t="shared" si="11"/>
        <v>29.328594330492887</v>
      </c>
      <c r="U27">
        <f t="shared" si="12"/>
        <v>29.251393333333301</v>
      </c>
      <c r="V27">
        <f t="shared" si="13"/>
        <v>4.0806498742019022</v>
      </c>
      <c r="W27">
        <f t="shared" si="14"/>
        <v>60.218350644857601</v>
      </c>
      <c r="X27">
        <f t="shared" si="15"/>
        <v>2.2832007766700375</v>
      </c>
      <c r="Y27">
        <f t="shared" si="16"/>
        <v>3.791536553592096</v>
      </c>
      <c r="Z27">
        <f t="shared" si="17"/>
        <v>1.7974490975318647</v>
      </c>
      <c r="AA27">
        <f t="shared" si="18"/>
        <v>-1.3977974072365735</v>
      </c>
      <c r="AB27">
        <f t="shared" si="19"/>
        <v>-201.79925594662615</v>
      </c>
      <c r="AC27">
        <f t="shared" si="20"/>
        <v>-14.97332373718999</v>
      </c>
      <c r="AD27">
        <f t="shared" si="21"/>
        <v>13.115495782910926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53499.828199631585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334</v>
      </c>
      <c r="AQ27">
        <v>561.04</v>
      </c>
      <c r="AR27">
        <v>570.42999999999995</v>
      </c>
      <c r="AS27">
        <f t="shared" si="27"/>
        <v>1.6461266062444135E-2</v>
      </c>
      <c r="AT27">
        <v>0.5</v>
      </c>
      <c r="AU27">
        <f t="shared" si="28"/>
        <v>1180.1581248782343</v>
      </c>
      <c r="AV27">
        <f t="shared" si="29"/>
        <v>0.89055560752308127</v>
      </c>
      <c r="AW27">
        <f t="shared" si="30"/>
        <v>9.7134484446878933</v>
      </c>
      <c r="AX27">
        <f t="shared" si="31"/>
        <v>0.16142208509370112</v>
      </c>
      <c r="AY27">
        <f t="shared" si="32"/>
        <v>1.2441579279817271E-3</v>
      </c>
      <c r="AZ27">
        <f t="shared" si="33"/>
        <v>4.7186333117122174</v>
      </c>
      <c r="BA27" t="s">
        <v>335</v>
      </c>
      <c r="BB27">
        <v>478.35</v>
      </c>
      <c r="BC27">
        <f t="shared" si="34"/>
        <v>92.079999999999927</v>
      </c>
      <c r="BD27">
        <f t="shared" si="35"/>
        <v>0.10197654213727186</v>
      </c>
      <c r="BE27">
        <f t="shared" si="36"/>
        <v>0.96692207936832952</v>
      </c>
      <c r="BF27">
        <f t="shared" si="37"/>
        <v>-6.4737671098477348E-2</v>
      </c>
      <c r="BG27">
        <f t="shared" si="38"/>
        <v>1.056957020271952</v>
      </c>
      <c r="BH27">
        <f t="shared" si="39"/>
        <v>1399.9680000000001</v>
      </c>
      <c r="BI27">
        <f t="shared" si="40"/>
        <v>1180.1581248782343</v>
      </c>
      <c r="BJ27">
        <f t="shared" si="41"/>
        <v>0.84298935752691073</v>
      </c>
      <c r="BK27">
        <f t="shared" si="42"/>
        <v>0.19597871505382139</v>
      </c>
      <c r="BL27">
        <v>6</v>
      </c>
      <c r="BM27">
        <v>0.5</v>
      </c>
      <c r="BN27" t="s">
        <v>290</v>
      </c>
      <c r="BO27">
        <v>2</v>
      </c>
      <c r="BP27">
        <v>1608240402.8499999</v>
      </c>
      <c r="BQ27">
        <v>699.650033333333</v>
      </c>
      <c r="BR27">
        <v>700.74530000000004</v>
      </c>
      <c r="BS27">
        <v>22.476866666666702</v>
      </c>
      <c r="BT27">
        <v>22.439686666666699</v>
      </c>
      <c r="BU27">
        <v>695.64739999999995</v>
      </c>
      <c r="BV27">
        <v>22.318539999999999</v>
      </c>
      <c r="BW27">
        <v>500.00523333333302</v>
      </c>
      <c r="BX27">
        <v>101.5309</v>
      </c>
      <c r="BY27">
        <v>4.9129393333333299E-2</v>
      </c>
      <c r="BZ27">
        <v>27.985063333333301</v>
      </c>
      <c r="CA27">
        <v>29.251393333333301</v>
      </c>
      <c r="CB27">
        <v>999.9</v>
      </c>
      <c r="CC27">
        <v>0</v>
      </c>
      <c r="CD27">
        <v>0</v>
      </c>
      <c r="CE27">
        <v>9997.8306666666704</v>
      </c>
      <c r="CF27">
        <v>0</v>
      </c>
      <c r="CG27">
        <v>730.74469999999997</v>
      </c>
      <c r="CH27">
        <v>1399.9680000000001</v>
      </c>
      <c r="CI27">
        <v>0.89999750000000001</v>
      </c>
      <c r="CJ27">
        <v>0.10000247333333299</v>
      </c>
      <c r="CK27">
        <v>0</v>
      </c>
      <c r="CL27">
        <v>561.03233333333299</v>
      </c>
      <c r="CM27">
        <v>4.9993800000000004</v>
      </c>
      <c r="CN27">
        <v>7956.3086666666704</v>
      </c>
      <c r="CO27">
        <v>11164.0666666667</v>
      </c>
      <c r="CP27">
        <v>45.75</v>
      </c>
      <c r="CQ27">
        <v>48.375</v>
      </c>
      <c r="CR27">
        <v>46.561999999999998</v>
      </c>
      <c r="CS27">
        <v>47.889466666666699</v>
      </c>
      <c r="CT27">
        <v>47.375</v>
      </c>
      <c r="CU27">
        <v>1255.47</v>
      </c>
      <c r="CV27">
        <v>139.500333333333</v>
      </c>
      <c r="CW27">
        <v>0</v>
      </c>
      <c r="CX27">
        <v>105</v>
      </c>
      <c r="CY27">
        <v>0</v>
      </c>
      <c r="CZ27">
        <v>561.04</v>
      </c>
      <c r="DA27">
        <v>-0.429538459598373</v>
      </c>
      <c r="DB27">
        <v>-30.0199999840058</v>
      </c>
      <c r="DC27">
        <v>7956.2043999999996</v>
      </c>
      <c r="DD27">
        <v>15</v>
      </c>
      <c r="DE27">
        <v>1608240202</v>
      </c>
      <c r="DF27" t="s">
        <v>327</v>
      </c>
      <c r="DG27">
        <v>1608240200.5</v>
      </c>
      <c r="DH27">
        <v>1608240202</v>
      </c>
      <c r="DI27">
        <v>23</v>
      </c>
      <c r="DJ27">
        <v>0.56000000000000005</v>
      </c>
      <c r="DK27">
        <v>-2.4E-2</v>
      </c>
      <c r="DL27">
        <v>4.0030000000000001</v>
      </c>
      <c r="DM27">
        <v>0.158</v>
      </c>
      <c r="DN27">
        <v>501</v>
      </c>
      <c r="DO27">
        <v>22</v>
      </c>
      <c r="DP27">
        <v>0.33</v>
      </c>
      <c r="DQ27">
        <v>0.16</v>
      </c>
      <c r="DR27">
        <v>0.89036284413609201</v>
      </c>
      <c r="DS27">
        <v>-0.113489340988892</v>
      </c>
      <c r="DT27">
        <v>6.2922104933224005E-2</v>
      </c>
      <c r="DU27">
        <v>1</v>
      </c>
      <c r="DV27">
        <v>-1.09561448387097</v>
      </c>
      <c r="DW27">
        <v>7.3404580645162906E-2</v>
      </c>
      <c r="DX27">
        <v>7.2875718504008896E-2</v>
      </c>
      <c r="DY27">
        <v>1</v>
      </c>
      <c r="DZ27">
        <v>3.6789312903225797E-2</v>
      </c>
      <c r="EA27">
        <v>3.7734653225806297E-2</v>
      </c>
      <c r="EB27">
        <v>3.4864979984766801E-3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4.0019999999999998</v>
      </c>
      <c r="EJ27">
        <v>0.1583</v>
      </c>
      <c r="EK27">
        <v>4.0026000000000304</v>
      </c>
      <c r="EL27">
        <v>0</v>
      </c>
      <c r="EM27">
        <v>0</v>
      </c>
      <c r="EN27">
        <v>0</v>
      </c>
      <c r="EO27">
        <v>0.15832380952380701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3.5</v>
      </c>
      <c r="EX27">
        <v>3.5</v>
      </c>
      <c r="EY27">
        <v>2</v>
      </c>
      <c r="EZ27">
        <v>492.471</v>
      </c>
      <c r="FA27">
        <v>507.04399999999998</v>
      </c>
      <c r="FB27">
        <v>24.129000000000001</v>
      </c>
      <c r="FC27">
        <v>33.389000000000003</v>
      </c>
      <c r="FD27">
        <v>30.000399999999999</v>
      </c>
      <c r="FE27">
        <v>33.221499999999999</v>
      </c>
      <c r="FF27">
        <v>33.269199999999998</v>
      </c>
      <c r="FG27">
        <v>32.781100000000002</v>
      </c>
      <c r="FH27">
        <v>73.2744</v>
      </c>
      <c r="FI27">
        <v>44.700800000000001</v>
      </c>
      <c r="FJ27">
        <v>24.1372</v>
      </c>
      <c r="FK27">
        <v>700.88199999999995</v>
      </c>
      <c r="FL27">
        <v>22.3384</v>
      </c>
      <c r="FM27">
        <v>100.73</v>
      </c>
      <c r="FN27">
        <v>100.30800000000001</v>
      </c>
    </row>
    <row r="28" spans="1:170" x14ac:dyDescent="0.25">
      <c r="A28">
        <v>12</v>
      </c>
      <c r="B28">
        <v>1608240501.5999999</v>
      </c>
      <c r="C28">
        <v>1025.5999999046301</v>
      </c>
      <c r="D28" t="s">
        <v>336</v>
      </c>
      <c r="E28" t="s">
        <v>337</v>
      </c>
      <c r="F28" t="s">
        <v>285</v>
      </c>
      <c r="G28" t="s">
        <v>286</v>
      </c>
      <c r="H28">
        <v>1608240493.8499999</v>
      </c>
      <c r="I28">
        <f t="shared" si="0"/>
        <v>5.0915987083132201E-5</v>
      </c>
      <c r="J28">
        <f t="shared" si="1"/>
        <v>1.2528711771060395</v>
      </c>
      <c r="K28">
        <f t="shared" si="2"/>
        <v>799.26239999999996</v>
      </c>
      <c r="L28">
        <f t="shared" si="3"/>
        <v>65.871005142896635</v>
      </c>
      <c r="M28">
        <f t="shared" si="4"/>
        <v>6.6910860680841946</v>
      </c>
      <c r="N28">
        <f t="shared" si="5"/>
        <v>81.187974857557549</v>
      </c>
      <c r="O28">
        <f t="shared" si="6"/>
        <v>2.7826156813475183E-3</v>
      </c>
      <c r="P28">
        <f t="shared" si="7"/>
        <v>2.9565629872239487</v>
      </c>
      <c r="Q28">
        <f t="shared" si="8"/>
        <v>2.7811615566663362E-3</v>
      </c>
      <c r="R28">
        <f t="shared" si="9"/>
        <v>1.7383565537950792E-3</v>
      </c>
      <c r="S28">
        <f t="shared" si="10"/>
        <v>231.29297885952775</v>
      </c>
      <c r="T28">
        <f t="shared" si="11"/>
        <v>29.320651320570082</v>
      </c>
      <c r="U28">
        <f t="shared" si="12"/>
        <v>29.226843333333299</v>
      </c>
      <c r="V28">
        <f t="shared" si="13"/>
        <v>4.0748672683657228</v>
      </c>
      <c r="W28">
        <f t="shared" si="14"/>
        <v>59.967641367586374</v>
      </c>
      <c r="X28">
        <f t="shared" si="15"/>
        <v>2.2733309609190506</v>
      </c>
      <c r="Y28">
        <f t="shared" si="16"/>
        <v>3.7909294230601978</v>
      </c>
      <c r="Z28">
        <f t="shared" si="17"/>
        <v>1.8015363074466721</v>
      </c>
      <c r="AA28">
        <f t="shared" si="18"/>
        <v>-2.2453950303661299</v>
      </c>
      <c r="AB28">
        <f t="shared" si="19"/>
        <v>-198.37036199092503</v>
      </c>
      <c r="AC28">
        <f t="shared" si="20"/>
        <v>-14.713517264401949</v>
      </c>
      <c r="AD28">
        <f t="shared" si="21"/>
        <v>15.963704573834633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53520.082144960281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338</v>
      </c>
      <c r="AQ28">
        <v>561.04679999999996</v>
      </c>
      <c r="AR28">
        <v>570.20000000000005</v>
      </c>
      <c r="AS28">
        <f t="shared" si="27"/>
        <v>1.6052613118204273E-2</v>
      </c>
      <c r="AT28">
        <v>0.5</v>
      </c>
      <c r="AU28">
        <f t="shared" si="28"/>
        <v>1180.1968918532696</v>
      </c>
      <c r="AV28">
        <f t="shared" si="29"/>
        <v>1.2528711771060395</v>
      </c>
      <c r="AW28">
        <f t="shared" si="30"/>
        <v>9.4726220541138524</v>
      </c>
      <c r="AX28">
        <f t="shared" si="31"/>
        <v>0.1654331813398808</v>
      </c>
      <c r="AY28">
        <f t="shared" si="32"/>
        <v>1.5511129283247238E-3</v>
      </c>
      <c r="AZ28">
        <f t="shared" si="33"/>
        <v>4.720940021045247</v>
      </c>
      <c r="BA28" t="s">
        <v>339</v>
      </c>
      <c r="BB28">
        <v>475.87</v>
      </c>
      <c r="BC28">
        <f t="shared" si="34"/>
        <v>94.330000000000041</v>
      </c>
      <c r="BD28">
        <f t="shared" si="35"/>
        <v>9.703381744938068E-2</v>
      </c>
      <c r="BE28">
        <f t="shared" si="36"/>
        <v>0.9661439733544851</v>
      </c>
      <c r="BF28">
        <f t="shared" si="37"/>
        <v>-6.3005189028910946E-2</v>
      </c>
      <c r="BG28">
        <f t="shared" si="38"/>
        <v>1.0570473366632593</v>
      </c>
      <c r="BH28">
        <f t="shared" si="39"/>
        <v>1400.0143333333299</v>
      </c>
      <c r="BI28">
        <f t="shared" si="40"/>
        <v>1180.1968918532696</v>
      </c>
      <c r="BJ28">
        <f t="shared" si="41"/>
        <v>0.84298914929199942</v>
      </c>
      <c r="BK28">
        <f t="shared" si="42"/>
        <v>0.19597829858399909</v>
      </c>
      <c r="BL28">
        <v>6</v>
      </c>
      <c r="BM28">
        <v>0.5</v>
      </c>
      <c r="BN28" t="s">
        <v>290</v>
      </c>
      <c r="BO28">
        <v>2</v>
      </c>
      <c r="BP28">
        <v>1608240493.8499999</v>
      </c>
      <c r="BQ28">
        <v>799.26239999999996</v>
      </c>
      <c r="BR28">
        <v>800.81463333333295</v>
      </c>
      <c r="BS28">
        <v>22.380013333333299</v>
      </c>
      <c r="BT28">
        <v>22.3202833333333</v>
      </c>
      <c r="BU28">
        <v>795.25976666666702</v>
      </c>
      <c r="BV28">
        <v>22.221706666666702</v>
      </c>
      <c r="BW28">
        <v>500.01493333333298</v>
      </c>
      <c r="BX28">
        <v>101.5291</v>
      </c>
      <c r="BY28">
        <v>4.9524063333333299E-2</v>
      </c>
      <c r="BZ28">
        <v>27.982316666666701</v>
      </c>
      <c r="CA28">
        <v>29.226843333333299</v>
      </c>
      <c r="CB28">
        <v>999.9</v>
      </c>
      <c r="CC28">
        <v>0</v>
      </c>
      <c r="CD28">
        <v>0</v>
      </c>
      <c r="CE28">
        <v>10001.8666666667</v>
      </c>
      <c r="CF28">
        <v>0</v>
      </c>
      <c r="CG28">
        <v>584.374233333333</v>
      </c>
      <c r="CH28">
        <v>1400.0143333333299</v>
      </c>
      <c r="CI28">
        <v>0.90000449999999999</v>
      </c>
      <c r="CJ28">
        <v>9.9995353333333301E-2</v>
      </c>
      <c r="CK28">
        <v>0</v>
      </c>
      <c r="CL28">
        <v>561.04236666666702</v>
      </c>
      <c r="CM28">
        <v>4.9993800000000004</v>
      </c>
      <c r="CN28">
        <v>7925.8130000000001</v>
      </c>
      <c r="CO28">
        <v>11164.47</v>
      </c>
      <c r="CP28">
        <v>45.811999999999998</v>
      </c>
      <c r="CQ28">
        <v>48.436999999999998</v>
      </c>
      <c r="CR28">
        <v>46.625</v>
      </c>
      <c r="CS28">
        <v>47.936999999999998</v>
      </c>
      <c r="CT28">
        <v>47.436999999999998</v>
      </c>
      <c r="CU28">
        <v>1255.51933333333</v>
      </c>
      <c r="CV28">
        <v>139.495</v>
      </c>
      <c r="CW28">
        <v>0</v>
      </c>
      <c r="CX28">
        <v>90.299999952316298</v>
      </c>
      <c r="CY28">
        <v>0</v>
      </c>
      <c r="CZ28">
        <v>561.04679999999996</v>
      </c>
      <c r="DA28">
        <v>-7.4461547166067898E-2</v>
      </c>
      <c r="DB28">
        <v>-21.630000000755</v>
      </c>
      <c r="DC28">
        <v>7925.6256000000003</v>
      </c>
      <c r="DD28">
        <v>15</v>
      </c>
      <c r="DE28">
        <v>1608240202</v>
      </c>
      <c r="DF28" t="s">
        <v>327</v>
      </c>
      <c r="DG28">
        <v>1608240200.5</v>
      </c>
      <c r="DH28">
        <v>1608240202</v>
      </c>
      <c r="DI28">
        <v>23</v>
      </c>
      <c r="DJ28">
        <v>0.56000000000000005</v>
      </c>
      <c r="DK28">
        <v>-2.4E-2</v>
      </c>
      <c r="DL28">
        <v>4.0030000000000001</v>
      </c>
      <c r="DM28">
        <v>0.158</v>
      </c>
      <c r="DN28">
        <v>501</v>
      </c>
      <c r="DO28">
        <v>22</v>
      </c>
      <c r="DP28">
        <v>0.33</v>
      </c>
      <c r="DQ28">
        <v>0.16</v>
      </c>
      <c r="DR28">
        <v>1.2632588829161</v>
      </c>
      <c r="DS28">
        <v>-0.109605231088526</v>
      </c>
      <c r="DT28">
        <v>0.105479502440393</v>
      </c>
      <c r="DU28">
        <v>1</v>
      </c>
      <c r="DV28">
        <v>-1.5659887096774201</v>
      </c>
      <c r="DW28">
        <v>0.116035161290322</v>
      </c>
      <c r="DX28">
        <v>0.122482148132854</v>
      </c>
      <c r="DY28">
        <v>1</v>
      </c>
      <c r="DZ28">
        <v>5.9797041935483901E-2</v>
      </c>
      <c r="EA28">
        <v>-2.93834951612904E-2</v>
      </c>
      <c r="EB28">
        <v>3.8656522758673999E-3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4.0019999999999998</v>
      </c>
      <c r="EJ28">
        <v>0.1583</v>
      </c>
      <c r="EK28">
        <v>4.0026000000000304</v>
      </c>
      <c r="EL28">
        <v>0</v>
      </c>
      <c r="EM28">
        <v>0</v>
      </c>
      <c r="EN28">
        <v>0</v>
      </c>
      <c r="EO28">
        <v>0.15832380952380701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5</v>
      </c>
      <c r="EX28">
        <v>5</v>
      </c>
      <c r="EY28">
        <v>2</v>
      </c>
      <c r="EZ28">
        <v>492.447</v>
      </c>
      <c r="FA28">
        <v>506.84500000000003</v>
      </c>
      <c r="FB28">
        <v>24.122599999999998</v>
      </c>
      <c r="FC28">
        <v>33.437800000000003</v>
      </c>
      <c r="FD28">
        <v>30.000499999999999</v>
      </c>
      <c r="FE28">
        <v>33.254300000000001</v>
      </c>
      <c r="FF28">
        <v>33.302</v>
      </c>
      <c r="FG28">
        <v>36.527200000000001</v>
      </c>
      <c r="FH28">
        <v>79.729399999999998</v>
      </c>
      <c r="FI28">
        <v>44.700800000000001</v>
      </c>
      <c r="FJ28">
        <v>24.130500000000001</v>
      </c>
      <c r="FK28">
        <v>800.93899999999996</v>
      </c>
      <c r="FL28">
        <v>22.230899999999998</v>
      </c>
      <c r="FM28">
        <v>100.718</v>
      </c>
      <c r="FN28">
        <v>100.29300000000001</v>
      </c>
    </row>
    <row r="29" spans="1:170" x14ac:dyDescent="0.25">
      <c r="A29">
        <v>13</v>
      </c>
      <c r="B29">
        <v>1608240594.5999999</v>
      </c>
      <c r="C29">
        <v>1118.5999999046301</v>
      </c>
      <c r="D29" t="s">
        <v>340</v>
      </c>
      <c r="E29" t="s">
        <v>341</v>
      </c>
      <c r="F29" t="s">
        <v>285</v>
      </c>
      <c r="G29" t="s">
        <v>286</v>
      </c>
      <c r="H29">
        <v>1608240586.8499999</v>
      </c>
      <c r="I29">
        <f t="shared" si="0"/>
        <v>6.7159805318994079E-5</v>
      </c>
      <c r="J29">
        <f t="shared" si="1"/>
        <v>1.5135255591206387</v>
      </c>
      <c r="K29">
        <f t="shared" si="2"/>
        <v>899.32910000000004</v>
      </c>
      <c r="L29">
        <f t="shared" si="3"/>
        <v>221.30476823742586</v>
      </c>
      <c r="M29">
        <f t="shared" si="4"/>
        <v>22.480095582296748</v>
      </c>
      <c r="N29">
        <f t="shared" si="5"/>
        <v>91.353676149676019</v>
      </c>
      <c r="O29">
        <f t="shared" si="6"/>
        <v>3.6625722562605759E-3</v>
      </c>
      <c r="P29">
        <f t="shared" si="7"/>
        <v>2.9555201656339891</v>
      </c>
      <c r="Q29">
        <f t="shared" si="8"/>
        <v>3.6600525890302681E-3</v>
      </c>
      <c r="R29">
        <f t="shared" si="9"/>
        <v>2.2877591004745244E-3</v>
      </c>
      <c r="S29">
        <f t="shared" si="10"/>
        <v>231.29011519286595</v>
      </c>
      <c r="T29">
        <f t="shared" si="11"/>
        <v>29.321236672898788</v>
      </c>
      <c r="U29">
        <f t="shared" si="12"/>
        <v>29.215006666666699</v>
      </c>
      <c r="V29">
        <f t="shared" si="13"/>
        <v>4.0720817659106725</v>
      </c>
      <c r="W29">
        <f t="shared" si="14"/>
        <v>59.767135766548428</v>
      </c>
      <c r="X29">
        <f t="shared" si="15"/>
        <v>2.2663050812610748</v>
      </c>
      <c r="Y29">
        <f t="shared" si="16"/>
        <v>3.7918917348044006</v>
      </c>
      <c r="Z29">
        <f t="shared" si="17"/>
        <v>1.8057766846495977</v>
      </c>
      <c r="AA29">
        <f t="shared" si="18"/>
        <v>-2.9617474145676388</v>
      </c>
      <c r="AB29">
        <f t="shared" si="19"/>
        <v>-195.72071168674768</v>
      </c>
      <c r="AC29">
        <f t="shared" si="20"/>
        <v>-14.521567611041203</v>
      </c>
      <c r="AD29">
        <f t="shared" si="21"/>
        <v>18.086088480509432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53488.960580272163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342</v>
      </c>
      <c r="AQ29">
        <v>560.82146153846202</v>
      </c>
      <c r="AR29">
        <v>571.62</v>
      </c>
      <c r="AS29">
        <f t="shared" si="27"/>
        <v>1.8891113784573643E-2</v>
      </c>
      <c r="AT29">
        <v>0.5</v>
      </c>
      <c r="AU29">
        <f t="shared" si="28"/>
        <v>1180.1842938825528</v>
      </c>
      <c r="AV29">
        <f t="shared" si="29"/>
        <v>1.5135255591206387</v>
      </c>
      <c r="AW29">
        <f t="shared" si="30"/>
        <v>11.147497891251001</v>
      </c>
      <c r="AX29">
        <f t="shared" si="31"/>
        <v>0.16495224099926528</v>
      </c>
      <c r="AY29">
        <f t="shared" si="32"/>
        <v>1.7719885358387739E-3</v>
      </c>
      <c r="AZ29">
        <f t="shared" si="33"/>
        <v>4.706728246037577</v>
      </c>
      <c r="BA29" t="s">
        <v>343</v>
      </c>
      <c r="BB29">
        <v>477.33</v>
      </c>
      <c r="BC29">
        <f t="shared" si="34"/>
        <v>94.29000000000002</v>
      </c>
      <c r="BD29">
        <f t="shared" si="35"/>
        <v>0.11452474770959789</v>
      </c>
      <c r="BE29">
        <f t="shared" si="36"/>
        <v>0.96614058712631301</v>
      </c>
      <c r="BF29">
        <f t="shared" si="37"/>
        <v>-7.5064433678758785E-2</v>
      </c>
      <c r="BG29">
        <f t="shared" si="38"/>
        <v>1.0564897311169268</v>
      </c>
      <c r="BH29">
        <f t="shared" si="39"/>
        <v>1399.99966666667</v>
      </c>
      <c r="BI29">
        <f t="shared" si="40"/>
        <v>1180.1842938825528</v>
      </c>
      <c r="BJ29">
        <f t="shared" si="41"/>
        <v>0.84298898205634099</v>
      </c>
      <c r="BK29">
        <f t="shared" si="42"/>
        <v>0.19597796411268206</v>
      </c>
      <c r="BL29">
        <v>6</v>
      </c>
      <c r="BM29">
        <v>0.5</v>
      </c>
      <c r="BN29" t="s">
        <v>290</v>
      </c>
      <c r="BO29">
        <v>2</v>
      </c>
      <c r="BP29">
        <v>1608240586.8499999</v>
      </c>
      <c r="BQ29">
        <v>899.32910000000004</v>
      </c>
      <c r="BR29">
        <v>901.21780000000001</v>
      </c>
      <c r="BS29">
        <v>22.310586666666701</v>
      </c>
      <c r="BT29">
        <v>22.2317933333333</v>
      </c>
      <c r="BU29">
        <v>895.32653333333303</v>
      </c>
      <c r="BV29">
        <v>22.152249999999999</v>
      </c>
      <c r="BW29">
        <v>500.00243333333299</v>
      </c>
      <c r="BX29">
        <v>101.5299</v>
      </c>
      <c r="BY29">
        <v>4.9906713333333297E-2</v>
      </c>
      <c r="BZ29">
        <v>27.98667</v>
      </c>
      <c r="CA29">
        <v>29.215006666666699</v>
      </c>
      <c r="CB29">
        <v>999.9</v>
      </c>
      <c r="CC29">
        <v>0</v>
      </c>
      <c r="CD29">
        <v>0</v>
      </c>
      <c r="CE29">
        <v>9995.8716666666696</v>
      </c>
      <c r="CF29">
        <v>0</v>
      </c>
      <c r="CG29">
        <v>493.73386666666698</v>
      </c>
      <c r="CH29">
        <v>1399.99966666667</v>
      </c>
      <c r="CI29">
        <v>0.90001019999999998</v>
      </c>
      <c r="CJ29">
        <v>9.9989579999999995E-2</v>
      </c>
      <c r="CK29">
        <v>0</v>
      </c>
      <c r="CL29">
        <v>560.80653333333305</v>
      </c>
      <c r="CM29">
        <v>4.9993800000000004</v>
      </c>
      <c r="CN29">
        <v>7907.9210000000003</v>
      </c>
      <c r="CO29">
        <v>11164.36</v>
      </c>
      <c r="CP29">
        <v>45.870800000000003</v>
      </c>
      <c r="CQ29">
        <v>48.436999999999998</v>
      </c>
      <c r="CR29">
        <v>46.6332666666667</v>
      </c>
      <c r="CS29">
        <v>47.991599999999998</v>
      </c>
      <c r="CT29">
        <v>47.449599999999997</v>
      </c>
      <c r="CU29">
        <v>1255.5163333333301</v>
      </c>
      <c r="CV29">
        <v>139.48599999999999</v>
      </c>
      <c r="CW29">
        <v>0</v>
      </c>
      <c r="CX29">
        <v>92.299999952316298</v>
      </c>
      <c r="CY29">
        <v>0</v>
      </c>
      <c r="CZ29">
        <v>560.82146153846202</v>
      </c>
      <c r="DA29">
        <v>-0.52560684746537401</v>
      </c>
      <c r="DB29">
        <v>-13.149059841881099</v>
      </c>
      <c r="DC29">
        <v>7907.8473076923101</v>
      </c>
      <c r="DD29">
        <v>15</v>
      </c>
      <c r="DE29">
        <v>1608240202</v>
      </c>
      <c r="DF29" t="s">
        <v>327</v>
      </c>
      <c r="DG29">
        <v>1608240200.5</v>
      </c>
      <c r="DH29">
        <v>1608240202</v>
      </c>
      <c r="DI29">
        <v>23</v>
      </c>
      <c r="DJ29">
        <v>0.56000000000000005</v>
      </c>
      <c r="DK29">
        <v>-2.4E-2</v>
      </c>
      <c r="DL29">
        <v>4.0030000000000001</v>
      </c>
      <c r="DM29">
        <v>0.158</v>
      </c>
      <c r="DN29">
        <v>501</v>
      </c>
      <c r="DO29">
        <v>22</v>
      </c>
      <c r="DP29">
        <v>0.33</v>
      </c>
      <c r="DQ29">
        <v>0.16</v>
      </c>
      <c r="DR29">
        <v>1.51948585604558</v>
      </c>
      <c r="DS29">
        <v>-0.112677172305491</v>
      </c>
      <c r="DT29">
        <v>5.2015093093187602E-2</v>
      </c>
      <c r="DU29">
        <v>1</v>
      </c>
      <c r="DV29">
        <v>-1.8958874193548401</v>
      </c>
      <c r="DW29">
        <v>0.163901129032266</v>
      </c>
      <c r="DX29">
        <v>6.1692592955705297E-2</v>
      </c>
      <c r="DY29">
        <v>1</v>
      </c>
      <c r="DZ29">
        <v>7.9142290322580605E-2</v>
      </c>
      <c r="EA29">
        <v>-3.9064664516129097E-2</v>
      </c>
      <c r="EB29">
        <v>3.0698249789718099E-3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4.0030000000000001</v>
      </c>
      <c r="EJ29">
        <v>0.1583</v>
      </c>
      <c r="EK29">
        <v>4.0026000000000304</v>
      </c>
      <c r="EL29">
        <v>0</v>
      </c>
      <c r="EM29">
        <v>0</v>
      </c>
      <c r="EN29">
        <v>0</v>
      </c>
      <c r="EO29">
        <v>0.15832380952380701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6.6</v>
      </c>
      <c r="EX29">
        <v>6.5</v>
      </c>
      <c r="EY29">
        <v>2</v>
      </c>
      <c r="EZ29">
        <v>492.22199999999998</v>
      </c>
      <c r="FA29">
        <v>506.85500000000002</v>
      </c>
      <c r="FB29">
        <v>24.2059</v>
      </c>
      <c r="FC29">
        <v>33.537500000000001</v>
      </c>
      <c r="FD29">
        <v>30.000599999999999</v>
      </c>
      <c r="FE29">
        <v>33.330399999999997</v>
      </c>
      <c r="FF29">
        <v>33.375900000000001</v>
      </c>
      <c r="FG29">
        <v>40.2286</v>
      </c>
      <c r="FH29">
        <v>88.759900000000002</v>
      </c>
      <c r="FI29">
        <v>44.700800000000001</v>
      </c>
      <c r="FJ29">
        <v>24.206800000000001</v>
      </c>
      <c r="FK29">
        <v>901.28499999999997</v>
      </c>
      <c r="FL29">
        <v>22.0991</v>
      </c>
      <c r="FM29">
        <v>100.696</v>
      </c>
      <c r="FN29">
        <v>100.277</v>
      </c>
    </row>
    <row r="30" spans="1:170" x14ac:dyDescent="0.25">
      <c r="A30">
        <v>14</v>
      </c>
      <c r="B30">
        <v>1608240714.5999999</v>
      </c>
      <c r="C30">
        <v>1238.5999999046301</v>
      </c>
      <c r="D30" t="s">
        <v>344</v>
      </c>
      <c r="E30" t="s">
        <v>345</v>
      </c>
      <c r="F30" t="s">
        <v>285</v>
      </c>
      <c r="G30" t="s">
        <v>286</v>
      </c>
      <c r="H30">
        <v>1608240706.8499999</v>
      </c>
      <c r="I30">
        <f t="shared" si="0"/>
        <v>2.0156475856859408E-5</v>
      </c>
      <c r="J30">
        <f t="shared" si="1"/>
        <v>2.2431600704232593</v>
      </c>
      <c r="K30">
        <f t="shared" si="2"/>
        <v>1199.5043333333299</v>
      </c>
      <c r="L30">
        <f t="shared" si="3"/>
        <v>-2039.5540951134183</v>
      </c>
      <c r="M30">
        <f t="shared" si="4"/>
        <v>-207.19069208839426</v>
      </c>
      <c r="N30">
        <f t="shared" si="5"/>
        <v>121.85317054438813</v>
      </c>
      <c r="O30">
        <f t="shared" si="6"/>
        <v>1.1040694218063531E-3</v>
      </c>
      <c r="P30">
        <f t="shared" si="7"/>
        <v>2.9562453690242156</v>
      </c>
      <c r="Q30">
        <f t="shared" si="8"/>
        <v>1.1038403970260314E-3</v>
      </c>
      <c r="R30">
        <f t="shared" si="9"/>
        <v>6.8992082063920645E-4</v>
      </c>
      <c r="S30">
        <f t="shared" si="10"/>
        <v>231.29222685611015</v>
      </c>
      <c r="T30">
        <f t="shared" si="11"/>
        <v>29.340460185109155</v>
      </c>
      <c r="U30">
        <f t="shared" si="12"/>
        <v>29.183620000000001</v>
      </c>
      <c r="V30">
        <f t="shared" si="13"/>
        <v>4.0647036314947709</v>
      </c>
      <c r="W30">
        <f t="shared" si="14"/>
        <v>59.773356180928452</v>
      </c>
      <c r="X30">
        <f t="shared" si="15"/>
        <v>2.2675203290638102</v>
      </c>
      <c r="Y30">
        <f t="shared" si="16"/>
        <v>3.7935302180460382</v>
      </c>
      <c r="Z30">
        <f t="shared" si="17"/>
        <v>1.7971833024309607</v>
      </c>
      <c r="AA30">
        <f t="shared" si="18"/>
        <v>-0.88890058528749993</v>
      </c>
      <c r="AB30">
        <f t="shared" si="19"/>
        <v>-189.58543593229803</v>
      </c>
      <c r="AC30">
        <f t="shared" si="20"/>
        <v>-14.061227485784407</v>
      </c>
      <c r="AD30">
        <f t="shared" si="21"/>
        <v>26.75666285274022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53508.891647924043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346</v>
      </c>
      <c r="AQ30">
        <v>560.68111999999996</v>
      </c>
      <c r="AR30">
        <v>570.76</v>
      </c>
      <c r="AS30">
        <f t="shared" si="27"/>
        <v>1.7658700679795358E-2</v>
      </c>
      <c r="AT30">
        <v>0.5</v>
      </c>
      <c r="AU30">
        <f t="shared" si="28"/>
        <v>1180.1901988994121</v>
      </c>
      <c r="AV30">
        <f t="shared" si="29"/>
        <v>2.2431600704232593</v>
      </c>
      <c r="AW30">
        <f t="shared" si="30"/>
        <v>10.420312733796433</v>
      </c>
      <c r="AX30">
        <f t="shared" si="31"/>
        <v>0.16082066017240165</v>
      </c>
      <c r="AY30">
        <f t="shared" si="32"/>
        <v>2.3902143509326916E-3</v>
      </c>
      <c r="AZ30">
        <f t="shared" si="33"/>
        <v>4.7153269325110374</v>
      </c>
      <c r="BA30" t="s">
        <v>347</v>
      </c>
      <c r="BB30">
        <v>478.97</v>
      </c>
      <c r="BC30">
        <f t="shared" si="34"/>
        <v>91.789999999999964</v>
      </c>
      <c r="BD30">
        <f t="shared" si="35"/>
        <v>0.10980368231833566</v>
      </c>
      <c r="BE30">
        <f t="shared" si="36"/>
        <v>0.96701891049940536</v>
      </c>
      <c r="BF30">
        <f t="shared" si="37"/>
        <v>-6.9645482958773861E-2</v>
      </c>
      <c r="BG30">
        <f t="shared" si="38"/>
        <v>1.0568274358844238</v>
      </c>
      <c r="BH30">
        <f t="shared" si="39"/>
        <v>1400.0060000000001</v>
      </c>
      <c r="BI30">
        <f t="shared" si="40"/>
        <v>1180.1901988994121</v>
      </c>
      <c r="BJ30">
        <f t="shared" si="41"/>
        <v>0.84298938640220966</v>
      </c>
      <c r="BK30">
        <f t="shared" si="42"/>
        <v>0.19597877280441917</v>
      </c>
      <c r="BL30">
        <v>6</v>
      </c>
      <c r="BM30">
        <v>0.5</v>
      </c>
      <c r="BN30" t="s">
        <v>290</v>
      </c>
      <c r="BO30">
        <v>2</v>
      </c>
      <c r="BP30">
        <v>1608240706.8499999</v>
      </c>
      <c r="BQ30">
        <v>1199.5043333333299</v>
      </c>
      <c r="BR30">
        <v>1202.2249999999999</v>
      </c>
      <c r="BS30">
        <v>22.32113</v>
      </c>
      <c r="BT30">
        <v>22.2974833333333</v>
      </c>
      <c r="BU30">
        <v>1195.50133333333</v>
      </c>
      <c r="BV30">
        <v>22.1628133333333</v>
      </c>
      <c r="BW30">
        <v>500.02550000000002</v>
      </c>
      <c r="BX30">
        <v>101.536066666667</v>
      </c>
      <c r="BY30">
        <v>5.0202893333333297E-2</v>
      </c>
      <c r="BZ30">
        <v>27.99408</v>
      </c>
      <c r="CA30">
        <v>29.183620000000001</v>
      </c>
      <c r="CB30">
        <v>999.9</v>
      </c>
      <c r="CC30">
        <v>0</v>
      </c>
      <c r="CD30">
        <v>0</v>
      </c>
      <c r="CE30">
        <v>9999.3783333333304</v>
      </c>
      <c r="CF30">
        <v>0</v>
      </c>
      <c r="CG30">
        <v>842.28823333333298</v>
      </c>
      <c r="CH30">
        <v>1400.0060000000001</v>
      </c>
      <c r="CI30">
        <v>0.89999700000000005</v>
      </c>
      <c r="CJ30">
        <v>0.10000299999999999</v>
      </c>
      <c r="CK30">
        <v>0</v>
      </c>
      <c r="CL30">
        <v>560.68126666666706</v>
      </c>
      <c r="CM30">
        <v>4.9993800000000004</v>
      </c>
      <c r="CN30">
        <v>7904.0046666666703</v>
      </c>
      <c r="CO30">
        <v>11164.3666666667</v>
      </c>
      <c r="CP30">
        <v>45.875</v>
      </c>
      <c r="CQ30">
        <v>48.375</v>
      </c>
      <c r="CR30">
        <v>46.6374</v>
      </c>
      <c r="CS30">
        <v>48</v>
      </c>
      <c r="CT30">
        <v>47.478999999999999</v>
      </c>
      <c r="CU30">
        <v>1255.5046666666699</v>
      </c>
      <c r="CV30">
        <v>139.505666666667</v>
      </c>
      <c r="CW30">
        <v>0</v>
      </c>
      <c r="CX30">
        <v>119.5</v>
      </c>
      <c r="CY30">
        <v>0</v>
      </c>
      <c r="CZ30">
        <v>560.68111999999996</v>
      </c>
      <c r="DA30">
        <v>1.55384614558259E-2</v>
      </c>
      <c r="DB30">
        <v>-4.1707692081534899</v>
      </c>
      <c r="DC30">
        <v>7903.9567999999999</v>
      </c>
      <c r="DD30">
        <v>15</v>
      </c>
      <c r="DE30">
        <v>1608240202</v>
      </c>
      <c r="DF30" t="s">
        <v>327</v>
      </c>
      <c r="DG30">
        <v>1608240200.5</v>
      </c>
      <c r="DH30">
        <v>1608240202</v>
      </c>
      <c r="DI30">
        <v>23</v>
      </c>
      <c r="DJ30">
        <v>0.56000000000000005</v>
      </c>
      <c r="DK30">
        <v>-2.4E-2</v>
      </c>
      <c r="DL30">
        <v>4.0030000000000001</v>
      </c>
      <c r="DM30">
        <v>0.158</v>
      </c>
      <c r="DN30">
        <v>501</v>
      </c>
      <c r="DO30">
        <v>22</v>
      </c>
      <c r="DP30">
        <v>0.33</v>
      </c>
      <c r="DQ30">
        <v>0.16</v>
      </c>
      <c r="DR30">
        <v>2.2390614025593698</v>
      </c>
      <c r="DS30">
        <v>-5.6730798563196801E-2</v>
      </c>
      <c r="DT30">
        <v>0.16681146368369601</v>
      </c>
      <c r="DU30">
        <v>1</v>
      </c>
      <c r="DV30">
        <v>-2.72444838709677</v>
      </c>
      <c r="DW30">
        <v>-4.0728387096767397E-2</v>
      </c>
      <c r="DX30">
        <v>0.200669341408371</v>
      </c>
      <c r="DY30">
        <v>1</v>
      </c>
      <c r="DZ30">
        <v>2.4227145161290299E-2</v>
      </c>
      <c r="EA30">
        <v>-4.0003625806451698E-2</v>
      </c>
      <c r="EB30">
        <v>3.09034384566056E-3</v>
      </c>
      <c r="EC30">
        <v>1</v>
      </c>
      <c r="ED30">
        <v>3</v>
      </c>
      <c r="EE30">
        <v>3</v>
      </c>
      <c r="EF30" t="s">
        <v>297</v>
      </c>
      <c r="EG30">
        <v>100</v>
      </c>
      <c r="EH30">
        <v>100</v>
      </c>
      <c r="EI30">
        <v>4.01</v>
      </c>
      <c r="EJ30">
        <v>0.1583</v>
      </c>
      <c r="EK30">
        <v>4.0026000000000304</v>
      </c>
      <c r="EL30">
        <v>0</v>
      </c>
      <c r="EM30">
        <v>0</v>
      </c>
      <c r="EN30">
        <v>0</v>
      </c>
      <c r="EO30">
        <v>0.15832380952380701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8.6</v>
      </c>
      <c r="EX30">
        <v>8.5</v>
      </c>
      <c r="EY30">
        <v>2</v>
      </c>
      <c r="EZ30">
        <v>491.81900000000002</v>
      </c>
      <c r="FA30">
        <v>507.71</v>
      </c>
      <c r="FB30">
        <v>24.2957</v>
      </c>
      <c r="FC30">
        <v>33.692999999999998</v>
      </c>
      <c r="FD30">
        <v>30.000699999999998</v>
      </c>
      <c r="FE30">
        <v>33.461500000000001</v>
      </c>
      <c r="FF30">
        <v>33.504100000000001</v>
      </c>
      <c r="FG30">
        <v>50.875300000000003</v>
      </c>
      <c r="FH30">
        <v>100</v>
      </c>
      <c r="FI30">
        <v>43.960599999999999</v>
      </c>
      <c r="FJ30">
        <v>24.294799999999999</v>
      </c>
      <c r="FK30">
        <v>1202.3800000000001</v>
      </c>
      <c r="FL30">
        <v>21.6602</v>
      </c>
      <c r="FM30">
        <v>100.666</v>
      </c>
      <c r="FN30">
        <v>100.249</v>
      </c>
    </row>
    <row r="31" spans="1:170" x14ac:dyDescent="0.25">
      <c r="A31">
        <v>15</v>
      </c>
      <c r="B31">
        <v>1608240824.5999999</v>
      </c>
      <c r="C31">
        <v>1348.5999999046301</v>
      </c>
      <c r="D31" t="s">
        <v>348</v>
      </c>
      <c r="E31" t="s">
        <v>349</v>
      </c>
      <c r="F31" t="s">
        <v>285</v>
      </c>
      <c r="G31" t="s">
        <v>286</v>
      </c>
      <c r="H31">
        <v>1608240816.8499999</v>
      </c>
      <c r="I31">
        <f t="shared" si="0"/>
        <v>-1.1420260382056354E-5</v>
      </c>
      <c r="J31">
        <f t="shared" si="1"/>
        <v>2.540898233059679</v>
      </c>
      <c r="K31">
        <f t="shared" si="2"/>
        <v>1399.404</v>
      </c>
      <c r="L31">
        <f t="shared" si="3"/>
        <v>7676.5131125372009</v>
      </c>
      <c r="M31">
        <f t="shared" si="4"/>
        <v>779.84955701572608</v>
      </c>
      <c r="N31">
        <f t="shared" si="5"/>
        <v>142.16410152464863</v>
      </c>
      <c r="O31">
        <f t="shared" si="6"/>
        <v>-6.3438609966910426E-4</v>
      </c>
      <c r="P31">
        <f t="shared" si="7"/>
        <v>2.9533598579608995</v>
      </c>
      <c r="Q31">
        <f t="shared" si="8"/>
        <v>-6.344618133604388E-4</v>
      </c>
      <c r="R31">
        <f t="shared" si="9"/>
        <v>-3.9653183019755257E-4</v>
      </c>
      <c r="S31">
        <f t="shared" si="10"/>
        <v>231.29313142670898</v>
      </c>
      <c r="T31">
        <f t="shared" si="11"/>
        <v>29.333836840454268</v>
      </c>
      <c r="U31">
        <f t="shared" si="12"/>
        <v>29.14386</v>
      </c>
      <c r="V31">
        <f t="shared" si="13"/>
        <v>4.055373895356051</v>
      </c>
      <c r="W31">
        <f t="shared" si="14"/>
        <v>60.259582123341559</v>
      </c>
      <c r="X31">
        <f t="shared" si="15"/>
        <v>2.2838322322537041</v>
      </c>
      <c r="Y31">
        <f t="shared" si="16"/>
        <v>3.789990158874768</v>
      </c>
      <c r="Z31">
        <f t="shared" si="17"/>
        <v>1.7715416631023468</v>
      </c>
      <c r="AA31">
        <f t="shared" si="18"/>
        <v>0.50363348284868525</v>
      </c>
      <c r="AB31">
        <f t="shared" si="19"/>
        <v>-185.61940596409576</v>
      </c>
      <c r="AC31">
        <f t="shared" si="20"/>
        <v>-13.776700185813342</v>
      </c>
      <c r="AD31">
        <f t="shared" si="21"/>
        <v>32.400658759648564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53427.796239547512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350</v>
      </c>
      <c r="AQ31">
        <v>560.94419230769199</v>
      </c>
      <c r="AR31">
        <v>570.87</v>
      </c>
      <c r="AS31">
        <f t="shared" si="27"/>
        <v>1.738715940986213E-2</v>
      </c>
      <c r="AT31">
        <v>0.5</v>
      </c>
      <c r="AU31">
        <f t="shared" si="28"/>
        <v>1180.1979798605105</v>
      </c>
      <c r="AV31">
        <f t="shared" si="29"/>
        <v>2.540898233059679</v>
      </c>
      <c r="AW31">
        <f t="shared" si="30"/>
        <v>10.260145205515975</v>
      </c>
      <c r="AX31">
        <f t="shared" si="31"/>
        <v>0.16431061362481827</v>
      </c>
      <c r="AY31">
        <f t="shared" si="32"/>
        <v>2.6424767421178775E-3</v>
      </c>
      <c r="AZ31">
        <f t="shared" si="33"/>
        <v>4.7142256555783275</v>
      </c>
      <c r="BA31" t="s">
        <v>351</v>
      </c>
      <c r="BB31">
        <v>477.07</v>
      </c>
      <c r="BC31">
        <f t="shared" si="34"/>
        <v>93.800000000000011</v>
      </c>
      <c r="BD31">
        <f t="shared" si="35"/>
        <v>0.10581884533377411</v>
      </c>
      <c r="BE31">
        <f t="shared" si="36"/>
        <v>0.96631969005497298</v>
      </c>
      <c r="BF31">
        <f t="shared" si="37"/>
        <v>-6.8639920420877965E-2</v>
      </c>
      <c r="BG31">
        <f t="shared" si="38"/>
        <v>1.0567842410885813</v>
      </c>
      <c r="BH31">
        <f t="shared" si="39"/>
        <v>1400.0156666666701</v>
      </c>
      <c r="BI31">
        <f t="shared" si="40"/>
        <v>1180.1979798605105</v>
      </c>
      <c r="BJ31">
        <f t="shared" si="41"/>
        <v>0.84298912359350331</v>
      </c>
      <c r="BK31">
        <f t="shared" si="42"/>
        <v>0.19597824718700663</v>
      </c>
      <c r="BL31">
        <v>6</v>
      </c>
      <c r="BM31">
        <v>0.5</v>
      </c>
      <c r="BN31" t="s">
        <v>290</v>
      </c>
      <c r="BO31">
        <v>2</v>
      </c>
      <c r="BP31">
        <v>1608240816.8499999</v>
      </c>
      <c r="BQ31">
        <v>1399.404</v>
      </c>
      <c r="BR31">
        <v>1402.434</v>
      </c>
      <c r="BS31">
        <v>22.481089999999998</v>
      </c>
      <c r="BT31">
        <v>22.494486666666699</v>
      </c>
      <c r="BU31">
        <v>1395.4010000000001</v>
      </c>
      <c r="BV31">
        <v>22.318090000000002</v>
      </c>
      <c r="BW31">
        <v>499.98349999999999</v>
      </c>
      <c r="BX31">
        <v>101.538766666667</v>
      </c>
      <c r="BY31">
        <v>5.026804E-2</v>
      </c>
      <c r="BZ31">
        <v>27.978066666666699</v>
      </c>
      <c r="CA31">
        <v>29.14386</v>
      </c>
      <c r="CB31">
        <v>999.9</v>
      </c>
      <c r="CC31">
        <v>0</v>
      </c>
      <c r="CD31">
        <v>0</v>
      </c>
      <c r="CE31">
        <v>9982.7516666666706</v>
      </c>
      <c r="CF31">
        <v>0</v>
      </c>
      <c r="CG31">
        <v>1012.269</v>
      </c>
      <c r="CH31">
        <v>1400.0156666666701</v>
      </c>
      <c r="CI31">
        <v>0.90000579999999997</v>
      </c>
      <c r="CJ31">
        <v>9.9994059999999996E-2</v>
      </c>
      <c r="CK31">
        <v>0</v>
      </c>
      <c r="CL31">
        <v>560.94240000000002</v>
      </c>
      <c r="CM31">
        <v>4.9993800000000004</v>
      </c>
      <c r="CN31">
        <v>7900.90333333333</v>
      </c>
      <c r="CO31">
        <v>11164.4866666667</v>
      </c>
      <c r="CP31">
        <v>45.835099999999997</v>
      </c>
      <c r="CQ31">
        <v>48.311999999999998</v>
      </c>
      <c r="CR31">
        <v>46.568300000000001</v>
      </c>
      <c r="CS31">
        <v>47.936999999999998</v>
      </c>
      <c r="CT31">
        <v>47.436999999999998</v>
      </c>
      <c r="CU31">
        <v>1255.5223333333299</v>
      </c>
      <c r="CV31">
        <v>139.494</v>
      </c>
      <c r="CW31">
        <v>0</v>
      </c>
      <c r="CX31">
        <v>109.299999952316</v>
      </c>
      <c r="CY31">
        <v>0</v>
      </c>
      <c r="CZ31">
        <v>560.94419230769199</v>
      </c>
      <c r="DA31">
        <v>-0.65268373724818796</v>
      </c>
      <c r="DB31">
        <v>-5.0417094128498201</v>
      </c>
      <c r="DC31">
        <v>7900.9057692307697</v>
      </c>
      <c r="DD31">
        <v>15</v>
      </c>
      <c r="DE31">
        <v>1608240865.0999999</v>
      </c>
      <c r="DF31" t="s">
        <v>352</v>
      </c>
      <c r="DG31">
        <v>1608240200.5</v>
      </c>
      <c r="DH31">
        <v>1608240844.5999999</v>
      </c>
      <c r="DI31">
        <v>24</v>
      </c>
      <c r="DJ31">
        <v>0.56000000000000005</v>
      </c>
      <c r="DK31">
        <v>4.0000000000000001E-3</v>
      </c>
      <c r="DL31">
        <v>4.0030000000000001</v>
      </c>
      <c r="DM31">
        <v>0.16300000000000001</v>
      </c>
      <c r="DN31">
        <v>501</v>
      </c>
      <c r="DO31">
        <v>23</v>
      </c>
      <c r="DP31">
        <v>0.33</v>
      </c>
      <c r="DQ31">
        <v>0.17</v>
      </c>
      <c r="DR31">
        <v>2.5490202660239101</v>
      </c>
      <c r="DS31">
        <v>-0.120766707508079</v>
      </c>
      <c r="DT31">
        <v>7.0737579315235596E-2</v>
      </c>
      <c r="DU31">
        <v>1</v>
      </c>
      <c r="DV31">
        <v>-3.0337854838709699</v>
      </c>
      <c r="DW31">
        <v>3.12420967742023E-2</v>
      </c>
      <c r="DX31">
        <v>8.4360356759012101E-2</v>
      </c>
      <c r="DY31">
        <v>1</v>
      </c>
      <c r="DZ31">
        <v>-1.8430474193548398E-2</v>
      </c>
      <c r="EA31">
        <v>3.6854109677419401E-2</v>
      </c>
      <c r="EB31">
        <v>2.84042405875031E-3</v>
      </c>
      <c r="EC31">
        <v>1</v>
      </c>
      <c r="ED31">
        <v>3</v>
      </c>
      <c r="EE31">
        <v>3</v>
      </c>
      <c r="EF31" t="s">
        <v>297</v>
      </c>
      <c r="EG31">
        <v>100</v>
      </c>
      <c r="EH31">
        <v>100</v>
      </c>
      <c r="EI31">
        <v>4.0030000000000001</v>
      </c>
      <c r="EJ31">
        <v>0.16300000000000001</v>
      </c>
      <c r="EK31">
        <v>4.0026000000000304</v>
      </c>
      <c r="EL31">
        <v>0</v>
      </c>
      <c r="EM31">
        <v>0</v>
      </c>
      <c r="EN31">
        <v>0</v>
      </c>
      <c r="EO31">
        <v>0.15832380952380701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10.4</v>
      </c>
      <c r="EX31">
        <v>10.4</v>
      </c>
      <c r="EY31">
        <v>2</v>
      </c>
      <c r="EZ31">
        <v>491.83699999999999</v>
      </c>
      <c r="FA31">
        <v>508.10500000000002</v>
      </c>
      <c r="FB31">
        <v>24.282699999999998</v>
      </c>
      <c r="FC31">
        <v>33.818199999999997</v>
      </c>
      <c r="FD31">
        <v>30.000399999999999</v>
      </c>
      <c r="FE31">
        <v>33.5745</v>
      </c>
      <c r="FF31">
        <v>33.613500000000002</v>
      </c>
      <c r="FG31">
        <v>57.665700000000001</v>
      </c>
      <c r="FH31">
        <v>100</v>
      </c>
      <c r="FI31">
        <v>43.214799999999997</v>
      </c>
      <c r="FJ31">
        <v>24.2864</v>
      </c>
      <c r="FK31">
        <v>1402.58</v>
      </c>
      <c r="FL31">
        <v>20.573399999999999</v>
      </c>
      <c r="FM31">
        <v>100.64700000000001</v>
      </c>
      <c r="FN31">
        <v>100.233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2020-12-17T13:36:16Z</dcterms:created>
  <dcterms:modified xsi:type="dcterms:W3CDTF">2021-05-04T23:50:04Z</dcterms:modified>
</cp:coreProperties>
</file>