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39DC6D5B-FC82-444F-B6BD-266ABDA0565A}" xr6:coauthVersionLast="46" xr6:coauthVersionMax="46" xr10:uidLastSave="{00000000-0000-0000-0000-000000000000}"/>
  <bookViews>
    <workbookView xWindow="1425" yWindow="142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J30" i="1"/>
  <c r="BK30" i="1" s="1"/>
  <c r="BI30" i="1"/>
  <c r="BH30" i="1"/>
  <c r="BG30" i="1"/>
  <c r="BF30" i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/>
  <c r="L25" i="1" s="1"/>
  <c r="Z25" i="1"/>
  <c r="Y25" i="1"/>
  <c r="X25" i="1"/>
  <c r="Q25" i="1"/>
  <c r="BO24" i="1"/>
  <c r="BN24" i="1"/>
  <c r="BL24" i="1"/>
  <c r="BM24" i="1" s="1"/>
  <c r="BJ24" i="1"/>
  <c r="BK24" i="1" s="1"/>
  <c r="BI24" i="1"/>
  <c r="BH24" i="1"/>
  <c r="BG24" i="1"/>
  <c r="BF24" i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H23" i="1"/>
  <c r="L23" i="1" s="1"/>
  <c r="Z23" i="1"/>
  <c r="Y23" i="1"/>
  <c r="X23" i="1"/>
  <c r="Q23" i="1"/>
  <c r="BO22" i="1"/>
  <c r="BN22" i="1"/>
  <c r="BL22" i="1"/>
  <c r="BM22" i="1" s="1"/>
  <c r="BJ22" i="1"/>
  <c r="BK22" i="1" s="1"/>
  <c r="BI22" i="1"/>
  <c r="BH22" i="1"/>
  <c r="BG22" i="1"/>
  <c r="BF22" i="1"/>
  <c r="BE22" i="1"/>
  <c r="BA22" i="1"/>
  <c r="AU22" i="1"/>
  <c r="AO22" i="1"/>
  <c r="AJ22" i="1"/>
  <c r="AH22" i="1" s="1"/>
  <c r="Z22" i="1"/>
  <c r="Y22" i="1"/>
  <c r="X22" i="1" s="1"/>
  <c r="Q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H21" i="1"/>
  <c r="L21" i="1" s="1"/>
  <c r="Z21" i="1"/>
  <c r="Y21" i="1"/>
  <c r="X21" i="1"/>
  <c r="Q21" i="1"/>
  <c r="BO20" i="1"/>
  <c r="BN20" i="1"/>
  <c r="BL20" i="1"/>
  <c r="BM20" i="1" s="1"/>
  <c r="BK20" i="1"/>
  <c r="BJ20" i="1"/>
  <c r="BI20" i="1"/>
  <c r="BH20" i="1"/>
  <c r="BG20" i="1"/>
  <c r="BF20" i="1"/>
  <c r="BE20" i="1"/>
  <c r="BA20" i="1"/>
  <c r="AU20" i="1"/>
  <c r="AO20" i="1"/>
  <c r="AJ20" i="1"/>
  <c r="AI20" i="1"/>
  <c r="AH20" i="1"/>
  <c r="O20" i="1" s="1"/>
  <c r="Z20" i="1"/>
  <c r="Y20" i="1"/>
  <c r="X20" i="1" s="1"/>
  <c r="Q20" i="1"/>
  <c r="L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H19" i="1"/>
  <c r="L19" i="1" s="1"/>
  <c r="Z19" i="1"/>
  <c r="Y19" i="1"/>
  <c r="X19" i="1"/>
  <c r="Q19" i="1"/>
  <c r="BO18" i="1"/>
  <c r="BN18" i="1"/>
  <c r="BL18" i="1"/>
  <c r="BM18" i="1" s="1"/>
  <c r="BK18" i="1"/>
  <c r="BJ18" i="1"/>
  <c r="BI18" i="1"/>
  <c r="BH18" i="1"/>
  <c r="BG18" i="1"/>
  <c r="BF18" i="1"/>
  <c r="BE18" i="1"/>
  <c r="BA18" i="1"/>
  <c r="AU18" i="1"/>
  <c r="AO18" i="1"/>
  <c r="AJ18" i="1"/>
  <c r="AI18" i="1"/>
  <c r="AH18" i="1"/>
  <c r="O18" i="1" s="1"/>
  <c r="Z18" i="1"/>
  <c r="Y18" i="1"/>
  <c r="X18" i="1" s="1"/>
  <c r="Q18" i="1"/>
  <c r="L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H17" i="1"/>
  <c r="L17" i="1" s="1"/>
  <c r="Z17" i="1"/>
  <c r="Y17" i="1"/>
  <c r="X17" i="1"/>
  <c r="Q17" i="1"/>
  <c r="L24" i="1" l="1"/>
  <c r="O24" i="1"/>
  <c r="K24" i="1"/>
  <c r="AX24" i="1" s="1"/>
  <c r="J24" i="1"/>
  <c r="I24" i="1" s="1"/>
  <c r="AI24" i="1"/>
  <c r="T17" i="1"/>
  <c r="AW17" i="1"/>
  <c r="O28" i="1"/>
  <c r="L28" i="1"/>
  <c r="K28" i="1"/>
  <c r="AX28" i="1" s="1"/>
  <c r="AI28" i="1"/>
  <c r="J28" i="1"/>
  <c r="I28" i="1" s="1"/>
  <c r="T21" i="1"/>
  <c r="AW21" i="1"/>
  <c r="O30" i="1"/>
  <c r="L30" i="1"/>
  <c r="K30" i="1"/>
  <c r="AX30" i="1" s="1"/>
  <c r="J30" i="1"/>
  <c r="I30" i="1" s="1"/>
  <c r="AI30" i="1"/>
  <c r="AY21" i="1"/>
  <c r="T23" i="1"/>
  <c r="AW23" i="1"/>
  <c r="AY23" i="1" s="1"/>
  <c r="AY24" i="1"/>
  <c r="T24" i="1"/>
  <c r="AW24" i="1"/>
  <c r="T26" i="1"/>
  <c r="AW26" i="1"/>
  <c r="T28" i="1"/>
  <c r="AW28" i="1"/>
  <c r="AW18" i="1"/>
  <c r="AY18" i="1" s="1"/>
  <c r="T18" i="1"/>
  <c r="T25" i="1"/>
  <c r="AW25" i="1"/>
  <c r="AY25" i="1" s="1"/>
  <c r="AY26" i="1"/>
  <c r="T27" i="1"/>
  <c r="AW27" i="1"/>
  <c r="AY27" i="1" s="1"/>
  <c r="AY28" i="1"/>
  <c r="T29" i="1"/>
  <c r="AW29" i="1"/>
  <c r="T30" i="1"/>
  <c r="AW30" i="1"/>
  <c r="AY30" i="1" s="1"/>
  <c r="O22" i="1"/>
  <c r="L22" i="1"/>
  <c r="K22" i="1"/>
  <c r="AX22" i="1" s="1"/>
  <c r="AZ22" i="1" s="1"/>
  <c r="J22" i="1"/>
  <c r="I22" i="1" s="1"/>
  <c r="AI22" i="1"/>
  <c r="AW20" i="1"/>
  <c r="T20" i="1"/>
  <c r="T22" i="1"/>
  <c r="AW22" i="1"/>
  <c r="AY22" i="1" s="1"/>
  <c r="T19" i="1"/>
  <c r="AW19" i="1"/>
  <c r="AY29" i="1"/>
  <c r="T31" i="1"/>
  <c r="AW31" i="1"/>
  <c r="AY20" i="1"/>
  <c r="AY17" i="1"/>
  <c r="O26" i="1"/>
  <c r="L26" i="1"/>
  <c r="K26" i="1"/>
  <c r="AX26" i="1" s="1"/>
  <c r="AZ26" i="1" s="1"/>
  <c r="J26" i="1"/>
  <c r="I26" i="1" s="1"/>
  <c r="AI26" i="1"/>
  <c r="AY19" i="1"/>
  <c r="AY31" i="1"/>
  <c r="J18" i="1"/>
  <c r="I18" i="1" s="1"/>
  <c r="J20" i="1"/>
  <c r="I20" i="1" s="1"/>
  <c r="O17" i="1"/>
  <c r="K18" i="1"/>
  <c r="AX18" i="1" s="1"/>
  <c r="O19" i="1"/>
  <c r="K20" i="1"/>
  <c r="AX20" i="1" s="1"/>
  <c r="AZ20" i="1" s="1"/>
  <c r="O21" i="1"/>
  <c r="O23" i="1"/>
  <c r="O25" i="1"/>
  <c r="O27" i="1"/>
  <c r="O29" i="1"/>
  <c r="O31" i="1"/>
  <c r="AI21" i="1"/>
  <c r="AI23" i="1"/>
  <c r="AI25" i="1"/>
  <c r="AI27" i="1"/>
  <c r="AI29" i="1"/>
  <c r="AI31" i="1"/>
  <c r="J17" i="1"/>
  <c r="I17" i="1" s="1"/>
  <c r="J19" i="1"/>
  <c r="I19" i="1" s="1"/>
  <c r="J21" i="1"/>
  <c r="I21" i="1" s="1"/>
  <c r="J23" i="1"/>
  <c r="I23" i="1" s="1"/>
  <c r="J25" i="1"/>
  <c r="I25" i="1" s="1"/>
  <c r="J27" i="1"/>
  <c r="I27" i="1" s="1"/>
  <c r="J29" i="1"/>
  <c r="I29" i="1" s="1"/>
  <c r="J31" i="1"/>
  <c r="I31" i="1" s="1"/>
  <c r="K17" i="1"/>
  <c r="AX17" i="1" s="1"/>
  <c r="AZ17" i="1" s="1"/>
  <c r="K19" i="1"/>
  <c r="AX19" i="1" s="1"/>
  <c r="K21" i="1"/>
  <c r="AX21" i="1" s="1"/>
  <c r="AZ21" i="1" s="1"/>
  <c r="K23" i="1"/>
  <c r="AX23" i="1" s="1"/>
  <c r="AZ23" i="1" s="1"/>
  <c r="K25" i="1"/>
  <c r="AX25" i="1" s="1"/>
  <c r="AZ25" i="1" s="1"/>
  <c r="K27" i="1"/>
  <c r="AX27" i="1" s="1"/>
  <c r="AZ27" i="1" s="1"/>
  <c r="K29" i="1"/>
  <c r="AX29" i="1" s="1"/>
  <c r="AZ29" i="1" s="1"/>
  <c r="K31" i="1"/>
  <c r="AX31" i="1" s="1"/>
  <c r="AZ31" i="1" s="1"/>
  <c r="AI17" i="1"/>
  <c r="AI19" i="1"/>
  <c r="AB17" i="1" l="1"/>
  <c r="AB31" i="1"/>
  <c r="AB20" i="1"/>
  <c r="U19" i="1"/>
  <c r="V19" i="1" s="1"/>
  <c r="AB29" i="1"/>
  <c r="AB18" i="1"/>
  <c r="AB26" i="1"/>
  <c r="U27" i="1"/>
  <c r="V27" i="1" s="1"/>
  <c r="U23" i="1"/>
  <c r="V23" i="1" s="1"/>
  <c r="U17" i="1"/>
  <c r="V17" i="1" s="1"/>
  <c r="AB25" i="1"/>
  <c r="U20" i="1"/>
  <c r="V20" i="1" s="1"/>
  <c r="U30" i="1"/>
  <c r="V30" i="1" s="1"/>
  <c r="R30" i="1" s="1"/>
  <c r="P30" i="1" s="1"/>
  <c r="S30" i="1" s="1"/>
  <c r="M30" i="1" s="1"/>
  <c r="N30" i="1" s="1"/>
  <c r="AB28" i="1"/>
  <c r="AB24" i="1"/>
  <c r="U31" i="1"/>
  <c r="V31" i="1" s="1"/>
  <c r="U28" i="1"/>
  <c r="V28" i="1" s="1"/>
  <c r="R28" i="1" s="1"/>
  <c r="P28" i="1" s="1"/>
  <c r="S28" i="1" s="1"/>
  <c r="M28" i="1" s="1"/>
  <c r="N28" i="1" s="1"/>
  <c r="AB23" i="1"/>
  <c r="R23" i="1"/>
  <c r="P23" i="1" s="1"/>
  <c r="S23" i="1" s="1"/>
  <c r="M23" i="1" s="1"/>
  <c r="N23" i="1" s="1"/>
  <c r="U25" i="1"/>
  <c r="V25" i="1" s="1"/>
  <c r="U26" i="1"/>
  <c r="V26" i="1" s="1"/>
  <c r="AZ24" i="1"/>
  <c r="AB27" i="1"/>
  <c r="U22" i="1"/>
  <c r="V22" i="1" s="1"/>
  <c r="U21" i="1"/>
  <c r="V21" i="1" s="1"/>
  <c r="AB21" i="1"/>
  <c r="AB30" i="1"/>
  <c r="AZ28" i="1"/>
  <c r="AZ19" i="1"/>
  <c r="AB19" i="1"/>
  <c r="AZ18" i="1"/>
  <c r="AB22" i="1"/>
  <c r="U29" i="1"/>
  <c r="V29" i="1" s="1"/>
  <c r="U18" i="1"/>
  <c r="V18" i="1" s="1"/>
  <c r="U24" i="1"/>
  <c r="V24" i="1" s="1"/>
  <c r="R24" i="1" s="1"/>
  <c r="P24" i="1" s="1"/>
  <c r="S24" i="1" s="1"/>
  <c r="M24" i="1" s="1"/>
  <c r="N24" i="1" s="1"/>
  <c r="AZ30" i="1"/>
  <c r="W26" i="1" l="1"/>
  <c r="AA26" i="1" s="1"/>
  <c r="AD26" i="1"/>
  <c r="AE26" i="1" s="1"/>
  <c r="AC26" i="1"/>
  <c r="W20" i="1"/>
  <c r="AA20" i="1" s="1"/>
  <c r="AD20" i="1"/>
  <c r="AE20" i="1" s="1"/>
  <c r="AC20" i="1"/>
  <c r="W19" i="1"/>
  <c r="AA19" i="1" s="1"/>
  <c r="AC19" i="1"/>
  <c r="AD19" i="1"/>
  <c r="R19" i="1"/>
  <c r="P19" i="1" s="1"/>
  <c r="S19" i="1" s="1"/>
  <c r="M19" i="1" s="1"/>
  <c r="N19" i="1" s="1"/>
  <c r="W21" i="1"/>
  <c r="AA21" i="1" s="1"/>
  <c r="AD21" i="1"/>
  <c r="AC21" i="1"/>
  <c r="W31" i="1"/>
  <c r="AA31" i="1" s="1"/>
  <c r="AD31" i="1"/>
  <c r="AC31" i="1"/>
  <c r="W27" i="1"/>
  <c r="AA27" i="1" s="1"/>
  <c r="AD27" i="1"/>
  <c r="AE27" i="1" s="1"/>
  <c r="AC27" i="1"/>
  <c r="W18" i="1"/>
  <c r="AA18" i="1" s="1"/>
  <c r="AD18" i="1"/>
  <c r="AE18" i="1" s="1"/>
  <c r="AC18" i="1"/>
  <c r="W25" i="1"/>
  <c r="AA25" i="1" s="1"/>
  <c r="AD25" i="1"/>
  <c r="AE25" i="1" s="1"/>
  <c r="AC25" i="1"/>
  <c r="R25" i="1"/>
  <c r="P25" i="1" s="1"/>
  <c r="S25" i="1" s="1"/>
  <c r="M25" i="1" s="1"/>
  <c r="N25" i="1" s="1"/>
  <c r="R26" i="1"/>
  <c r="P26" i="1" s="1"/>
  <c r="S26" i="1" s="1"/>
  <c r="M26" i="1" s="1"/>
  <c r="N26" i="1" s="1"/>
  <c r="R20" i="1"/>
  <c r="P20" i="1" s="1"/>
  <c r="S20" i="1" s="1"/>
  <c r="M20" i="1" s="1"/>
  <c r="N20" i="1" s="1"/>
  <c r="W29" i="1"/>
  <c r="AA29" i="1" s="1"/>
  <c r="AC29" i="1"/>
  <c r="AD29" i="1"/>
  <c r="AE29" i="1" s="1"/>
  <c r="W17" i="1"/>
  <c r="AA17" i="1" s="1"/>
  <c r="AD17" i="1"/>
  <c r="AC17" i="1"/>
  <c r="R18" i="1"/>
  <c r="P18" i="1" s="1"/>
  <c r="S18" i="1" s="1"/>
  <c r="M18" i="1" s="1"/>
  <c r="N18" i="1" s="1"/>
  <c r="R31" i="1"/>
  <c r="P31" i="1" s="1"/>
  <c r="S31" i="1" s="1"/>
  <c r="M31" i="1" s="1"/>
  <c r="N31" i="1" s="1"/>
  <c r="R27" i="1"/>
  <c r="P27" i="1" s="1"/>
  <c r="S27" i="1" s="1"/>
  <c r="M27" i="1" s="1"/>
  <c r="N27" i="1" s="1"/>
  <c r="W24" i="1"/>
  <c r="AA24" i="1" s="1"/>
  <c r="AD24" i="1"/>
  <c r="AC24" i="1"/>
  <c r="W22" i="1"/>
  <c r="AA22" i="1" s="1"/>
  <c r="AD22" i="1"/>
  <c r="AC22" i="1"/>
  <c r="R22" i="1"/>
  <c r="P22" i="1" s="1"/>
  <c r="S22" i="1" s="1"/>
  <c r="M22" i="1" s="1"/>
  <c r="N22" i="1" s="1"/>
  <c r="W30" i="1"/>
  <c r="AA30" i="1" s="1"/>
  <c r="AD30" i="1"/>
  <c r="AC30" i="1"/>
  <c r="W23" i="1"/>
  <c r="AA23" i="1" s="1"/>
  <c r="AD23" i="1"/>
  <c r="AC23" i="1"/>
  <c r="R29" i="1"/>
  <c r="P29" i="1" s="1"/>
  <c r="S29" i="1" s="1"/>
  <c r="M29" i="1" s="1"/>
  <c r="N29" i="1" s="1"/>
  <c r="R17" i="1"/>
  <c r="P17" i="1" s="1"/>
  <c r="S17" i="1" s="1"/>
  <c r="M17" i="1" s="1"/>
  <c r="N17" i="1" s="1"/>
  <c r="W28" i="1"/>
  <c r="AA28" i="1" s="1"/>
  <c r="AD28" i="1"/>
  <c r="AC28" i="1"/>
  <c r="R21" i="1"/>
  <c r="P21" i="1" s="1"/>
  <c r="S21" i="1" s="1"/>
  <c r="M21" i="1" s="1"/>
  <c r="N21" i="1" s="1"/>
  <c r="AE24" i="1" l="1"/>
  <c r="AE31" i="1"/>
  <c r="AE28" i="1"/>
  <c r="AE30" i="1"/>
  <c r="AE21" i="1"/>
  <c r="AE22" i="1"/>
  <c r="AE23" i="1"/>
  <c r="AE17" i="1"/>
  <c r="AE19" i="1"/>
</calcChain>
</file>

<file path=xl/sharedStrings.xml><?xml version="1.0" encoding="utf-8"?>
<sst xmlns="http://schemas.openxmlformats.org/spreadsheetml/2006/main" count="702" uniqueCount="360">
  <si>
    <t>File opened</t>
  </si>
  <si>
    <t>2020-12-17 13:14:16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</si>
  <si>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</si>
  <si>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</si>
  <si>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</si>
  <si>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</si>
  <si>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</si>
  <si>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</si>
  <si>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</si>
  <si>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</si>
  <si>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</si>
  <si>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</si>
  <si>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</si>
  <si>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{"h2oazero": "1.16161", "co2aspan2b": "0.086568", "co2bspan2": "0", "co2aspanconc2": "0", "h2obspan1": "0.998939", "co2aspan2": "0", "h2obzero": "1.16501", "flowazero": "0.317", "h2obspanconc1": "12.17", "co2bspanconc2": "0", "co2aspanconc1": "400", "h2oaspanconc2": "0", "h2obspan2": "0", "h2oaspanconc1": "12.17", "tazero": "0.00104713", "co2aspan1": "1.00054", "co2bspan1": "0.999577", "co2azero": "0.892502", "h2oaspan2": "0", "co2aspan2a": "0.0865215", "co2bzero": "0.898612", "h2obspan2b": "0.0677395", "h2oaspan2b": "0.0671222", "flowmeterzero": "0.990581", "co2bspan2b": "0.087286", "h2obspan2a": "0.0678114", "oxygen": "21", "co2bspanconc1": "400", "ssb_ref": "34919.1", "ssa_ref": "37127.4", "h2oaspan1": "1.00398", "h2oaspan2a": "0.0668561", "h2obspanconc2": "0", "co2bspan2a": "0.0873229", "chamberpressurezero": "2.57375", "flowbzero": "0.26", "tbzero": "0.0513058"}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</si>
  <si>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</si>
  <si>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</si>
  <si>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</si>
  <si>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</si>
  <si>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</si>
  <si>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</si>
  <si>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</si>
  <si>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</si>
  <si>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</si>
  <si>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</si>
  <si>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13:14:16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</si>
  <si>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</si>
  <si>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</si>
  <si>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</si>
  <si>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</si>
  <si>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</si>
  <si>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</si>
  <si>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</si>
  <si>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</si>
  <si>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</si>
  <si>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</si>
  <si>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</si>
  <si>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</si>
  <si>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</si>
  <si>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</si>
  <si>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</si>
  <si>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</si>
  <si>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</si>
  <si>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</si>
  <si>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</si>
  <si>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</si>
  <si>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</si>
  <si>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</si>
  <si>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</si>
  <si>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</si>
  <si>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</si>
  <si>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</si>
  <si>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</si>
  <si>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</si>
  <si>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</si>
  <si>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</si>
  <si>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</si>
  <si>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</si>
  <si>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</si>
  <si>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</si>
  <si>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</si>
  <si>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</si>
  <si>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</si>
  <si>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</si>
  <si>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</si>
  <si>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</si>
  <si>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</si>
  <si>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</si>
  <si>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</si>
  <si>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</si>
  <si>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</si>
  <si>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</si>
  <si>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</si>
  <si>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</si>
  <si>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</si>
  <si>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</si>
  <si>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</si>
  <si>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</si>
  <si>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</si>
  <si>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4.65699 90.8869 379.722 605.635 841.815 1039.01 1224.8 1380.41</t>
  </si>
  <si>
    <t>Fs_true</t>
  </si>
  <si>
    <t>1.11337 104.448 404.176 601.654 803.986 1000.69 1203.33 1401.91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</si>
  <si>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</si>
  <si>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</si>
  <si>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</si>
  <si>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</si>
  <si>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</si>
  <si>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</si>
  <si>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</si>
  <si>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</si>
  <si>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</si>
  <si>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</si>
  <si>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</si>
  <si>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</si>
  <si>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</si>
  <si>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</si>
  <si>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</si>
  <si>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</si>
  <si>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</si>
  <si>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</si>
  <si>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</si>
  <si>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</si>
  <si>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</si>
  <si>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</si>
  <si>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</si>
  <si>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</si>
  <si>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</si>
  <si>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</si>
  <si>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</si>
  <si>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</si>
  <si>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</si>
  <si>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</si>
  <si>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</si>
  <si>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</si>
  <si>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</si>
  <si>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</si>
  <si>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</si>
  <si>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</si>
  <si>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</si>
  <si>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</si>
  <si>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</si>
  <si>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</si>
  <si>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</si>
  <si>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</si>
  <si>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</si>
  <si>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</si>
  <si>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</si>
  <si>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</si>
  <si>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</si>
  <si>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</si>
  <si>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</si>
  <si>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</si>
  <si>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</si>
  <si>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</si>
  <si>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</si>
  <si>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</si>
  <si>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</si>
  <si>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</si>
  <si>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</si>
  <si>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</si>
  <si>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</si>
  <si>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</si>
  <si>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</si>
  <si>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</si>
  <si>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</si>
  <si>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</si>
  <si>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</si>
  <si>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</si>
  <si>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</si>
  <si>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</si>
  <si>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</si>
  <si>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</si>
  <si>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</si>
  <si>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</si>
  <si>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</si>
  <si>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</si>
  <si>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</si>
  <si>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</si>
  <si>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</si>
  <si>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</si>
  <si>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</si>
  <si>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</si>
  <si>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</si>
  <si>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</si>
  <si>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</si>
  <si>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</si>
  <si>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</si>
  <si>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</si>
  <si>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</si>
  <si>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</si>
  <si>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</si>
  <si>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</si>
  <si>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</si>
  <si>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</si>
  <si>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</si>
  <si>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</si>
  <si>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</si>
  <si>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</si>
  <si>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</si>
  <si>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</si>
  <si>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</si>
  <si>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</si>
  <si>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</si>
  <si>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</si>
  <si>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</si>
  <si>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</si>
  <si>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</si>
  <si>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</si>
  <si>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</si>
  <si>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</si>
  <si>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</si>
  <si>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</si>
  <si>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</si>
  <si>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</si>
  <si>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</si>
  <si>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</si>
  <si>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</si>
  <si>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</si>
  <si>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</si>
  <si>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</si>
  <si>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</si>
  <si>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</si>
  <si>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</si>
  <si>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</si>
  <si>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</si>
  <si>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</si>
  <si>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</si>
  <si>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</si>
  <si>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</si>
  <si>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</si>
  <si>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</si>
  <si>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</si>
  <si>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</si>
  <si>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</si>
  <si>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</si>
  <si>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</si>
  <si>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</si>
  <si>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</si>
  <si>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</si>
  <si>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</si>
  <si>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</si>
  <si>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</si>
  <si>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</si>
  <si>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</si>
  <si>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</si>
  <si>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</si>
  <si>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</si>
  <si>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</si>
  <si>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</si>
  <si>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</si>
  <si>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</si>
  <si>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</si>
  <si>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</si>
  <si>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</si>
  <si>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</si>
  <si>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</si>
  <si>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</si>
  <si>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</si>
  <si>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</si>
  <si>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</si>
  <si>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</si>
  <si>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</si>
  <si>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</si>
  <si>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</si>
  <si>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</si>
  <si>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</si>
  <si>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</si>
  <si>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</si>
  <si>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</si>
  <si>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</si>
  <si>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</si>
  <si>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</si>
  <si>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</si>
  <si>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</si>
  <si>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</si>
  <si>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</si>
  <si>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</si>
  <si>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</si>
  <si>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</si>
  <si>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</si>
  <si>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</si>
  <si>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</si>
  <si>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</si>
  <si>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</si>
  <si>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</si>
  <si>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</si>
  <si>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</si>
  <si>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</si>
  <si>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</si>
  <si>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</si>
  <si>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</si>
  <si>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</si>
  <si>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</si>
  <si>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</si>
  <si>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</si>
  <si>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</si>
  <si>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</si>
  <si>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</si>
  <si>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</si>
  <si>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</si>
  <si>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</si>
  <si>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</si>
  <si>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</si>
  <si>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</si>
  <si>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</si>
  <si>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</si>
  <si>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</si>
  <si>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</si>
  <si>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</si>
  <si>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</si>
  <si>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13:37:17</t>
  </si>
  <si>
    <t>13:37:17</t>
  </si>
  <si>
    <t>1149</t>
  </si>
  <si>
    <t>_1</t>
  </si>
  <si>
    <t>-</t>
  </si>
  <si>
    <t>RECT-3046-20201217-13_37_12</t>
  </si>
  <si>
    <t>DARK-3047-20201217-13_37_20</t>
  </si>
  <si>
    <t>0: Broadleaf</t>
  </si>
  <si>
    <t>13:37:36</t>
  </si>
  <si>
    <t>0/3</t>
  </si>
  <si>
    <t>20201217 13:39:37</t>
  </si>
  <si>
    <t>13:39:37</t>
  </si>
  <si>
    <t>RECT-3048-20201217-13_39_32</t>
  </si>
  <si>
    <t>DARK-3049-20201217-13_39_40</t>
  </si>
  <si>
    <t>2/3</t>
  </si>
  <si>
    <t>20201217 13:40:48</t>
  </si>
  <si>
    <t>13:40:48</t>
  </si>
  <si>
    <t>RECT-3050-20201217-13_40_43</t>
  </si>
  <si>
    <t>DARK-3051-20201217-13_40_51</t>
  </si>
  <si>
    <t>3/3</t>
  </si>
  <si>
    <t>20201217 13:41:55</t>
  </si>
  <si>
    <t>13:41:55</t>
  </si>
  <si>
    <t>RECT-3052-20201217-13_41_50</t>
  </si>
  <si>
    <t>DARK-3053-20201217-13_41_58</t>
  </si>
  <si>
    <t>20201217 13:43:44</t>
  </si>
  <si>
    <t>13:43:44</t>
  </si>
  <si>
    <t>RECT-3054-20201217-13_43_39</t>
  </si>
  <si>
    <t>DARK-3055-20201217-13_43_47</t>
  </si>
  <si>
    <t>20201217 13:45:15</t>
  </si>
  <si>
    <t>13:45:15</t>
  </si>
  <si>
    <t>RECT-3056-20201217-13_45_10</t>
  </si>
  <si>
    <t>DARK-3057-20201217-13_45_18</t>
  </si>
  <si>
    <t>20201217 13:46:59</t>
  </si>
  <si>
    <t>13:46:59</t>
  </si>
  <si>
    <t>RECT-3058-20201217-13_46_54</t>
  </si>
  <si>
    <t>DARK-3059-20201217-13_47_02</t>
  </si>
  <si>
    <t>20201217 13:49:00</t>
  </si>
  <si>
    <t>13:49:00</t>
  </si>
  <si>
    <t>RECT-3060-20201217-13_48_55</t>
  </si>
  <si>
    <t>DARK-3061-20201217-13_49_03</t>
  </si>
  <si>
    <t>13:49:18</t>
  </si>
  <si>
    <t>20201217 13:51:06</t>
  </si>
  <si>
    <t>13:51:06</t>
  </si>
  <si>
    <t>RECT-3062-20201217-13_51_01</t>
  </si>
  <si>
    <t>DARK-3063-20201217-13_51_09</t>
  </si>
  <si>
    <t>20201217 13:53:07</t>
  </si>
  <si>
    <t>13:53:07</t>
  </si>
  <si>
    <t>RECT-3064-20201217-13_53_02</t>
  </si>
  <si>
    <t>DARK-3065-20201217-13_53_10</t>
  </si>
  <si>
    <t>20201217 13:54:41</t>
  </si>
  <si>
    <t>13:54:41</t>
  </si>
  <si>
    <t>RECT-3066-20201217-13_54_36</t>
  </si>
  <si>
    <t>DARK-3067-20201217-13_54_44</t>
  </si>
  <si>
    <t>20201217 13:56:42</t>
  </si>
  <si>
    <t>13:56:42</t>
  </si>
  <si>
    <t>RECT-3068-20201217-13_56_37</t>
  </si>
  <si>
    <t>DARK-3069-20201217-13_56_45</t>
  </si>
  <si>
    <t>1/3</t>
  </si>
  <si>
    <t>20201217 13:58:35</t>
  </si>
  <si>
    <t>13:58:35</t>
  </si>
  <si>
    <t>RECT-3070-20201217-13_58_30</t>
  </si>
  <si>
    <t>DARK-3071-20201217-13_58_38</t>
  </si>
  <si>
    <t>20201217 14:00:36</t>
  </si>
  <si>
    <t>14:00:36</t>
  </si>
  <si>
    <t>RECT-3072-20201217-14_00_31</t>
  </si>
  <si>
    <t>DARK-3073-20201217-14_00_39</t>
  </si>
  <si>
    <t>14:00:57</t>
  </si>
  <si>
    <t>20201217 14:02:58</t>
  </si>
  <si>
    <t>14:02:58</t>
  </si>
  <si>
    <t>RECT-3074-20201217-14_02_54</t>
  </si>
  <si>
    <t>DARK-3075-20201217-14_03_01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</si>
</sst>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1608233837.0999999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1608233829.0999999</v>
      </c>
      <c r="I17">
        <f t="shared" ref="I17:I31" si="0">(J17)/1000</f>
        <v>3.2426302025209686E-4</v>
      </c>
      <c r="J17">
        <f t="shared" ref="J17:J31" si="1">1000*CA17*AH17*(BW17-BX17)/(100*BP17*(1000-AH17*BW17))</f>
        <v>0.32426302025209686</v>
      </c>
      <c r="K17">
        <f t="shared" ref="K17:K31" si="2">CA17*AH17*(BV17-BU17*(1000-AH17*BX17)/(1000-AH17*BW17))/(100*BP17)</f>
        <v>1.2365880900163724</v>
      </c>
      <c r="L17">
        <f t="shared" ref="L17:L31" si="3">BU17 - IF(AH17&gt;1, K17*BP17*100/(AJ17*CI17), 0)</f>
        <v>401.22841935483899</v>
      </c>
      <c r="M17">
        <f t="shared" ref="M17:M31" si="4">((S17-I17/2)*L17-K17)/(S17+I17/2)</f>
        <v>280.96533374314248</v>
      </c>
      <c r="N17">
        <f t="shared" ref="N17:N31" si="5">M17*(CB17+CC17)/1000</f>
        <v>28.578337225875025</v>
      </c>
      <c r="O17">
        <f t="shared" ref="O17:O31" si="6">(BU17 - IF(AH17&gt;1, K17*BP17*100/(AJ17*CI17), 0))*(CB17+CC17)/1000</f>
        <v>40.810874851236875</v>
      </c>
      <c r="P17">
        <f t="shared" ref="P17:P31" si="7">2/((1/R17-1/Q17)+SIGN(R17)*SQRT((1/R17-1/Q17)*(1/R17-1/Q17) + 4*BQ17/((BQ17+1)*(BQ17+1))*(2*1/R17*1/Q17-1/Q17*1/Q17)))</f>
        <v>1.797508656696177E-2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2.9576186180655704</v>
      </c>
      <c r="R17">
        <f t="shared" ref="R17:R31" si="9">I17*(1000-(1000*0.61365*EXP(17.502*V17/(240.97+V17))/(CB17+CC17)+BW17)/2)/(1000*0.61365*EXP(17.502*V17/(240.97+V17))/(CB17+CC17)-BW17)</f>
        <v>1.7914615615813135E-2</v>
      </c>
      <c r="S17">
        <f t="shared" ref="S17:S31" si="10">1/((BQ17+1)/(P17/1.6)+1/(Q17/1.37)) + BQ17/((BQ17+1)/(P17/1.6) + BQ17/(Q17/1.37))</f>
        <v>1.1202050791832332E-2</v>
      </c>
      <c r="T17">
        <f t="shared" ref="T17:T31" si="11">(BM17*BO17)</f>
        <v>231.289687966088</v>
      </c>
      <c r="U17">
        <f t="shared" ref="U17:U31" si="12">(CD17+(T17+2*0.95*0.0000000567*(((CD17+$B$7)+273)^4-(CD17+273)^4)-44100*I17)/(1.84*29.3*Q17+8*0.95*0.0000000567*(CD17+273)^3))</f>
        <v>29.235419237297297</v>
      </c>
      <c r="V17">
        <f t="shared" ref="V17:V31" si="13">($C$7*CE17+$D$7*CF17+$E$7*U17)</f>
        <v>28.6737419354839</v>
      </c>
      <c r="W17">
        <f t="shared" ref="W17:W31" si="14">0.61365*EXP(17.502*V17/(240.97+V17))</f>
        <v>3.9464674693791357</v>
      </c>
      <c r="X17">
        <f t="shared" ref="X17:X31" si="15">(Y17/Z17*100)</f>
        <v>57.043081065412423</v>
      </c>
      <c r="Y17">
        <f t="shared" ref="Y17:Y31" si="16">BW17*(CB17+CC17)/1000</f>
        <v>2.160652042481515</v>
      </c>
      <c r="Z17">
        <f t="shared" ref="Z17:Z31" si="17">0.61365*EXP(17.502*CD17/(240.97+CD17))</f>
        <v>3.7877548023814711</v>
      </c>
      <c r="AA17">
        <f t="shared" ref="AA17:AA31" si="18">(W17-BW17*(CB17+CC17)/1000)</f>
        <v>1.7858154268976207</v>
      </c>
      <c r="AB17">
        <f t="shared" ref="AB17:AB31" si="19">(-I17*44100)</f>
        <v>-14.299999193117472</v>
      </c>
      <c r="AC17">
        <f t="shared" ref="AC17:AC31" si="20">2*29.3*Q17*0.92*(CD17-V17)</f>
        <v>-112.53958232164199</v>
      </c>
      <c r="AD17">
        <f t="shared" ref="AD17:AD31" si="21">2*0.95*0.0000000567*(((CD17+$B$7)+273)^4-(V17+273)^4)</f>
        <v>-8.3207497713705632</v>
      </c>
      <c r="AE17">
        <f t="shared" ref="AE17:AE31" si="22">T17+AD17+AB17+AC17</f>
        <v>96.129356679957951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53555.236550984213</v>
      </c>
      <c r="AK17" t="s">
        <v>293</v>
      </c>
      <c r="AL17">
        <v>0</v>
      </c>
      <c r="AM17">
        <v>0</v>
      </c>
      <c r="AN17">
        <v>0</v>
      </c>
      <c r="AO17" t="e">
        <f t="shared" ref="AO17:AO31" si="26">1-AM17/AN17</f>
        <v>#DIV/0!</v>
      </c>
      <c r="AP17">
        <v>-1</v>
      </c>
      <c r="AQ17" t="s">
        <v>294</v>
      </c>
      <c r="AR17">
        <v>15371.3</v>
      </c>
      <c r="AS17">
        <v>789.534576923077</v>
      </c>
      <c r="AT17">
        <v>863.61</v>
      </c>
      <c r="AU17">
        <f t="shared" ref="AU17:AU31" si="27">1-AS17/AT17</f>
        <v>8.5774160879242944E-2</v>
      </c>
      <c r="AV17">
        <v>0.5</v>
      </c>
      <c r="AW17">
        <f t="shared" ref="AW17:AW31" si="28">BM17</f>
        <v>1180.1809080059375</v>
      </c>
      <c r="AX17">
        <f t="shared" ref="AX17:AX31" si="29">K17</f>
        <v>1.2365880900163724</v>
      </c>
      <c r="AY17">
        <f t="shared" ref="AY17:AY31" si="30">AU17*AV17*AW17</f>
        <v>50.614513534956146</v>
      </c>
      <c r="AZ17">
        <f t="shared" ref="AZ17:AZ31" si="31">(AX17-AP17)/AW17</f>
        <v>1.8951230907432372E-3</v>
      </c>
      <c r="BA17">
        <f t="shared" ref="BA17:BA31" si="32">(AN17-AT17)/AT17</f>
        <v>-1</v>
      </c>
      <c r="BB17" t="s">
        <v>295</v>
      </c>
      <c r="BC17">
        <v>789.534576923077</v>
      </c>
      <c r="BD17">
        <v>607.85</v>
      </c>
      <c r="BE17">
        <f t="shared" ref="BE17:BE31" si="33">1-BD17/AT17</f>
        <v>0.29615219833026485</v>
      </c>
      <c r="BF17">
        <f t="shared" ref="BF17:BF31" si="34">(AT17-BC17)/(AT17-BD17)</f>
        <v>0.28962864825196677</v>
      </c>
      <c r="BG17">
        <f t="shared" ref="BG17:BG31" si="35">(AN17-AT17)/(AN17-BD17)</f>
        <v>1.4207617010775684</v>
      </c>
      <c r="BH17">
        <f t="shared" ref="BH17:BH31" si="36">(AT17-BC17)/(AT17-AM17)</f>
        <v>8.5774160879242958E-2</v>
      </c>
      <c r="BI17" t="e">
        <f t="shared" ref="BI17:BI31" si="37">(AN17-AT17)/(AN17-AM17)</f>
        <v>#DIV/0!</v>
      </c>
      <c r="BJ17">
        <f t="shared" ref="BJ17:BJ31" si="38">(BF17*BD17/BC17)</f>
        <v>0.22298044821045288</v>
      </c>
      <c r="BK17">
        <f t="shared" ref="BK17:BK31" si="39">(1-BJ17)</f>
        <v>0.77701955178954707</v>
      </c>
      <c r="BL17">
        <f t="shared" ref="BL17:BL31" si="40">$B$11*CJ17+$C$11*CK17+$F$11*CL17*(1-CO17)</f>
        <v>1399.99548387097</v>
      </c>
      <c r="BM17">
        <f t="shared" ref="BM17:BM31" si="41">BL17*BN17</f>
        <v>1180.1809080059375</v>
      </c>
      <c r="BN17">
        <f t="shared" ref="BN17:BN31" si="42">($B$11*$D$9+$C$11*$D$9+$F$11*((CY17+CQ17)/MAX(CY17+CQ17+CZ17, 0.1)*$I$9+CZ17/MAX(CY17+CQ17+CZ17, 0.1)*$J$9))/($B$11+$C$11+$F$11)</f>
        <v>0.84298908218100244</v>
      </c>
      <c r="BO17">
        <f t="shared" ref="BO17:BO31" si="43">($B$11*$K$9+$C$11*$K$9+$F$11*((CY17+CQ17)/MAX(CY17+CQ17+CZ17, 0.1)*$P$9+CZ17/MAX(CY17+CQ17+CZ17, 0.1)*$Q$9))/($B$11+$C$11+$F$11)</f>
        <v>0.19597816436200508</v>
      </c>
      <c r="BP17">
        <v>6</v>
      </c>
      <c r="BQ17">
        <v>0.5</v>
      </c>
      <c r="BR17" t="s">
        <v>296</v>
      </c>
      <c r="BS17">
        <v>2</v>
      </c>
      <c r="BT17">
        <v>1608233829.0999999</v>
      </c>
      <c r="BU17">
        <v>401.22841935483899</v>
      </c>
      <c r="BV17">
        <v>402.86838709677397</v>
      </c>
      <c r="BW17">
        <v>21.242254838709702</v>
      </c>
      <c r="BX17">
        <v>20.861419354838699</v>
      </c>
      <c r="BY17">
        <v>400.43841935483903</v>
      </c>
      <c r="BZ17">
        <v>20.968254838709701</v>
      </c>
      <c r="CA17">
        <v>500.018967741935</v>
      </c>
      <c r="CB17">
        <v>101.61487096774199</v>
      </c>
      <c r="CC17">
        <v>9.99450387096774E-2</v>
      </c>
      <c r="CD17">
        <v>27.967948387096801</v>
      </c>
      <c r="CE17">
        <v>28.6737419354839</v>
      </c>
      <c r="CF17">
        <v>999.9</v>
      </c>
      <c r="CG17">
        <v>0</v>
      </c>
      <c r="CH17">
        <v>0</v>
      </c>
      <c r="CI17">
        <v>9999.4106451612897</v>
      </c>
      <c r="CJ17">
        <v>0</v>
      </c>
      <c r="CK17">
        <v>450.83145161290298</v>
      </c>
      <c r="CL17">
        <v>1399.99548387097</v>
      </c>
      <c r="CM17">
        <v>0.90000599999999997</v>
      </c>
      <c r="CN17">
        <v>9.9993600000000002E-2</v>
      </c>
      <c r="CO17">
        <v>0</v>
      </c>
      <c r="CP17">
        <v>789.74254838709703</v>
      </c>
      <c r="CQ17">
        <v>4.9994800000000001</v>
      </c>
      <c r="CR17">
        <v>11399.083870967699</v>
      </c>
      <c r="CS17">
        <v>11417.554838709701</v>
      </c>
      <c r="CT17">
        <v>49.4634838709677</v>
      </c>
      <c r="CU17">
        <v>51.5843548387097</v>
      </c>
      <c r="CV17">
        <v>50.612677419354803</v>
      </c>
      <c r="CW17">
        <v>51.018000000000001</v>
      </c>
      <c r="CX17">
        <v>51.280129032258102</v>
      </c>
      <c r="CY17">
        <v>1255.50548387097</v>
      </c>
      <c r="CZ17">
        <v>139.49</v>
      </c>
      <c r="DA17">
        <v>0</v>
      </c>
      <c r="DB17">
        <v>1563.2000000476801</v>
      </c>
      <c r="DC17">
        <v>0</v>
      </c>
      <c r="DD17">
        <v>789.534576923077</v>
      </c>
      <c r="DE17">
        <v>-17.050906008144</v>
      </c>
      <c r="DF17">
        <v>-245.36752144042899</v>
      </c>
      <c r="DG17">
        <v>11396.1769230769</v>
      </c>
      <c r="DH17">
        <v>15</v>
      </c>
      <c r="DI17">
        <v>1608233856.0999999</v>
      </c>
      <c r="DJ17" t="s">
        <v>297</v>
      </c>
      <c r="DK17">
        <v>1608233854.0999999</v>
      </c>
      <c r="DL17">
        <v>1608233856.0999999</v>
      </c>
      <c r="DM17">
        <v>22</v>
      </c>
      <c r="DN17">
        <v>-0.52500000000000002</v>
      </c>
      <c r="DO17">
        <v>-3.3000000000000002E-2</v>
      </c>
      <c r="DP17">
        <v>0.79</v>
      </c>
      <c r="DQ17">
        <v>0.27400000000000002</v>
      </c>
      <c r="DR17">
        <v>402</v>
      </c>
      <c r="DS17">
        <v>21</v>
      </c>
      <c r="DT17">
        <v>0.31</v>
      </c>
      <c r="DU17">
        <v>0.14000000000000001</v>
      </c>
      <c r="DV17">
        <v>0.74970913756952595</v>
      </c>
      <c r="DW17">
        <v>1.56121481351126</v>
      </c>
      <c r="DX17">
        <v>0.124077143938971</v>
      </c>
      <c r="DY17">
        <v>0</v>
      </c>
      <c r="DZ17">
        <v>-1.1055280333333299</v>
      </c>
      <c r="EA17">
        <v>-2.03215269410456</v>
      </c>
      <c r="EB17">
        <v>0.154535894182006</v>
      </c>
      <c r="EC17">
        <v>0</v>
      </c>
      <c r="ED17">
        <v>0.43613496666666701</v>
      </c>
      <c r="EE17">
        <v>0.72442862736373703</v>
      </c>
      <c r="EF17">
        <v>5.4470263891707199E-2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0.79</v>
      </c>
      <c r="EN17">
        <v>0.27400000000000002</v>
      </c>
      <c r="EO17">
        <v>1.4840415701616201</v>
      </c>
      <c r="EP17">
        <v>-1.6043650578588901E-5</v>
      </c>
      <c r="EQ17">
        <v>-1.15305589960158E-6</v>
      </c>
      <c r="ER17">
        <v>3.6581349982770798E-10</v>
      </c>
      <c r="ES17">
        <v>-6.5169902081176706E-2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28.1</v>
      </c>
      <c r="FB17">
        <v>28.1</v>
      </c>
      <c r="FC17">
        <v>2</v>
      </c>
      <c r="FD17">
        <v>508.35399999999998</v>
      </c>
      <c r="FE17">
        <v>469.45600000000002</v>
      </c>
      <c r="FF17">
        <v>23.568899999999999</v>
      </c>
      <c r="FG17">
        <v>34.412100000000002</v>
      </c>
      <c r="FH17">
        <v>29.999700000000001</v>
      </c>
      <c r="FI17">
        <v>34.389000000000003</v>
      </c>
      <c r="FJ17">
        <v>34.422899999999998</v>
      </c>
      <c r="FK17">
        <v>19.306999999999999</v>
      </c>
      <c r="FL17">
        <v>12.8202</v>
      </c>
      <c r="FM17">
        <v>40.962200000000003</v>
      </c>
      <c r="FN17">
        <v>23.594000000000001</v>
      </c>
      <c r="FO17">
        <v>402.245</v>
      </c>
      <c r="FP17">
        <v>20.6831</v>
      </c>
      <c r="FQ17">
        <v>97.821399999999997</v>
      </c>
      <c r="FR17">
        <v>101.718</v>
      </c>
    </row>
    <row r="18" spans="1:174" x14ac:dyDescent="0.25">
      <c r="A18">
        <v>2</v>
      </c>
      <c r="B18">
        <v>1608233977.0999999</v>
      </c>
      <c r="C18">
        <v>140</v>
      </c>
      <c r="D18" t="s">
        <v>299</v>
      </c>
      <c r="E18" t="s">
        <v>300</v>
      </c>
      <c r="F18" t="s">
        <v>291</v>
      </c>
      <c r="G18" t="s">
        <v>292</v>
      </c>
      <c r="H18">
        <v>1608233969.0999999</v>
      </c>
      <c r="I18">
        <f t="shared" si="0"/>
        <v>2.6718362901543131E-4</v>
      </c>
      <c r="J18">
        <f t="shared" si="1"/>
        <v>0.2671836290154313</v>
      </c>
      <c r="K18">
        <f t="shared" si="2"/>
        <v>-0.7133136507173945</v>
      </c>
      <c r="L18">
        <f t="shared" si="3"/>
        <v>49.581138709677397</v>
      </c>
      <c r="M18">
        <f t="shared" si="4"/>
        <v>125.27540925686935</v>
      </c>
      <c r="N18">
        <f t="shared" si="5"/>
        <v>12.741926054193538</v>
      </c>
      <c r="O18">
        <f t="shared" si="6"/>
        <v>5.0429625963227922</v>
      </c>
      <c r="P18">
        <f t="shared" si="7"/>
        <v>1.4618291088529127E-2</v>
      </c>
      <c r="Q18">
        <f t="shared" si="8"/>
        <v>2.9586884187052771</v>
      </c>
      <c r="R18">
        <f t="shared" si="9"/>
        <v>1.457828407723589E-2</v>
      </c>
      <c r="S18">
        <f t="shared" si="10"/>
        <v>9.1150128300111297E-3</v>
      </c>
      <c r="T18">
        <f t="shared" si="11"/>
        <v>231.2926588624932</v>
      </c>
      <c r="U18">
        <f t="shared" si="12"/>
        <v>29.288196961758224</v>
      </c>
      <c r="V18">
        <f t="shared" si="13"/>
        <v>28.692722580645199</v>
      </c>
      <c r="W18">
        <f t="shared" si="14"/>
        <v>3.9508145528064356</v>
      </c>
      <c r="X18">
        <f t="shared" si="15"/>
        <v>56.437945032490276</v>
      </c>
      <c r="Y18">
        <f t="shared" si="16"/>
        <v>2.1425376011318136</v>
      </c>
      <c r="Z18">
        <f t="shared" si="17"/>
        <v>3.7962714622199556</v>
      </c>
      <c r="AA18">
        <f t="shared" si="18"/>
        <v>1.808276951674622</v>
      </c>
      <c r="AB18">
        <f t="shared" si="19"/>
        <v>-11.782798039580522</v>
      </c>
      <c r="AC18">
        <f t="shared" si="20"/>
        <v>-109.46317815485099</v>
      </c>
      <c r="AD18">
        <f t="shared" si="21"/>
        <v>-8.0926812779404553</v>
      </c>
      <c r="AE18">
        <f t="shared" si="22"/>
        <v>101.95400139012125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53579.477630349604</v>
      </c>
      <c r="AK18" t="s">
        <v>293</v>
      </c>
      <c r="AL18">
        <v>0</v>
      </c>
      <c r="AM18">
        <v>0</v>
      </c>
      <c r="AN18">
        <v>0</v>
      </c>
      <c r="AO18" t="e">
        <f t="shared" si="26"/>
        <v>#DIV/0!</v>
      </c>
      <c r="AP18">
        <v>-1</v>
      </c>
      <c r="AQ18" t="s">
        <v>301</v>
      </c>
      <c r="AR18">
        <v>15369.9</v>
      </c>
      <c r="AS18">
        <v>740.30920000000003</v>
      </c>
      <c r="AT18">
        <v>789.29</v>
      </c>
      <c r="AU18">
        <f t="shared" si="27"/>
        <v>6.2056785212025956E-2</v>
      </c>
      <c r="AV18">
        <v>0.5</v>
      </c>
      <c r="AW18">
        <f t="shared" si="28"/>
        <v>1180.1900386681612</v>
      </c>
      <c r="AX18">
        <f t="shared" si="29"/>
        <v>-0.7133136507173945</v>
      </c>
      <c r="AY18">
        <f t="shared" si="30"/>
        <v>36.619399869501343</v>
      </c>
      <c r="AZ18">
        <f t="shared" si="31"/>
        <v>2.4291541183158068E-4</v>
      </c>
      <c r="BA18">
        <f t="shared" si="32"/>
        <v>-1</v>
      </c>
      <c r="BB18" t="s">
        <v>302</v>
      </c>
      <c r="BC18">
        <v>740.30920000000003</v>
      </c>
      <c r="BD18">
        <v>597.99</v>
      </c>
      <c r="BE18">
        <f t="shared" si="33"/>
        <v>0.24236972468927764</v>
      </c>
      <c r="BF18">
        <f t="shared" si="34"/>
        <v>0.25604181913225271</v>
      </c>
      <c r="BG18">
        <f t="shared" si="35"/>
        <v>1.3199050151340324</v>
      </c>
      <c r="BH18">
        <f t="shared" si="36"/>
        <v>6.2056785212025914E-2</v>
      </c>
      <c r="BI18" t="e">
        <f t="shared" si="37"/>
        <v>#DIV/0!</v>
      </c>
      <c r="BJ18">
        <f t="shared" si="38"/>
        <v>0.20681959297938723</v>
      </c>
      <c r="BK18">
        <f t="shared" si="39"/>
        <v>0.79318040702061277</v>
      </c>
      <c r="BL18">
        <f t="shared" si="40"/>
        <v>1400.00548387097</v>
      </c>
      <c r="BM18">
        <f t="shared" si="41"/>
        <v>1180.1900386681612</v>
      </c>
      <c r="BN18">
        <f t="shared" si="42"/>
        <v>0.8429895827300431</v>
      </c>
      <c r="BO18">
        <f t="shared" si="43"/>
        <v>0.19597916546008629</v>
      </c>
      <c r="BP18">
        <v>6</v>
      </c>
      <c r="BQ18">
        <v>0.5</v>
      </c>
      <c r="BR18" t="s">
        <v>296</v>
      </c>
      <c r="BS18">
        <v>2</v>
      </c>
      <c r="BT18">
        <v>1608233969.0999999</v>
      </c>
      <c r="BU18">
        <v>49.581138709677397</v>
      </c>
      <c r="BV18">
        <v>48.741090322580597</v>
      </c>
      <c r="BW18">
        <v>21.064890322580599</v>
      </c>
      <c r="BX18">
        <v>20.751035483871</v>
      </c>
      <c r="BY18">
        <v>48.625822580645199</v>
      </c>
      <c r="BZ18">
        <v>20.775690322580601</v>
      </c>
      <c r="CA18">
        <v>500.01861290322603</v>
      </c>
      <c r="CB18">
        <v>101.61135483871</v>
      </c>
      <c r="CC18">
        <v>9.9955703225806394E-2</v>
      </c>
      <c r="CD18">
        <v>28.006470967741901</v>
      </c>
      <c r="CE18">
        <v>28.692722580645199</v>
      </c>
      <c r="CF18">
        <v>999.9</v>
      </c>
      <c r="CG18">
        <v>0</v>
      </c>
      <c r="CH18">
        <v>0</v>
      </c>
      <c r="CI18">
        <v>10005.826129032301</v>
      </c>
      <c r="CJ18">
        <v>0</v>
      </c>
      <c r="CK18">
        <v>733.41880645161302</v>
      </c>
      <c r="CL18">
        <v>1400.00548387097</v>
      </c>
      <c r="CM18">
        <v>0.89999180645161303</v>
      </c>
      <c r="CN18">
        <v>0.10000872903225801</v>
      </c>
      <c r="CO18">
        <v>0</v>
      </c>
      <c r="CP18">
        <v>740.43835483870896</v>
      </c>
      <c r="CQ18">
        <v>4.9994800000000001</v>
      </c>
      <c r="CR18">
        <v>10709.5967741935</v>
      </c>
      <c r="CS18">
        <v>11417.606451612901</v>
      </c>
      <c r="CT18">
        <v>49.526064516128997</v>
      </c>
      <c r="CU18">
        <v>51.612806451612897</v>
      </c>
      <c r="CV18">
        <v>50.654935483871</v>
      </c>
      <c r="CW18">
        <v>50.967548387096798</v>
      </c>
      <c r="CX18">
        <v>51.342354838709703</v>
      </c>
      <c r="CY18">
        <v>1255.4925806451599</v>
      </c>
      <c r="CZ18">
        <v>139.51451612903199</v>
      </c>
      <c r="DA18">
        <v>0</v>
      </c>
      <c r="DB18">
        <v>139.299999952316</v>
      </c>
      <c r="DC18">
        <v>0</v>
      </c>
      <c r="DD18">
        <v>740.30920000000003</v>
      </c>
      <c r="DE18">
        <v>-6.9226153743523398</v>
      </c>
      <c r="DF18">
        <v>-105.93846135835901</v>
      </c>
      <c r="DG18">
        <v>10707.876</v>
      </c>
      <c r="DH18">
        <v>15</v>
      </c>
      <c r="DI18">
        <v>1608233856.0999999</v>
      </c>
      <c r="DJ18" t="s">
        <v>297</v>
      </c>
      <c r="DK18">
        <v>1608233854.0999999</v>
      </c>
      <c r="DL18">
        <v>1608233856.0999999</v>
      </c>
      <c r="DM18">
        <v>22</v>
      </c>
      <c r="DN18">
        <v>-0.52500000000000002</v>
      </c>
      <c r="DO18">
        <v>-3.3000000000000002E-2</v>
      </c>
      <c r="DP18">
        <v>0.79</v>
      </c>
      <c r="DQ18">
        <v>0.27400000000000002</v>
      </c>
      <c r="DR18">
        <v>402</v>
      </c>
      <c r="DS18">
        <v>21</v>
      </c>
      <c r="DT18">
        <v>0.31</v>
      </c>
      <c r="DU18">
        <v>0.14000000000000001</v>
      </c>
      <c r="DV18">
        <v>-0.70547203404589598</v>
      </c>
      <c r="DW18">
        <v>-0.39364772008045801</v>
      </c>
      <c r="DX18">
        <v>3.2859703285815001E-2</v>
      </c>
      <c r="DY18">
        <v>1</v>
      </c>
      <c r="DZ18">
        <v>0.83841213333333298</v>
      </c>
      <c r="EA18">
        <v>0.41113874082313701</v>
      </c>
      <c r="EB18">
        <v>3.3364538450010403E-2</v>
      </c>
      <c r="EC18">
        <v>0</v>
      </c>
      <c r="ED18">
        <v>0.31387910000000002</v>
      </c>
      <c r="EE18">
        <v>-1.2686976640712199E-2</v>
      </c>
      <c r="EF18">
        <v>1.0476693610104199E-3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0.95499999999999996</v>
      </c>
      <c r="EN18">
        <v>0.28910000000000002</v>
      </c>
      <c r="EO18">
        <v>0.95878516436821404</v>
      </c>
      <c r="EP18">
        <v>-1.6043650578588901E-5</v>
      </c>
      <c r="EQ18">
        <v>-1.15305589960158E-6</v>
      </c>
      <c r="ER18">
        <v>3.6581349982770798E-10</v>
      </c>
      <c r="ES18">
        <v>-9.8631262371484701E-2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508.50799999999998</v>
      </c>
      <c r="FE18">
        <v>469.40300000000002</v>
      </c>
      <c r="FF18">
        <v>23.441500000000001</v>
      </c>
      <c r="FG18">
        <v>34.331099999999999</v>
      </c>
      <c r="FH18">
        <v>30</v>
      </c>
      <c r="FI18">
        <v>34.385100000000001</v>
      </c>
      <c r="FJ18">
        <v>34.4328</v>
      </c>
      <c r="FK18">
        <v>5.0366999999999997</v>
      </c>
      <c r="FL18">
        <v>11.8527</v>
      </c>
      <c r="FM18">
        <v>40.962200000000003</v>
      </c>
      <c r="FN18">
        <v>23.438600000000001</v>
      </c>
      <c r="FO18">
        <v>48.870199999999997</v>
      </c>
      <c r="FP18">
        <v>20.7394</v>
      </c>
      <c r="FQ18">
        <v>97.841200000000001</v>
      </c>
      <c r="FR18">
        <v>101.732</v>
      </c>
    </row>
    <row r="19" spans="1:174" x14ac:dyDescent="0.25">
      <c r="A19">
        <v>3</v>
      </c>
      <c r="B19">
        <v>1608234048.0999999</v>
      </c>
      <c r="C19">
        <v>211</v>
      </c>
      <c r="D19" t="s">
        <v>304</v>
      </c>
      <c r="E19" t="s">
        <v>305</v>
      </c>
      <c r="F19" t="s">
        <v>291</v>
      </c>
      <c r="G19" t="s">
        <v>292</v>
      </c>
      <c r="H19">
        <v>1608234040.3499999</v>
      </c>
      <c r="I19">
        <f t="shared" si="0"/>
        <v>2.7418874947155087E-4</v>
      </c>
      <c r="J19">
        <f t="shared" si="1"/>
        <v>0.27418874947155086</v>
      </c>
      <c r="K19">
        <f t="shared" si="2"/>
        <v>-0.32190749432608046</v>
      </c>
      <c r="L19">
        <f t="shared" si="3"/>
        <v>79.383080000000007</v>
      </c>
      <c r="M19">
        <f t="shared" si="4"/>
        <v>110.90676339311092</v>
      </c>
      <c r="N19">
        <f t="shared" si="5"/>
        <v>11.280716939030988</v>
      </c>
      <c r="O19">
        <f t="shared" si="6"/>
        <v>8.0743322393634731</v>
      </c>
      <c r="P19">
        <f t="shared" si="7"/>
        <v>1.5050826747296535E-2</v>
      </c>
      <c r="Q19">
        <f t="shared" si="8"/>
        <v>2.9570107973334676</v>
      </c>
      <c r="R19">
        <f t="shared" si="9"/>
        <v>1.5008396924892331E-2</v>
      </c>
      <c r="S19">
        <f t="shared" si="10"/>
        <v>9.3840501929473349E-3</v>
      </c>
      <c r="T19">
        <f t="shared" si="11"/>
        <v>231.29556516140832</v>
      </c>
      <c r="U19">
        <f t="shared" si="12"/>
        <v>29.259293143357475</v>
      </c>
      <c r="V19">
        <f t="shared" si="13"/>
        <v>28.6652533333333</v>
      </c>
      <c r="W19">
        <f t="shared" si="14"/>
        <v>3.9445246992124767</v>
      </c>
      <c r="X19">
        <f t="shared" si="15"/>
        <v>56.513115134103167</v>
      </c>
      <c r="Y19">
        <f t="shared" si="16"/>
        <v>2.141914767473247</v>
      </c>
      <c r="Z19">
        <f t="shared" si="17"/>
        <v>3.7901198020858993</v>
      </c>
      <c r="AA19">
        <f t="shared" si="18"/>
        <v>1.8026099317392297</v>
      </c>
      <c r="AB19">
        <f t="shared" si="19"/>
        <v>-12.091723851695393</v>
      </c>
      <c r="AC19">
        <f t="shared" si="20"/>
        <v>-109.45665016827139</v>
      </c>
      <c r="AD19">
        <f t="shared" si="21"/>
        <v>-8.0945616724518121</v>
      </c>
      <c r="AE19">
        <f t="shared" si="22"/>
        <v>101.6526294689897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53535.593855189421</v>
      </c>
      <c r="AK19" t="s">
        <v>293</v>
      </c>
      <c r="AL19">
        <v>0</v>
      </c>
      <c r="AM19">
        <v>0</v>
      </c>
      <c r="AN19">
        <v>0</v>
      </c>
      <c r="AO19" t="e">
        <f t="shared" si="26"/>
        <v>#DIV/0!</v>
      </c>
      <c r="AP19">
        <v>-1</v>
      </c>
      <c r="AQ19" t="s">
        <v>306</v>
      </c>
      <c r="AR19">
        <v>15369.3</v>
      </c>
      <c r="AS19">
        <v>731.59447999999998</v>
      </c>
      <c r="AT19">
        <v>776.64</v>
      </c>
      <c r="AU19">
        <f t="shared" si="27"/>
        <v>5.8000515039142941E-2</v>
      </c>
      <c r="AV19">
        <v>0.5</v>
      </c>
      <c r="AW19">
        <f t="shared" si="28"/>
        <v>1180.2073285650954</v>
      </c>
      <c r="AX19">
        <f t="shared" si="29"/>
        <v>-0.32190749432608046</v>
      </c>
      <c r="AY19">
        <f t="shared" si="30"/>
        <v>34.226316454873263</v>
      </c>
      <c r="AZ19">
        <f t="shared" si="31"/>
        <v>5.7455371548857377E-4</v>
      </c>
      <c r="BA19">
        <f t="shared" si="32"/>
        <v>-1</v>
      </c>
      <c r="BB19" t="s">
        <v>307</v>
      </c>
      <c r="BC19">
        <v>731.59447999999998</v>
      </c>
      <c r="BD19">
        <v>591.29</v>
      </c>
      <c r="BE19">
        <f t="shared" si="33"/>
        <v>0.23865626287597863</v>
      </c>
      <c r="BF19">
        <f t="shared" si="34"/>
        <v>0.24302951173455628</v>
      </c>
      <c r="BG19">
        <f t="shared" si="35"/>
        <v>1.3134671650120922</v>
      </c>
      <c r="BH19">
        <f t="shared" si="36"/>
        <v>5.800051503914299E-2</v>
      </c>
      <c r="BI19" t="e">
        <f t="shared" si="37"/>
        <v>#DIV/0!</v>
      </c>
      <c r="BJ19">
        <f t="shared" si="38"/>
        <v>0.19642154762229178</v>
      </c>
      <c r="BK19">
        <f t="shared" si="39"/>
        <v>0.8035784523777082</v>
      </c>
      <c r="BL19">
        <f t="shared" si="40"/>
        <v>1400.0263333333301</v>
      </c>
      <c r="BM19">
        <f t="shared" si="41"/>
        <v>1180.2073285650954</v>
      </c>
      <c r="BN19">
        <f t="shared" si="42"/>
        <v>0.84298937846057054</v>
      </c>
      <c r="BO19">
        <f t="shared" si="43"/>
        <v>0.19597875692114125</v>
      </c>
      <c r="BP19">
        <v>6</v>
      </c>
      <c r="BQ19">
        <v>0.5</v>
      </c>
      <c r="BR19" t="s">
        <v>296</v>
      </c>
      <c r="BS19">
        <v>2</v>
      </c>
      <c r="BT19">
        <v>1608234040.3499999</v>
      </c>
      <c r="BU19">
        <v>79.383080000000007</v>
      </c>
      <c r="BV19">
        <v>79.022930000000002</v>
      </c>
      <c r="BW19">
        <v>21.058309999999999</v>
      </c>
      <c r="BX19">
        <v>20.736229999999999</v>
      </c>
      <c r="BY19">
        <v>78.432473333333306</v>
      </c>
      <c r="BZ19">
        <v>20.769376666666702</v>
      </c>
      <c r="CA19">
        <v>500.02756666666698</v>
      </c>
      <c r="CB19">
        <v>101.6135</v>
      </c>
      <c r="CC19">
        <v>0.100016776666667</v>
      </c>
      <c r="CD19">
        <v>27.978653333333298</v>
      </c>
      <c r="CE19">
        <v>28.6652533333333</v>
      </c>
      <c r="CF19">
        <v>999.9</v>
      </c>
      <c r="CG19">
        <v>0</v>
      </c>
      <c r="CH19">
        <v>0</v>
      </c>
      <c r="CI19">
        <v>9996.0983333333297</v>
      </c>
      <c r="CJ19">
        <v>0</v>
      </c>
      <c r="CK19">
        <v>844.44449999999995</v>
      </c>
      <c r="CL19">
        <v>1400.0263333333301</v>
      </c>
      <c r="CM19">
        <v>0.89999646666666699</v>
      </c>
      <c r="CN19">
        <v>0.1000038</v>
      </c>
      <c r="CO19">
        <v>0</v>
      </c>
      <c r="CP19">
        <v>731.63710000000003</v>
      </c>
      <c r="CQ19">
        <v>4.9994800000000001</v>
      </c>
      <c r="CR19">
        <v>10590.823333333299</v>
      </c>
      <c r="CS19">
        <v>11417.7833333333</v>
      </c>
      <c r="CT19">
        <v>49.612400000000001</v>
      </c>
      <c r="CU19">
        <v>51.6291333333333</v>
      </c>
      <c r="CV19">
        <v>50.7059</v>
      </c>
      <c r="CW19">
        <v>50.983199999999997</v>
      </c>
      <c r="CX19">
        <v>51.387333333333302</v>
      </c>
      <c r="CY19">
        <v>1255.52033333333</v>
      </c>
      <c r="CZ19">
        <v>139.50700000000001</v>
      </c>
      <c r="DA19">
        <v>0</v>
      </c>
      <c r="DB19">
        <v>70.300000190734906</v>
      </c>
      <c r="DC19">
        <v>0</v>
      </c>
      <c r="DD19">
        <v>731.59447999999998</v>
      </c>
      <c r="DE19">
        <v>-6.3986153839097897</v>
      </c>
      <c r="DF19">
        <v>-80.999999885692901</v>
      </c>
      <c r="DG19">
        <v>10590.128000000001</v>
      </c>
      <c r="DH19">
        <v>15</v>
      </c>
      <c r="DI19">
        <v>1608233856.0999999</v>
      </c>
      <c r="DJ19" t="s">
        <v>297</v>
      </c>
      <c r="DK19">
        <v>1608233854.0999999</v>
      </c>
      <c r="DL19">
        <v>1608233856.0999999</v>
      </c>
      <c r="DM19">
        <v>22</v>
      </c>
      <c r="DN19">
        <v>-0.52500000000000002</v>
      </c>
      <c r="DO19">
        <v>-3.3000000000000002E-2</v>
      </c>
      <c r="DP19">
        <v>0.79</v>
      </c>
      <c r="DQ19">
        <v>0.27400000000000002</v>
      </c>
      <c r="DR19">
        <v>402</v>
      </c>
      <c r="DS19">
        <v>21</v>
      </c>
      <c r="DT19">
        <v>0.31</v>
      </c>
      <c r="DU19">
        <v>0.14000000000000001</v>
      </c>
      <c r="DV19">
        <v>-0.31980990313723601</v>
      </c>
      <c r="DW19">
        <v>-0.183068898561451</v>
      </c>
      <c r="DX19">
        <v>1.9757756016349E-2</v>
      </c>
      <c r="DY19">
        <v>1</v>
      </c>
      <c r="DZ19">
        <v>0.35917513333333301</v>
      </c>
      <c r="EA19">
        <v>0.17371055839822</v>
      </c>
      <c r="EB19">
        <v>2.1794913225694601E-2</v>
      </c>
      <c r="EC19">
        <v>1</v>
      </c>
      <c r="ED19">
        <v>0.32200443333333301</v>
      </c>
      <c r="EE19">
        <v>1.8185272525027801E-3</v>
      </c>
      <c r="EF19">
        <v>1.05567610826217E-3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0.95099999999999996</v>
      </c>
      <c r="EN19">
        <v>0.28889999999999999</v>
      </c>
      <c r="EO19">
        <v>0.95878516436821404</v>
      </c>
      <c r="EP19">
        <v>-1.6043650578588901E-5</v>
      </c>
      <c r="EQ19">
        <v>-1.15305589960158E-6</v>
      </c>
      <c r="ER19">
        <v>3.6581349982770798E-10</v>
      </c>
      <c r="ES19">
        <v>-9.8631262371484701E-2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508.512</v>
      </c>
      <c r="FE19">
        <v>469.93299999999999</v>
      </c>
      <c r="FF19">
        <v>23.474799999999998</v>
      </c>
      <c r="FG19">
        <v>34.300699999999999</v>
      </c>
      <c r="FH19">
        <v>29.999700000000001</v>
      </c>
      <c r="FI19">
        <v>34.378900000000002</v>
      </c>
      <c r="FJ19">
        <v>34.43</v>
      </c>
      <c r="FK19">
        <v>6.3086000000000002</v>
      </c>
      <c r="FL19">
        <v>11.8527</v>
      </c>
      <c r="FM19">
        <v>40.962200000000003</v>
      </c>
      <c r="FN19">
        <v>23.490300000000001</v>
      </c>
      <c r="FO19">
        <v>79.290800000000004</v>
      </c>
      <c r="FP19">
        <v>20.814800000000002</v>
      </c>
      <c r="FQ19">
        <v>97.8489</v>
      </c>
      <c r="FR19">
        <v>101.738</v>
      </c>
    </row>
    <row r="20" spans="1:174" x14ac:dyDescent="0.25">
      <c r="A20">
        <v>4</v>
      </c>
      <c r="B20">
        <v>1608234115.5</v>
      </c>
      <c r="C20">
        <v>278.40000009536698</v>
      </c>
      <c r="D20" t="s">
        <v>309</v>
      </c>
      <c r="E20" t="s">
        <v>310</v>
      </c>
      <c r="F20" t="s">
        <v>291</v>
      </c>
      <c r="G20" t="s">
        <v>292</v>
      </c>
      <c r="H20">
        <v>1608234107.5</v>
      </c>
      <c r="I20">
        <f t="shared" si="0"/>
        <v>3.3268504909192789E-4</v>
      </c>
      <c r="J20">
        <f t="shared" si="1"/>
        <v>0.33268504909192786</v>
      </c>
      <c r="K20">
        <f t="shared" si="2"/>
        <v>-0.1814359569303077</v>
      </c>
      <c r="L20">
        <f t="shared" si="3"/>
        <v>99.506383870967795</v>
      </c>
      <c r="M20">
        <f t="shared" si="4"/>
        <v>112.34894573051695</v>
      </c>
      <c r="N20">
        <f t="shared" si="5"/>
        <v>11.427469759774915</v>
      </c>
      <c r="O20">
        <f t="shared" si="6"/>
        <v>10.121200383290919</v>
      </c>
      <c r="P20">
        <f t="shared" si="7"/>
        <v>1.8267373397032861E-2</v>
      </c>
      <c r="Q20">
        <f t="shared" si="8"/>
        <v>2.9570505210625289</v>
      </c>
      <c r="R20">
        <f t="shared" si="9"/>
        <v>1.8204911596108701E-2</v>
      </c>
      <c r="S20">
        <f t="shared" si="10"/>
        <v>1.1383663802029896E-2</v>
      </c>
      <c r="T20">
        <f t="shared" si="11"/>
        <v>231.29347894915065</v>
      </c>
      <c r="U20">
        <f t="shared" si="12"/>
        <v>29.249345870484213</v>
      </c>
      <c r="V20">
        <f t="shared" si="13"/>
        <v>28.648119354838698</v>
      </c>
      <c r="W20">
        <f t="shared" si="14"/>
        <v>3.9406058190667759</v>
      </c>
      <c r="X20">
        <f t="shared" si="15"/>
        <v>56.37628274174363</v>
      </c>
      <c r="Y20">
        <f t="shared" si="16"/>
        <v>2.1373711366429347</v>
      </c>
      <c r="Z20">
        <f t="shared" si="17"/>
        <v>3.7912594316196819</v>
      </c>
      <c r="AA20">
        <f t="shared" si="18"/>
        <v>1.8032346824238412</v>
      </c>
      <c r="AB20">
        <f t="shared" si="19"/>
        <v>-14.671410664954021</v>
      </c>
      <c r="AC20">
        <f t="shared" si="20"/>
        <v>-105.90458603857623</v>
      </c>
      <c r="AD20">
        <f t="shared" si="21"/>
        <v>-7.8313058414130037</v>
      </c>
      <c r="AE20">
        <f t="shared" si="22"/>
        <v>102.8861764042074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53535.846055835878</v>
      </c>
      <c r="AK20" t="s">
        <v>293</v>
      </c>
      <c r="AL20">
        <v>0</v>
      </c>
      <c r="AM20">
        <v>0</v>
      </c>
      <c r="AN20">
        <v>0</v>
      </c>
      <c r="AO20" t="e">
        <f t="shared" si="26"/>
        <v>#DIV/0!</v>
      </c>
      <c r="AP20">
        <v>-1</v>
      </c>
      <c r="AQ20" t="s">
        <v>311</v>
      </c>
      <c r="AR20">
        <v>15368.8</v>
      </c>
      <c r="AS20">
        <v>726.12027999999998</v>
      </c>
      <c r="AT20">
        <v>770.47</v>
      </c>
      <c r="AU20">
        <f t="shared" si="27"/>
        <v>5.7561903773021728E-2</v>
      </c>
      <c r="AV20">
        <v>0.5</v>
      </c>
      <c r="AW20">
        <f t="shared" si="28"/>
        <v>1180.1953467158239</v>
      </c>
      <c r="AX20">
        <f t="shared" si="29"/>
        <v>-0.1814359569303077</v>
      </c>
      <c r="AY20">
        <f t="shared" si="30"/>
        <v>33.967145490512138</v>
      </c>
      <c r="AZ20">
        <f t="shared" si="31"/>
        <v>6.9358352017531905E-4</v>
      </c>
      <c r="BA20">
        <f t="shared" si="32"/>
        <v>-1</v>
      </c>
      <c r="BB20" t="s">
        <v>312</v>
      </c>
      <c r="BC20">
        <v>726.12027999999998</v>
      </c>
      <c r="BD20">
        <v>581.11</v>
      </c>
      <c r="BE20">
        <f t="shared" si="33"/>
        <v>0.24577206120939166</v>
      </c>
      <c r="BF20">
        <f t="shared" si="34"/>
        <v>0.23420849176172392</v>
      </c>
      <c r="BG20">
        <f t="shared" si="35"/>
        <v>1.3258591316618196</v>
      </c>
      <c r="BH20">
        <f t="shared" si="36"/>
        <v>5.7561903773021721E-2</v>
      </c>
      <c r="BI20" t="e">
        <f t="shared" si="37"/>
        <v>#DIV/0!</v>
      </c>
      <c r="BJ20">
        <f t="shared" si="38"/>
        <v>0.18743574638578528</v>
      </c>
      <c r="BK20">
        <f t="shared" si="39"/>
        <v>0.81256425361421469</v>
      </c>
      <c r="BL20">
        <f t="shared" si="40"/>
        <v>1400.01193548387</v>
      </c>
      <c r="BM20">
        <f t="shared" si="41"/>
        <v>1180.1953467158239</v>
      </c>
      <c r="BN20">
        <f t="shared" si="42"/>
        <v>0.84298948944883567</v>
      </c>
      <c r="BO20">
        <f t="shared" si="43"/>
        <v>0.19597897889767157</v>
      </c>
      <c r="BP20">
        <v>6</v>
      </c>
      <c r="BQ20">
        <v>0.5</v>
      </c>
      <c r="BR20" t="s">
        <v>296</v>
      </c>
      <c r="BS20">
        <v>2</v>
      </c>
      <c r="BT20">
        <v>1608234107.5</v>
      </c>
      <c r="BU20">
        <v>99.506383870967795</v>
      </c>
      <c r="BV20">
        <v>99.328393548387098</v>
      </c>
      <c r="BW20">
        <v>21.013522580645201</v>
      </c>
      <c r="BX20">
        <v>20.622706451612899</v>
      </c>
      <c r="BY20">
        <v>98.560029032258001</v>
      </c>
      <c r="BZ20">
        <v>20.726438709677399</v>
      </c>
      <c r="CA20">
        <v>500.02158064516101</v>
      </c>
      <c r="CB20">
        <v>101.61406451612901</v>
      </c>
      <c r="CC20">
        <v>0.10001642580645199</v>
      </c>
      <c r="CD20">
        <v>27.983809677419401</v>
      </c>
      <c r="CE20">
        <v>28.648119354838698</v>
      </c>
      <c r="CF20">
        <v>999.9</v>
      </c>
      <c r="CG20">
        <v>0</v>
      </c>
      <c r="CH20">
        <v>0</v>
      </c>
      <c r="CI20">
        <v>9996.2680645161308</v>
      </c>
      <c r="CJ20">
        <v>0</v>
      </c>
      <c r="CK20">
        <v>824.87861290322599</v>
      </c>
      <c r="CL20">
        <v>1400.01193548387</v>
      </c>
      <c r="CM20">
        <v>0.89999393548387097</v>
      </c>
      <c r="CN20">
        <v>0.100006529032258</v>
      </c>
      <c r="CO20">
        <v>0</v>
      </c>
      <c r="CP20">
        <v>726.20719354838695</v>
      </c>
      <c r="CQ20">
        <v>4.9994800000000001</v>
      </c>
      <c r="CR20">
        <v>10504.8032258065</v>
      </c>
      <c r="CS20">
        <v>11417.654838709699</v>
      </c>
      <c r="CT20">
        <v>49.717483870967698</v>
      </c>
      <c r="CU20">
        <v>51.7033225806451</v>
      </c>
      <c r="CV20">
        <v>50.787999999999997</v>
      </c>
      <c r="CW20">
        <v>51.001870967741901</v>
      </c>
      <c r="CX20">
        <v>51.463419354838699</v>
      </c>
      <c r="CY20">
        <v>1255.50129032258</v>
      </c>
      <c r="CZ20">
        <v>139.51064516129</v>
      </c>
      <c r="DA20">
        <v>0</v>
      </c>
      <c r="DB20">
        <v>66.600000143051105</v>
      </c>
      <c r="DC20">
        <v>0</v>
      </c>
      <c r="DD20">
        <v>726.12027999999998</v>
      </c>
      <c r="DE20">
        <v>-5.4764615294569801</v>
      </c>
      <c r="DF20">
        <v>117.153846502303</v>
      </c>
      <c r="DG20">
        <v>10505.932000000001</v>
      </c>
      <c r="DH20">
        <v>15</v>
      </c>
      <c r="DI20">
        <v>1608233856.0999999</v>
      </c>
      <c r="DJ20" t="s">
        <v>297</v>
      </c>
      <c r="DK20">
        <v>1608233854.0999999</v>
      </c>
      <c r="DL20">
        <v>1608233856.0999999</v>
      </c>
      <c r="DM20">
        <v>22</v>
      </c>
      <c r="DN20">
        <v>-0.52500000000000002</v>
      </c>
      <c r="DO20">
        <v>-3.3000000000000002E-2</v>
      </c>
      <c r="DP20">
        <v>0.79</v>
      </c>
      <c r="DQ20">
        <v>0.27400000000000002</v>
      </c>
      <c r="DR20">
        <v>402</v>
      </c>
      <c r="DS20">
        <v>21</v>
      </c>
      <c r="DT20">
        <v>0.31</v>
      </c>
      <c r="DU20">
        <v>0.14000000000000001</v>
      </c>
      <c r="DV20">
        <v>-0.17564372815087201</v>
      </c>
      <c r="DW20">
        <v>-0.216666754681174</v>
      </c>
      <c r="DX20">
        <v>3.47299180340696E-2</v>
      </c>
      <c r="DY20">
        <v>1</v>
      </c>
      <c r="DZ20">
        <v>0.17831002000000001</v>
      </c>
      <c r="EA20">
        <v>9.4975998220244703E-2</v>
      </c>
      <c r="EB20">
        <v>2.8942419597739199E-2</v>
      </c>
      <c r="EC20">
        <v>1</v>
      </c>
      <c r="ED20">
        <v>0.391438233333333</v>
      </c>
      <c r="EE20">
        <v>-0.137227221357063</v>
      </c>
      <c r="EF20">
        <v>1.1089842150013801E-2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0.94599999999999995</v>
      </c>
      <c r="EN20">
        <v>0.28610000000000002</v>
      </c>
      <c r="EO20">
        <v>0.95878516436821404</v>
      </c>
      <c r="EP20">
        <v>-1.6043650578588901E-5</v>
      </c>
      <c r="EQ20">
        <v>-1.15305589960158E-6</v>
      </c>
      <c r="ER20">
        <v>3.6581349982770798E-10</v>
      </c>
      <c r="ES20">
        <v>-9.8631262371484701E-2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4.4000000000000004</v>
      </c>
      <c r="FB20">
        <v>4.3</v>
      </c>
      <c r="FC20">
        <v>2</v>
      </c>
      <c r="FD20">
        <v>508.80599999999998</v>
      </c>
      <c r="FE20">
        <v>469.94499999999999</v>
      </c>
      <c r="FF20">
        <v>23.5626</v>
      </c>
      <c r="FG20">
        <v>34.265900000000002</v>
      </c>
      <c r="FH20">
        <v>29.9999</v>
      </c>
      <c r="FI20">
        <v>34.364400000000003</v>
      </c>
      <c r="FJ20">
        <v>34.419699999999999</v>
      </c>
      <c r="FK20">
        <v>7.1630000000000003</v>
      </c>
      <c r="FL20">
        <v>12.7089</v>
      </c>
      <c r="FM20">
        <v>40.962200000000003</v>
      </c>
      <c r="FN20">
        <v>23.560700000000001</v>
      </c>
      <c r="FO20">
        <v>99.572500000000005</v>
      </c>
      <c r="FP20">
        <v>20.5533</v>
      </c>
      <c r="FQ20">
        <v>97.856200000000001</v>
      </c>
      <c r="FR20">
        <v>101.745</v>
      </c>
    </row>
    <row r="21" spans="1:174" x14ac:dyDescent="0.25">
      <c r="A21">
        <v>5</v>
      </c>
      <c r="B21">
        <v>1608234224.5</v>
      </c>
      <c r="C21">
        <v>387.40000009536698</v>
      </c>
      <c r="D21" t="s">
        <v>313</v>
      </c>
      <c r="E21" t="s">
        <v>314</v>
      </c>
      <c r="F21" t="s">
        <v>291</v>
      </c>
      <c r="G21" t="s">
        <v>292</v>
      </c>
      <c r="H21">
        <v>1608234216.75</v>
      </c>
      <c r="I21">
        <f t="shared" si="0"/>
        <v>2.3017295814842318E-4</v>
      </c>
      <c r="J21">
        <f t="shared" si="1"/>
        <v>0.23017295814842317</v>
      </c>
      <c r="K21">
        <f t="shared" si="2"/>
        <v>0.1626557590427081</v>
      </c>
      <c r="L21">
        <f t="shared" si="3"/>
        <v>149.853733333333</v>
      </c>
      <c r="M21">
        <f t="shared" si="4"/>
        <v>125.09532824570499</v>
      </c>
      <c r="N21">
        <f t="shared" si="5"/>
        <v>12.724597309595271</v>
      </c>
      <c r="O21">
        <f t="shared" si="6"/>
        <v>15.243002586482323</v>
      </c>
      <c r="P21">
        <f t="shared" si="7"/>
        <v>1.2581874694314824E-2</v>
      </c>
      <c r="Q21">
        <f t="shared" si="8"/>
        <v>2.9563750390321566</v>
      </c>
      <c r="R21">
        <f t="shared" si="9"/>
        <v>1.2552202391120927E-2</v>
      </c>
      <c r="S21">
        <f t="shared" si="10"/>
        <v>7.84778655074558E-3</v>
      </c>
      <c r="T21">
        <f t="shared" si="11"/>
        <v>231.28835014327885</v>
      </c>
      <c r="U21">
        <f t="shared" si="12"/>
        <v>29.300214090141477</v>
      </c>
      <c r="V21">
        <f t="shared" si="13"/>
        <v>28.666730000000001</v>
      </c>
      <c r="W21">
        <f t="shared" si="14"/>
        <v>3.9448626011519994</v>
      </c>
      <c r="X21">
        <f t="shared" si="15"/>
        <v>56.243685992632521</v>
      </c>
      <c r="Y21">
        <f t="shared" si="16"/>
        <v>2.1353587155910905</v>
      </c>
      <c r="Z21">
        <f t="shared" si="17"/>
        <v>3.796619438972769</v>
      </c>
      <c r="AA21">
        <f t="shared" si="18"/>
        <v>1.8095038855609089</v>
      </c>
      <c r="AB21">
        <f t="shared" si="19"/>
        <v>-10.150627454345463</v>
      </c>
      <c r="AC21">
        <f t="shared" si="20"/>
        <v>-104.98417568919406</v>
      </c>
      <c r="AD21">
        <f t="shared" si="21"/>
        <v>-7.766674333479985</v>
      </c>
      <c r="AE21">
        <f t="shared" si="22"/>
        <v>108.38687266625935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53511.970288744269</v>
      </c>
      <c r="AK21" t="s">
        <v>293</v>
      </c>
      <c r="AL21">
        <v>0</v>
      </c>
      <c r="AM21">
        <v>0</v>
      </c>
      <c r="AN21">
        <v>0</v>
      </c>
      <c r="AO21" t="e">
        <f t="shared" si="26"/>
        <v>#DIV/0!</v>
      </c>
      <c r="AP21">
        <v>-1</v>
      </c>
      <c r="AQ21" t="s">
        <v>315</v>
      </c>
      <c r="AR21">
        <v>15368.2</v>
      </c>
      <c r="AS21">
        <v>721.51488461538497</v>
      </c>
      <c r="AT21">
        <v>767.79</v>
      </c>
      <c r="AU21">
        <f t="shared" si="27"/>
        <v>6.0270536715267164E-2</v>
      </c>
      <c r="AV21">
        <v>0.5</v>
      </c>
      <c r="AW21">
        <f t="shared" si="28"/>
        <v>1180.1695105931578</v>
      </c>
      <c r="AX21">
        <f t="shared" si="29"/>
        <v>0.1626557590427081</v>
      </c>
      <c r="AY21">
        <f t="shared" si="30"/>
        <v>35.564724909221901</v>
      </c>
      <c r="AZ21">
        <f t="shared" si="31"/>
        <v>9.8515996948468241E-4</v>
      </c>
      <c r="BA21">
        <f t="shared" si="32"/>
        <v>-1</v>
      </c>
      <c r="BB21" t="s">
        <v>316</v>
      </c>
      <c r="BC21">
        <v>721.51488461538497</v>
      </c>
      <c r="BD21">
        <v>565.26</v>
      </c>
      <c r="BE21">
        <f t="shared" si="33"/>
        <v>0.26378306568202237</v>
      </c>
      <c r="BF21">
        <f t="shared" si="34"/>
        <v>0.22848523865410061</v>
      </c>
      <c r="BG21">
        <f t="shared" si="35"/>
        <v>1.3582952977390934</v>
      </c>
      <c r="BH21">
        <f t="shared" si="36"/>
        <v>6.0270536715267185E-2</v>
      </c>
      <c r="BI21" t="e">
        <f t="shared" si="37"/>
        <v>#DIV/0!</v>
      </c>
      <c r="BJ21">
        <f t="shared" si="38"/>
        <v>0.17900332862913049</v>
      </c>
      <c r="BK21">
        <f t="shared" si="39"/>
        <v>0.82099667137086951</v>
      </c>
      <c r="BL21">
        <f t="shared" si="40"/>
        <v>1399.98133333333</v>
      </c>
      <c r="BM21">
        <f t="shared" si="41"/>
        <v>1180.1695105931578</v>
      </c>
      <c r="BN21">
        <f t="shared" si="42"/>
        <v>0.84298946171174705</v>
      </c>
      <c r="BO21">
        <f t="shared" si="43"/>
        <v>0.19597892342349399</v>
      </c>
      <c r="BP21">
        <v>6</v>
      </c>
      <c r="BQ21">
        <v>0.5</v>
      </c>
      <c r="BR21" t="s">
        <v>296</v>
      </c>
      <c r="BS21">
        <v>2</v>
      </c>
      <c r="BT21">
        <v>1608234216.75</v>
      </c>
      <c r="BU21">
        <v>149.853733333333</v>
      </c>
      <c r="BV21">
        <v>150.09030000000001</v>
      </c>
      <c r="BW21">
        <v>20.99268</v>
      </c>
      <c r="BX21">
        <v>20.722283333333301</v>
      </c>
      <c r="BY21">
        <v>148.92163333333301</v>
      </c>
      <c r="BZ21">
        <v>20.7064466666667</v>
      </c>
      <c r="CA21">
        <v>500.02319999999997</v>
      </c>
      <c r="CB21">
        <v>101.619166666667</v>
      </c>
      <c r="CC21">
        <v>0.100038103333333</v>
      </c>
      <c r="CD21">
        <v>28.008043333333301</v>
      </c>
      <c r="CE21">
        <v>28.666730000000001</v>
      </c>
      <c r="CF21">
        <v>999.9</v>
      </c>
      <c r="CG21">
        <v>0</v>
      </c>
      <c r="CH21">
        <v>0</v>
      </c>
      <c r="CI21">
        <v>9991.9363333333404</v>
      </c>
      <c r="CJ21">
        <v>0</v>
      </c>
      <c r="CK21">
        <v>764.37033333333295</v>
      </c>
      <c r="CL21">
        <v>1399.98133333333</v>
      </c>
      <c r="CM21">
        <v>0.89999353333333298</v>
      </c>
      <c r="CN21">
        <v>0.10000712</v>
      </c>
      <c r="CO21">
        <v>0</v>
      </c>
      <c r="CP21">
        <v>721.47950000000003</v>
      </c>
      <c r="CQ21">
        <v>4.9994800000000001</v>
      </c>
      <c r="CR21">
        <v>10454.879999999999</v>
      </c>
      <c r="CS21">
        <v>11417.4066666667</v>
      </c>
      <c r="CT21">
        <v>49.791333333333299</v>
      </c>
      <c r="CU21">
        <v>51.8853333333333</v>
      </c>
      <c r="CV21">
        <v>50.914266666666698</v>
      </c>
      <c r="CW21">
        <v>51.143599999999999</v>
      </c>
      <c r="CX21">
        <v>51.570399999999999</v>
      </c>
      <c r="CY21">
        <v>1255.4783333333301</v>
      </c>
      <c r="CZ21">
        <v>139.506666666667</v>
      </c>
      <c r="DA21">
        <v>0</v>
      </c>
      <c r="DB21">
        <v>108.30000019073501</v>
      </c>
      <c r="DC21">
        <v>0</v>
      </c>
      <c r="DD21">
        <v>721.51488461538497</v>
      </c>
      <c r="DE21">
        <v>0.173982908513613</v>
      </c>
      <c r="DF21">
        <v>7.6820512849277698</v>
      </c>
      <c r="DG21">
        <v>10455.0346153846</v>
      </c>
      <c r="DH21">
        <v>15</v>
      </c>
      <c r="DI21">
        <v>1608233856.0999999</v>
      </c>
      <c r="DJ21" t="s">
        <v>297</v>
      </c>
      <c r="DK21">
        <v>1608233854.0999999</v>
      </c>
      <c r="DL21">
        <v>1608233856.0999999</v>
      </c>
      <c r="DM21">
        <v>22</v>
      </c>
      <c r="DN21">
        <v>-0.52500000000000002</v>
      </c>
      <c r="DO21">
        <v>-3.3000000000000002E-2</v>
      </c>
      <c r="DP21">
        <v>0.79</v>
      </c>
      <c r="DQ21">
        <v>0.27400000000000002</v>
      </c>
      <c r="DR21">
        <v>402</v>
      </c>
      <c r="DS21">
        <v>21</v>
      </c>
      <c r="DT21">
        <v>0.31</v>
      </c>
      <c r="DU21">
        <v>0.14000000000000001</v>
      </c>
      <c r="DV21">
        <v>0.16589701171900001</v>
      </c>
      <c r="DW21">
        <v>-0.18472998410307201</v>
      </c>
      <c r="DX21">
        <v>2.8147402294470901E-2</v>
      </c>
      <c r="DY21">
        <v>1</v>
      </c>
      <c r="DZ21">
        <v>-0.23854863333333301</v>
      </c>
      <c r="EA21">
        <v>0.180633050055618</v>
      </c>
      <c r="EB21">
        <v>3.2408761074215003E-2</v>
      </c>
      <c r="EC21">
        <v>1</v>
      </c>
      <c r="ED21">
        <v>0.26968973333333301</v>
      </c>
      <c r="EE21">
        <v>8.3110211345940599E-2</v>
      </c>
      <c r="EF21">
        <v>6.0438538198367697E-3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0.93200000000000005</v>
      </c>
      <c r="EN21">
        <v>0.28689999999999999</v>
      </c>
      <c r="EO21">
        <v>0.95878516436821404</v>
      </c>
      <c r="EP21">
        <v>-1.6043650578588901E-5</v>
      </c>
      <c r="EQ21">
        <v>-1.15305589960158E-6</v>
      </c>
      <c r="ER21">
        <v>3.6581349982770798E-10</v>
      </c>
      <c r="ES21">
        <v>-9.8631262371484701E-2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6.2</v>
      </c>
      <c r="FB21">
        <v>6.1</v>
      </c>
      <c r="FC21">
        <v>2</v>
      </c>
      <c r="FD21">
        <v>508.82600000000002</v>
      </c>
      <c r="FE21">
        <v>470.26</v>
      </c>
      <c r="FF21">
        <v>23.4131</v>
      </c>
      <c r="FG21">
        <v>34.2502</v>
      </c>
      <c r="FH21">
        <v>30.000299999999999</v>
      </c>
      <c r="FI21">
        <v>34.353900000000003</v>
      </c>
      <c r="FJ21">
        <v>34.410400000000003</v>
      </c>
      <c r="FK21">
        <v>9.2843199999999992</v>
      </c>
      <c r="FL21">
        <v>11.5814</v>
      </c>
      <c r="FM21">
        <v>40.962200000000003</v>
      </c>
      <c r="FN21">
        <v>23.4054</v>
      </c>
      <c r="FO21">
        <v>150.107</v>
      </c>
      <c r="FP21">
        <v>20.821100000000001</v>
      </c>
      <c r="FQ21">
        <v>97.857399999999998</v>
      </c>
      <c r="FR21">
        <v>101.745</v>
      </c>
    </row>
    <row r="22" spans="1:174" x14ac:dyDescent="0.25">
      <c r="A22">
        <v>6</v>
      </c>
      <c r="B22">
        <v>1608234315.5</v>
      </c>
      <c r="C22">
        <v>478.40000009536698</v>
      </c>
      <c r="D22" t="s">
        <v>317</v>
      </c>
      <c r="E22" t="s">
        <v>318</v>
      </c>
      <c r="F22" t="s">
        <v>291</v>
      </c>
      <c r="G22" t="s">
        <v>292</v>
      </c>
      <c r="H22">
        <v>1608234307.75</v>
      </c>
      <c r="I22">
        <f t="shared" si="0"/>
        <v>2.569306098074419E-4</v>
      </c>
      <c r="J22">
        <f t="shared" si="1"/>
        <v>0.25693060980744192</v>
      </c>
      <c r="K22">
        <f t="shared" si="2"/>
        <v>0.67356668360072469</v>
      </c>
      <c r="L22">
        <f t="shared" si="3"/>
        <v>199.663833333333</v>
      </c>
      <c r="M22">
        <f t="shared" si="4"/>
        <v>118.22441656774456</v>
      </c>
      <c r="N22">
        <f t="shared" si="5"/>
        <v>12.025933852737115</v>
      </c>
      <c r="O22">
        <f t="shared" si="6"/>
        <v>20.310052036287235</v>
      </c>
      <c r="P22">
        <f t="shared" si="7"/>
        <v>1.4067292014926503E-2</v>
      </c>
      <c r="Q22">
        <f t="shared" si="8"/>
        <v>2.9582330685743319</v>
      </c>
      <c r="R22">
        <f t="shared" si="9"/>
        <v>1.4030234274898667E-2</v>
      </c>
      <c r="S22">
        <f t="shared" si="10"/>
        <v>8.7722177162182554E-3</v>
      </c>
      <c r="T22">
        <f t="shared" si="11"/>
        <v>231.29268183807702</v>
      </c>
      <c r="U22">
        <f t="shared" si="12"/>
        <v>29.277339124293658</v>
      </c>
      <c r="V22">
        <f t="shared" si="13"/>
        <v>28.709199999999999</v>
      </c>
      <c r="W22">
        <f t="shared" si="14"/>
        <v>3.9545917151454053</v>
      </c>
      <c r="X22">
        <f t="shared" si="15"/>
        <v>56.618635065862641</v>
      </c>
      <c r="Y22">
        <f t="shared" si="16"/>
        <v>2.147681835535038</v>
      </c>
      <c r="Z22">
        <f t="shared" si="17"/>
        <v>3.7932419830268045</v>
      </c>
      <c r="AA22">
        <f t="shared" si="18"/>
        <v>1.8069098796103673</v>
      </c>
      <c r="AB22">
        <f t="shared" si="19"/>
        <v>-11.330639892508188</v>
      </c>
      <c r="AC22">
        <f t="shared" si="20"/>
        <v>-114.25824601807288</v>
      </c>
      <c r="AD22">
        <f t="shared" si="21"/>
        <v>-8.4486019148315137</v>
      </c>
      <c r="AE22">
        <f t="shared" si="22"/>
        <v>97.255194012664404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53568.859464412068</v>
      </c>
      <c r="AK22" t="s">
        <v>293</v>
      </c>
      <c r="AL22">
        <v>0</v>
      </c>
      <c r="AM22">
        <v>0</v>
      </c>
      <c r="AN22">
        <v>0</v>
      </c>
      <c r="AO22" t="e">
        <f t="shared" si="26"/>
        <v>#DIV/0!</v>
      </c>
      <c r="AP22">
        <v>-1</v>
      </c>
      <c r="AQ22" t="s">
        <v>319</v>
      </c>
      <c r="AR22">
        <v>15369.4</v>
      </c>
      <c r="AS22">
        <v>720.07928000000004</v>
      </c>
      <c r="AT22">
        <v>768.48</v>
      </c>
      <c r="AU22">
        <f t="shared" si="27"/>
        <v>6.2982406829065085E-2</v>
      </c>
      <c r="AV22">
        <v>0.5</v>
      </c>
      <c r="AW22">
        <f t="shared" si="28"/>
        <v>1180.1962305579639</v>
      </c>
      <c r="AX22">
        <f t="shared" si="29"/>
        <v>0.67356668360072469</v>
      </c>
      <c r="AY22">
        <f t="shared" si="30"/>
        <v>37.165799565565386</v>
      </c>
      <c r="AZ22">
        <f t="shared" si="31"/>
        <v>1.4180410344214614E-3</v>
      </c>
      <c r="BA22">
        <f t="shared" si="32"/>
        <v>-1</v>
      </c>
      <c r="BB22" t="s">
        <v>320</v>
      </c>
      <c r="BC22">
        <v>720.07928000000004</v>
      </c>
      <c r="BD22">
        <v>561.04999999999995</v>
      </c>
      <c r="BE22">
        <f t="shared" si="33"/>
        <v>0.26992244430564238</v>
      </c>
      <c r="BF22">
        <f t="shared" si="34"/>
        <v>0.23333519741599559</v>
      </c>
      <c r="BG22">
        <f t="shared" si="35"/>
        <v>1.3697174939844936</v>
      </c>
      <c r="BH22">
        <f t="shared" si="36"/>
        <v>6.2982406829065141E-2</v>
      </c>
      <c r="BI22" t="e">
        <f t="shared" si="37"/>
        <v>#DIV/0!</v>
      </c>
      <c r="BJ22">
        <f t="shared" si="38"/>
        <v>0.18180319326816946</v>
      </c>
      <c r="BK22">
        <f t="shared" si="39"/>
        <v>0.81819680673183059</v>
      </c>
      <c r="BL22">
        <f t="shared" si="40"/>
        <v>1400.0136666666699</v>
      </c>
      <c r="BM22">
        <f t="shared" si="41"/>
        <v>1180.1962305579639</v>
      </c>
      <c r="BN22">
        <f t="shared" si="42"/>
        <v>0.84298907836230252</v>
      </c>
      <c r="BO22">
        <f t="shared" si="43"/>
        <v>0.19597815672460528</v>
      </c>
      <c r="BP22">
        <v>6</v>
      </c>
      <c r="BQ22">
        <v>0.5</v>
      </c>
      <c r="BR22" t="s">
        <v>296</v>
      </c>
      <c r="BS22">
        <v>2</v>
      </c>
      <c r="BT22">
        <v>1608234307.75</v>
      </c>
      <c r="BU22">
        <v>199.663833333333</v>
      </c>
      <c r="BV22">
        <v>200.533633333333</v>
      </c>
      <c r="BW22">
        <v>21.113406666666702</v>
      </c>
      <c r="BX22">
        <v>20.811613333333302</v>
      </c>
      <c r="BY22">
        <v>198.75093333333299</v>
      </c>
      <c r="BZ22">
        <v>20.822213333333298</v>
      </c>
      <c r="CA22">
        <v>500.02283333333298</v>
      </c>
      <c r="CB22">
        <v>101.621233333333</v>
      </c>
      <c r="CC22">
        <v>0.10000329333333299</v>
      </c>
      <c r="CD22">
        <v>27.9927766666667</v>
      </c>
      <c r="CE22">
        <v>28.709199999999999</v>
      </c>
      <c r="CF22">
        <v>999.9</v>
      </c>
      <c r="CG22">
        <v>0</v>
      </c>
      <c r="CH22">
        <v>0</v>
      </c>
      <c r="CI22">
        <v>10002.27</v>
      </c>
      <c r="CJ22">
        <v>0</v>
      </c>
      <c r="CK22">
        <v>701.1395</v>
      </c>
      <c r="CL22">
        <v>1400.0136666666699</v>
      </c>
      <c r="CM22">
        <v>0.90000526666666703</v>
      </c>
      <c r="CN22">
        <v>9.9994396666666596E-2</v>
      </c>
      <c r="CO22">
        <v>0</v>
      </c>
      <c r="CP22">
        <v>720.04916666666702</v>
      </c>
      <c r="CQ22">
        <v>4.9994800000000001</v>
      </c>
      <c r="CR22">
        <v>10432.2066666667</v>
      </c>
      <c r="CS22">
        <v>11417.7</v>
      </c>
      <c r="CT22">
        <v>49.728866666666697</v>
      </c>
      <c r="CU22">
        <v>51.778933333333299</v>
      </c>
      <c r="CV22">
        <v>50.7914666666667</v>
      </c>
      <c r="CW22">
        <v>50.870600000000003</v>
      </c>
      <c r="CX22">
        <v>51.478866666666697</v>
      </c>
      <c r="CY22">
        <v>1255.5223333333299</v>
      </c>
      <c r="CZ22">
        <v>139.49166666666699</v>
      </c>
      <c r="DA22">
        <v>0</v>
      </c>
      <c r="DB22">
        <v>90.200000047683702</v>
      </c>
      <c r="DC22">
        <v>0</v>
      </c>
      <c r="DD22">
        <v>720.07928000000004</v>
      </c>
      <c r="DE22">
        <v>2.9032307706766298</v>
      </c>
      <c r="DF22">
        <v>17.484615342820799</v>
      </c>
      <c r="DG22">
        <v>10432.34</v>
      </c>
      <c r="DH22">
        <v>15</v>
      </c>
      <c r="DI22">
        <v>1608233856.0999999</v>
      </c>
      <c r="DJ22" t="s">
        <v>297</v>
      </c>
      <c r="DK22">
        <v>1608233854.0999999</v>
      </c>
      <c r="DL22">
        <v>1608233856.0999999</v>
      </c>
      <c r="DM22">
        <v>22</v>
      </c>
      <c r="DN22">
        <v>-0.52500000000000002</v>
      </c>
      <c r="DO22">
        <v>-3.3000000000000002E-2</v>
      </c>
      <c r="DP22">
        <v>0.79</v>
      </c>
      <c r="DQ22">
        <v>0.27400000000000002</v>
      </c>
      <c r="DR22">
        <v>402</v>
      </c>
      <c r="DS22">
        <v>21</v>
      </c>
      <c r="DT22">
        <v>0.31</v>
      </c>
      <c r="DU22">
        <v>0.14000000000000001</v>
      </c>
      <c r="DV22">
        <v>0.67687932432653997</v>
      </c>
      <c r="DW22">
        <v>-0.22630983229971899</v>
      </c>
      <c r="DX22">
        <v>3.7735170965549E-2</v>
      </c>
      <c r="DY22">
        <v>1</v>
      </c>
      <c r="DZ22">
        <v>-0.87197210000000003</v>
      </c>
      <c r="EA22">
        <v>0.17895022024471599</v>
      </c>
      <c r="EB22">
        <v>4.2441538519356198E-2</v>
      </c>
      <c r="EC22">
        <v>1</v>
      </c>
      <c r="ED22">
        <v>0.30215930000000002</v>
      </c>
      <c r="EE22">
        <v>-1.9559679644049002E-2</v>
      </c>
      <c r="EF22">
        <v>2.1142001190363599E-3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0.91300000000000003</v>
      </c>
      <c r="EN22">
        <v>0.29160000000000003</v>
      </c>
      <c r="EO22">
        <v>0.95878516436821404</v>
      </c>
      <c r="EP22">
        <v>-1.6043650578588901E-5</v>
      </c>
      <c r="EQ22">
        <v>-1.15305589960158E-6</v>
      </c>
      <c r="ER22">
        <v>3.6581349982770798E-10</v>
      </c>
      <c r="ES22">
        <v>-9.8631262371484701E-2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7.7</v>
      </c>
      <c r="FB22">
        <v>7.7</v>
      </c>
      <c r="FC22">
        <v>2</v>
      </c>
      <c r="FD22">
        <v>508.98500000000001</v>
      </c>
      <c r="FE22">
        <v>470.26400000000001</v>
      </c>
      <c r="FF22">
        <v>23.2575</v>
      </c>
      <c r="FG22">
        <v>34.315899999999999</v>
      </c>
      <c r="FH22">
        <v>30.000699999999998</v>
      </c>
      <c r="FI22">
        <v>34.390999999999998</v>
      </c>
      <c r="FJ22">
        <v>34.444699999999997</v>
      </c>
      <c r="FK22">
        <v>11.3727</v>
      </c>
      <c r="FL22">
        <v>11.8651</v>
      </c>
      <c r="FM22">
        <v>40.962200000000003</v>
      </c>
      <c r="FN22">
        <v>23.256499999999999</v>
      </c>
      <c r="FO22">
        <v>200.72900000000001</v>
      </c>
      <c r="FP22">
        <v>20.904299999999999</v>
      </c>
      <c r="FQ22">
        <v>97.840999999999994</v>
      </c>
      <c r="FR22">
        <v>101.729</v>
      </c>
    </row>
    <row r="23" spans="1:174" x14ac:dyDescent="0.25">
      <c r="A23">
        <v>7</v>
      </c>
      <c r="B23">
        <v>1608234419.5</v>
      </c>
      <c r="C23">
        <v>582.40000009536698</v>
      </c>
      <c r="D23" t="s">
        <v>321</v>
      </c>
      <c r="E23" t="s">
        <v>322</v>
      </c>
      <c r="F23" t="s">
        <v>291</v>
      </c>
      <c r="G23" t="s">
        <v>292</v>
      </c>
      <c r="H23">
        <v>1608234411.75</v>
      </c>
      <c r="I23">
        <f t="shared" si="0"/>
        <v>2.3961587200644406E-4</v>
      </c>
      <c r="J23">
        <f t="shared" si="1"/>
        <v>0.23961587200644408</v>
      </c>
      <c r="K23">
        <f t="shared" si="2"/>
        <v>0.96736827326816521</v>
      </c>
      <c r="L23">
        <f t="shared" si="3"/>
        <v>249.82003333333299</v>
      </c>
      <c r="M23">
        <f t="shared" si="4"/>
        <v>126.93862121591022</v>
      </c>
      <c r="N23">
        <f t="shared" si="5"/>
        <v>12.912178168100608</v>
      </c>
      <c r="O23">
        <f t="shared" si="6"/>
        <v>25.411657614227522</v>
      </c>
      <c r="P23">
        <f t="shared" si="7"/>
        <v>1.3211542194789237E-2</v>
      </c>
      <c r="Q23">
        <f t="shared" si="8"/>
        <v>2.957570246978769</v>
      </c>
      <c r="R23">
        <f t="shared" si="9"/>
        <v>1.3178842991873798E-2</v>
      </c>
      <c r="S23">
        <f t="shared" si="10"/>
        <v>8.2397079639150959E-3</v>
      </c>
      <c r="T23">
        <f t="shared" si="11"/>
        <v>231.29600641636296</v>
      </c>
      <c r="U23">
        <f t="shared" si="12"/>
        <v>29.253901730351892</v>
      </c>
      <c r="V23">
        <f t="shared" si="13"/>
        <v>28.720369999999999</v>
      </c>
      <c r="W23">
        <f t="shared" si="14"/>
        <v>3.9571540344674272</v>
      </c>
      <c r="X23">
        <f t="shared" si="15"/>
        <v>57.125279644310275</v>
      </c>
      <c r="Y23">
        <f t="shared" si="16"/>
        <v>2.1633388875697608</v>
      </c>
      <c r="Z23">
        <f t="shared" si="17"/>
        <v>3.7870079604682179</v>
      </c>
      <c r="AA23">
        <f t="shared" si="18"/>
        <v>1.7938151468976664</v>
      </c>
      <c r="AB23">
        <f t="shared" si="19"/>
        <v>-10.567059955484183</v>
      </c>
      <c r="AC23">
        <f t="shared" si="20"/>
        <v>-120.51172831892455</v>
      </c>
      <c r="AD23">
        <f t="shared" si="21"/>
        <v>-8.9122459069723057</v>
      </c>
      <c r="AE23">
        <f t="shared" si="22"/>
        <v>91.304972234981904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53554.535720508407</v>
      </c>
      <c r="AK23" t="s">
        <v>293</v>
      </c>
      <c r="AL23">
        <v>0</v>
      </c>
      <c r="AM23">
        <v>0</v>
      </c>
      <c r="AN23">
        <v>0</v>
      </c>
      <c r="AO23" t="e">
        <f t="shared" si="26"/>
        <v>#DIV/0!</v>
      </c>
      <c r="AP23">
        <v>-1</v>
      </c>
      <c r="AQ23" t="s">
        <v>323</v>
      </c>
      <c r="AR23">
        <v>15372.8</v>
      </c>
      <c r="AS23">
        <v>722.78959999999995</v>
      </c>
      <c r="AT23">
        <v>773.66</v>
      </c>
      <c r="AU23">
        <f t="shared" si="27"/>
        <v>6.5752914717059241E-2</v>
      </c>
      <c r="AV23">
        <v>0.5</v>
      </c>
      <c r="AW23">
        <f t="shared" si="28"/>
        <v>1180.2070595615301</v>
      </c>
      <c r="AX23">
        <f t="shared" si="29"/>
        <v>0.96736827326816521</v>
      </c>
      <c r="AY23">
        <f t="shared" si="30"/>
        <v>38.801027067910269</v>
      </c>
      <c r="AZ23">
        <f t="shared" si="31"/>
        <v>1.6669687385187145E-3</v>
      </c>
      <c r="BA23">
        <f t="shared" si="32"/>
        <v>-1</v>
      </c>
      <c r="BB23" t="s">
        <v>324</v>
      </c>
      <c r="BC23">
        <v>722.78959999999995</v>
      </c>
      <c r="BD23">
        <v>560.19000000000005</v>
      </c>
      <c r="BE23">
        <f t="shared" si="33"/>
        <v>0.27592223974355645</v>
      </c>
      <c r="BF23">
        <f t="shared" si="34"/>
        <v>0.23830233756499761</v>
      </c>
      <c r="BG23">
        <f t="shared" si="35"/>
        <v>1.3810671379353432</v>
      </c>
      <c r="BH23">
        <f t="shared" si="36"/>
        <v>6.5752914717059199E-2</v>
      </c>
      <c r="BI23" t="e">
        <f t="shared" si="37"/>
        <v>#DIV/0!</v>
      </c>
      <c r="BJ23">
        <f t="shared" si="38"/>
        <v>0.18469356294077283</v>
      </c>
      <c r="BK23">
        <f t="shared" si="39"/>
        <v>0.81530643705922712</v>
      </c>
      <c r="BL23">
        <f t="shared" si="40"/>
        <v>1400.0256666666701</v>
      </c>
      <c r="BM23">
        <f t="shared" si="41"/>
        <v>1180.2070595615301</v>
      </c>
      <c r="BN23">
        <f t="shared" si="42"/>
        <v>0.84298958773483945</v>
      </c>
      <c r="BO23">
        <f t="shared" si="43"/>
        <v>0.19597917546967897</v>
      </c>
      <c r="BP23">
        <v>6</v>
      </c>
      <c r="BQ23">
        <v>0.5</v>
      </c>
      <c r="BR23" t="s">
        <v>296</v>
      </c>
      <c r="BS23">
        <v>2</v>
      </c>
      <c r="BT23">
        <v>1608234411.75</v>
      </c>
      <c r="BU23">
        <v>249.82003333333299</v>
      </c>
      <c r="BV23">
        <v>251.05263333333301</v>
      </c>
      <c r="BW23">
        <v>21.267616666666701</v>
      </c>
      <c r="BX23">
        <v>20.98621</v>
      </c>
      <c r="BY23">
        <v>248.931033333333</v>
      </c>
      <c r="BZ23">
        <v>20.97006</v>
      </c>
      <c r="CA23">
        <v>500.03039999999999</v>
      </c>
      <c r="CB23">
        <v>101.61983333333301</v>
      </c>
      <c r="CC23">
        <v>0.10002185666666701</v>
      </c>
      <c r="CD23">
        <v>27.964566666666698</v>
      </c>
      <c r="CE23">
        <v>28.720369999999999</v>
      </c>
      <c r="CF23">
        <v>999.9</v>
      </c>
      <c r="CG23">
        <v>0</v>
      </c>
      <c r="CH23">
        <v>0</v>
      </c>
      <c r="CI23">
        <v>9998.6479999999992</v>
      </c>
      <c r="CJ23">
        <v>0</v>
      </c>
      <c r="CK23">
        <v>515.42666666666696</v>
      </c>
      <c r="CL23">
        <v>1400.0256666666701</v>
      </c>
      <c r="CM23">
        <v>0.89998996666666697</v>
      </c>
      <c r="CN23">
        <v>0.100009983333333</v>
      </c>
      <c r="CO23">
        <v>0</v>
      </c>
      <c r="CP23">
        <v>722.71896666666703</v>
      </c>
      <c r="CQ23">
        <v>4.9994800000000001</v>
      </c>
      <c r="CR23">
        <v>10445.52</v>
      </c>
      <c r="CS23">
        <v>11417.776666666699</v>
      </c>
      <c r="CT23">
        <v>49.105966666666703</v>
      </c>
      <c r="CU23">
        <v>51.166366666666697</v>
      </c>
      <c r="CV23">
        <v>50.1539</v>
      </c>
      <c r="CW23">
        <v>50.205966666666697</v>
      </c>
      <c r="CX23">
        <v>50.962200000000003</v>
      </c>
      <c r="CY23">
        <v>1255.50966666667</v>
      </c>
      <c r="CZ23">
        <v>139.51666666666699</v>
      </c>
      <c r="DA23">
        <v>0</v>
      </c>
      <c r="DB23">
        <v>103.5</v>
      </c>
      <c r="DC23">
        <v>0</v>
      </c>
      <c r="DD23">
        <v>722.78959999999995</v>
      </c>
      <c r="DE23">
        <v>4.7223076999256897</v>
      </c>
      <c r="DF23">
        <v>41.553846246647602</v>
      </c>
      <c r="DG23">
        <v>10445.776</v>
      </c>
      <c r="DH23">
        <v>15</v>
      </c>
      <c r="DI23">
        <v>1608233856.0999999</v>
      </c>
      <c r="DJ23" t="s">
        <v>297</v>
      </c>
      <c r="DK23">
        <v>1608233854.0999999</v>
      </c>
      <c r="DL23">
        <v>1608233856.0999999</v>
      </c>
      <c r="DM23">
        <v>22</v>
      </c>
      <c r="DN23">
        <v>-0.52500000000000002</v>
      </c>
      <c r="DO23">
        <v>-3.3000000000000002E-2</v>
      </c>
      <c r="DP23">
        <v>0.79</v>
      </c>
      <c r="DQ23">
        <v>0.27400000000000002</v>
      </c>
      <c r="DR23">
        <v>402</v>
      </c>
      <c r="DS23">
        <v>21</v>
      </c>
      <c r="DT23">
        <v>0.31</v>
      </c>
      <c r="DU23">
        <v>0.14000000000000001</v>
      </c>
      <c r="DV23">
        <v>0.97109665576874904</v>
      </c>
      <c r="DW23">
        <v>-0.19430337747172799</v>
      </c>
      <c r="DX23">
        <v>2.0314951933658901E-2</v>
      </c>
      <c r="DY23">
        <v>1</v>
      </c>
      <c r="DZ23">
        <v>-1.23526266666667</v>
      </c>
      <c r="EA23">
        <v>0.18422229143492799</v>
      </c>
      <c r="EB23">
        <v>2.2012046843086198E-2</v>
      </c>
      <c r="EC23">
        <v>1</v>
      </c>
      <c r="ED23">
        <v>0.28041739999999998</v>
      </c>
      <c r="EE23">
        <v>0.118425503893214</v>
      </c>
      <c r="EF23">
        <v>8.5774333363774907E-3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0.88900000000000001</v>
      </c>
      <c r="EN23">
        <v>0.2984</v>
      </c>
      <c r="EO23">
        <v>0.95878516436821404</v>
      </c>
      <c r="EP23">
        <v>-1.6043650578588901E-5</v>
      </c>
      <c r="EQ23">
        <v>-1.15305589960158E-6</v>
      </c>
      <c r="ER23">
        <v>3.6581349982770798E-10</v>
      </c>
      <c r="ES23">
        <v>-9.8631262371484701E-2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9.4</v>
      </c>
      <c r="FB23">
        <v>9.4</v>
      </c>
      <c r="FC23">
        <v>2</v>
      </c>
      <c r="FD23">
        <v>508.78800000000001</v>
      </c>
      <c r="FE23">
        <v>469.79199999999997</v>
      </c>
      <c r="FF23">
        <v>23.279599999999999</v>
      </c>
      <c r="FG23">
        <v>34.4634</v>
      </c>
      <c r="FH23">
        <v>30.0001</v>
      </c>
      <c r="FI23">
        <v>34.487699999999997</v>
      </c>
      <c r="FJ23">
        <v>34.534700000000001</v>
      </c>
      <c r="FK23">
        <v>13.426</v>
      </c>
      <c r="FL23">
        <v>11.3428</v>
      </c>
      <c r="FM23">
        <v>41.335000000000001</v>
      </c>
      <c r="FN23">
        <v>23.302199999999999</v>
      </c>
      <c r="FO23">
        <v>251.08699999999999</v>
      </c>
      <c r="FP23">
        <v>20.951599999999999</v>
      </c>
      <c r="FQ23">
        <v>97.811800000000005</v>
      </c>
      <c r="FR23">
        <v>101.7</v>
      </c>
    </row>
    <row r="24" spans="1:174" x14ac:dyDescent="0.25">
      <c r="A24">
        <v>8</v>
      </c>
      <c r="B24">
        <v>1608234540</v>
      </c>
      <c r="C24">
        <v>702.90000009536698</v>
      </c>
      <c r="D24" t="s">
        <v>325</v>
      </c>
      <c r="E24" t="s">
        <v>326</v>
      </c>
      <c r="F24" t="s">
        <v>291</v>
      </c>
      <c r="G24" t="s">
        <v>292</v>
      </c>
      <c r="H24">
        <v>1608234532</v>
      </c>
      <c r="I24">
        <f t="shared" si="0"/>
        <v>2.3131733303318272E-4</v>
      </c>
      <c r="J24">
        <f t="shared" si="1"/>
        <v>0.23131733303318272</v>
      </c>
      <c r="K24">
        <f t="shared" si="2"/>
        <v>2.2489114058087463</v>
      </c>
      <c r="L24">
        <f t="shared" si="3"/>
        <v>399.79503225806502</v>
      </c>
      <c r="M24">
        <f t="shared" si="4"/>
        <v>105.37393925620826</v>
      </c>
      <c r="N24">
        <f t="shared" si="5"/>
        <v>10.718589787223003</v>
      </c>
      <c r="O24">
        <f t="shared" si="6"/>
        <v>40.666971169451806</v>
      </c>
      <c r="P24">
        <f t="shared" si="7"/>
        <v>1.2564318323754974E-2</v>
      </c>
      <c r="Q24">
        <f t="shared" si="8"/>
        <v>2.9578091386099379</v>
      </c>
      <c r="R24">
        <f t="shared" si="9"/>
        <v>1.2534742975476411E-2</v>
      </c>
      <c r="S24">
        <f t="shared" si="10"/>
        <v>7.836865735041252E-3</v>
      </c>
      <c r="T24">
        <f t="shared" si="11"/>
        <v>231.28917434538323</v>
      </c>
      <c r="U24">
        <f t="shared" si="12"/>
        <v>29.293708736041332</v>
      </c>
      <c r="V24">
        <f t="shared" si="13"/>
        <v>28.701667741935498</v>
      </c>
      <c r="W24">
        <f t="shared" si="14"/>
        <v>3.9528646851541751</v>
      </c>
      <c r="X24">
        <f t="shared" si="15"/>
        <v>56.170159935039443</v>
      </c>
      <c r="Y24">
        <f t="shared" si="16"/>
        <v>2.1318665686273817</v>
      </c>
      <c r="Z24">
        <f t="shared" si="17"/>
        <v>3.7953720820679102</v>
      </c>
      <c r="AA24">
        <f t="shared" si="18"/>
        <v>1.8209981165267934</v>
      </c>
      <c r="AB24">
        <f t="shared" si="19"/>
        <v>-10.201094386763359</v>
      </c>
      <c r="AC24">
        <f t="shared" si="20"/>
        <v>-111.50518871252585</v>
      </c>
      <c r="AD24">
        <f t="shared" si="21"/>
        <v>-8.2462997607640496</v>
      </c>
      <c r="AE24">
        <f t="shared" si="22"/>
        <v>101.33659148532998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53554.756505526173</v>
      </c>
      <c r="AK24" t="s">
        <v>293</v>
      </c>
      <c r="AL24">
        <v>0</v>
      </c>
      <c r="AM24">
        <v>0</v>
      </c>
      <c r="AN24">
        <v>0</v>
      </c>
      <c r="AO24" t="e">
        <f t="shared" si="26"/>
        <v>#DIV/0!</v>
      </c>
      <c r="AP24">
        <v>-1</v>
      </c>
      <c r="AQ24" t="s">
        <v>327</v>
      </c>
      <c r="AR24">
        <v>15377.3</v>
      </c>
      <c r="AS24">
        <v>732.08007692307694</v>
      </c>
      <c r="AT24">
        <v>789.32</v>
      </c>
      <c r="AU24">
        <f t="shared" si="27"/>
        <v>7.2518019405213519E-2</v>
      </c>
      <c r="AV24">
        <v>0.5</v>
      </c>
      <c r="AW24">
        <f t="shared" si="28"/>
        <v>1180.1723522031014</v>
      </c>
      <c r="AX24">
        <f t="shared" si="29"/>
        <v>2.2489114058087463</v>
      </c>
      <c r="AY24">
        <f t="shared" si="30"/>
        <v>42.791880769280496</v>
      </c>
      <c r="AZ24">
        <f t="shared" si="31"/>
        <v>2.7529126569892956E-3</v>
      </c>
      <c r="BA24">
        <f t="shared" si="32"/>
        <v>-1</v>
      </c>
      <c r="BB24" t="s">
        <v>328</v>
      </c>
      <c r="BC24">
        <v>732.08007692307694</v>
      </c>
      <c r="BD24">
        <v>566.66999999999996</v>
      </c>
      <c r="BE24">
        <f t="shared" si="33"/>
        <v>0.28207824456494213</v>
      </c>
      <c r="BF24">
        <f t="shared" si="34"/>
        <v>0.25708476567223482</v>
      </c>
      <c r="BG24">
        <f t="shared" si="35"/>
        <v>1.3929094534738033</v>
      </c>
      <c r="BH24">
        <f t="shared" si="36"/>
        <v>7.2518019405213477E-2</v>
      </c>
      <c r="BI24" t="e">
        <f t="shared" si="37"/>
        <v>#DIV/0!</v>
      </c>
      <c r="BJ24">
        <f t="shared" si="38"/>
        <v>0.19899766262699811</v>
      </c>
      <c r="BK24">
        <f t="shared" si="39"/>
        <v>0.80100233737300186</v>
      </c>
      <c r="BL24">
        <f t="shared" si="40"/>
        <v>1399.98451612903</v>
      </c>
      <c r="BM24">
        <f t="shared" si="41"/>
        <v>1180.1723522031014</v>
      </c>
      <c r="BN24">
        <f t="shared" si="42"/>
        <v>0.8429895749606493</v>
      </c>
      <c r="BO24">
        <f t="shared" si="43"/>
        <v>0.19597914992129861</v>
      </c>
      <c r="BP24">
        <v>6</v>
      </c>
      <c r="BQ24">
        <v>0.5</v>
      </c>
      <c r="BR24" t="s">
        <v>296</v>
      </c>
      <c r="BS24">
        <v>2</v>
      </c>
      <c r="BT24">
        <v>1608234532</v>
      </c>
      <c r="BU24">
        <v>399.79503225806502</v>
      </c>
      <c r="BV24">
        <v>402.604548387097</v>
      </c>
      <c r="BW24">
        <v>20.9582774193548</v>
      </c>
      <c r="BX24">
        <v>20.6865290322581</v>
      </c>
      <c r="BY24">
        <v>399.01203225806398</v>
      </c>
      <c r="BZ24">
        <v>20.6762774193548</v>
      </c>
      <c r="CA24">
        <v>500.02722580645201</v>
      </c>
      <c r="CB24">
        <v>101.61951612903199</v>
      </c>
      <c r="CC24">
        <v>0.100034861290323</v>
      </c>
      <c r="CD24">
        <v>28.002406451612899</v>
      </c>
      <c r="CE24">
        <v>28.701667741935498</v>
      </c>
      <c r="CF24">
        <v>999.9</v>
      </c>
      <c r="CG24">
        <v>0</v>
      </c>
      <c r="CH24">
        <v>0</v>
      </c>
      <c r="CI24">
        <v>10000.034193548399</v>
      </c>
      <c r="CJ24">
        <v>0</v>
      </c>
      <c r="CK24">
        <v>790.54987096774198</v>
      </c>
      <c r="CL24">
        <v>1399.98451612903</v>
      </c>
      <c r="CM24">
        <v>0.89999067741935501</v>
      </c>
      <c r="CN24">
        <v>0.100009290322581</v>
      </c>
      <c r="CO24">
        <v>0</v>
      </c>
      <c r="CP24">
        <v>732.01525806451605</v>
      </c>
      <c r="CQ24">
        <v>4.9994800000000001</v>
      </c>
      <c r="CR24">
        <v>10554.6161290323</v>
      </c>
      <c r="CS24">
        <v>11417.412903225801</v>
      </c>
      <c r="CT24">
        <v>48.304193548387097</v>
      </c>
      <c r="CU24">
        <v>50.423096774193503</v>
      </c>
      <c r="CV24">
        <v>49.368741935483897</v>
      </c>
      <c r="CW24">
        <v>49.493741935483897</v>
      </c>
      <c r="CX24">
        <v>50.249677419354803</v>
      </c>
      <c r="CY24">
        <v>1255.4729032258099</v>
      </c>
      <c r="CZ24">
        <v>139.51193548387101</v>
      </c>
      <c r="DA24">
        <v>0</v>
      </c>
      <c r="DB24">
        <v>120.10000014305101</v>
      </c>
      <c r="DC24">
        <v>0</v>
      </c>
      <c r="DD24">
        <v>732.08007692307694</v>
      </c>
      <c r="DE24">
        <v>5.5562393090421001</v>
      </c>
      <c r="DF24">
        <v>68.458119647168303</v>
      </c>
      <c r="DG24">
        <v>10555.5307692308</v>
      </c>
      <c r="DH24">
        <v>15</v>
      </c>
      <c r="DI24">
        <v>1608234558</v>
      </c>
      <c r="DJ24" t="s">
        <v>329</v>
      </c>
      <c r="DK24">
        <v>1608234558</v>
      </c>
      <c r="DL24">
        <v>1608234557</v>
      </c>
      <c r="DM24">
        <v>23</v>
      </c>
      <c r="DN24">
        <v>-7.0000000000000001E-3</v>
      </c>
      <c r="DO24">
        <v>0</v>
      </c>
      <c r="DP24">
        <v>0.78300000000000003</v>
      </c>
      <c r="DQ24">
        <v>0.28199999999999997</v>
      </c>
      <c r="DR24">
        <v>403</v>
      </c>
      <c r="DS24">
        <v>21</v>
      </c>
      <c r="DT24">
        <v>0.47</v>
      </c>
      <c r="DU24">
        <v>0.16</v>
      </c>
      <c r="DV24">
        <v>2.2429403860560901</v>
      </c>
      <c r="DW24">
        <v>-0.75769406628481695</v>
      </c>
      <c r="DX24">
        <v>5.9254835471341603E-2</v>
      </c>
      <c r="DY24">
        <v>0</v>
      </c>
      <c r="DZ24">
        <v>-2.7952059999999999</v>
      </c>
      <c r="EA24">
        <v>1.1929500333704099</v>
      </c>
      <c r="EB24">
        <v>8.9538171360971294E-2</v>
      </c>
      <c r="EC24">
        <v>0</v>
      </c>
      <c r="ED24">
        <v>0.27294696666666701</v>
      </c>
      <c r="EE24">
        <v>-0.78355581757508297</v>
      </c>
      <c r="EF24">
        <v>5.9356288232718497E-2</v>
      </c>
      <c r="EG24">
        <v>0</v>
      </c>
      <c r="EH24">
        <v>0</v>
      </c>
      <c r="EI24">
        <v>3</v>
      </c>
      <c r="EJ24" t="s">
        <v>298</v>
      </c>
      <c r="EK24">
        <v>100</v>
      </c>
      <c r="EL24">
        <v>100</v>
      </c>
      <c r="EM24">
        <v>0.78300000000000003</v>
      </c>
      <c r="EN24">
        <v>0.28199999999999997</v>
      </c>
      <c r="EO24">
        <v>0.95878516436821404</v>
      </c>
      <c r="EP24">
        <v>-1.6043650578588901E-5</v>
      </c>
      <c r="EQ24">
        <v>-1.15305589960158E-6</v>
      </c>
      <c r="ER24">
        <v>3.6581349982770798E-10</v>
      </c>
      <c r="ES24">
        <v>-9.8631262371484701E-2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11.4</v>
      </c>
      <c r="FB24">
        <v>11.4</v>
      </c>
      <c r="FC24">
        <v>2</v>
      </c>
      <c r="FD24">
        <v>508.68099999999998</v>
      </c>
      <c r="FE24">
        <v>470.20400000000001</v>
      </c>
      <c r="FF24">
        <v>23.518699999999999</v>
      </c>
      <c r="FG24">
        <v>34.475299999999997</v>
      </c>
      <c r="FH24">
        <v>29.9999</v>
      </c>
      <c r="FI24">
        <v>34.522599999999997</v>
      </c>
      <c r="FJ24">
        <v>34.569699999999997</v>
      </c>
      <c r="FK24">
        <v>19.3645</v>
      </c>
      <c r="FL24">
        <v>13.215</v>
      </c>
      <c r="FM24">
        <v>41.335000000000001</v>
      </c>
      <c r="FN24">
        <v>23.542100000000001</v>
      </c>
      <c r="FO24">
        <v>402.75799999999998</v>
      </c>
      <c r="FP24">
        <v>20.9635</v>
      </c>
      <c r="FQ24">
        <v>97.818100000000001</v>
      </c>
      <c r="FR24">
        <v>101.70399999999999</v>
      </c>
    </row>
    <row r="25" spans="1:174" x14ac:dyDescent="0.25">
      <c r="A25">
        <v>9</v>
      </c>
      <c r="B25">
        <v>1608234666.5</v>
      </c>
      <c r="C25">
        <v>829.40000009536698</v>
      </c>
      <c r="D25" t="s">
        <v>330</v>
      </c>
      <c r="E25" t="s">
        <v>331</v>
      </c>
      <c r="F25" t="s">
        <v>291</v>
      </c>
      <c r="G25" t="s">
        <v>292</v>
      </c>
      <c r="H25">
        <v>1608234658.75</v>
      </c>
      <c r="I25">
        <f t="shared" si="0"/>
        <v>2.4743813056656141E-4</v>
      </c>
      <c r="J25">
        <f t="shared" si="1"/>
        <v>0.24743813056656142</v>
      </c>
      <c r="K25">
        <f t="shared" si="2"/>
        <v>2.9471444607914261</v>
      </c>
      <c r="L25">
        <f t="shared" si="3"/>
        <v>499.694433333333</v>
      </c>
      <c r="M25">
        <f t="shared" si="4"/>
        <v>140.49742443436989</v>
      </c>
      <c r="N25">
        <f t="shared" si="5"/>
        <v>14.291882294972989</v>
      </c>
      <c r="O25">
        <f t="shared" si="6"/>
        <v>50.830640158740017</v>
      </c>
      <c r="P25">
        <f t="shared" si="7"/>
        <v>1.3509801600637042E-2</v>
      </c>
      <c r="Q25">
        <f t="shared" si="8"/>
        <v>2.9566889927366549</v>
      </c>
      <c r="R25">
        <f t="shared" si="9"/>
        <v>1.347560121944185E-2</v>
      </c>
      <c r="S25">
        <f t="shared" si="10"/>
        <v>8.425316258375861E-3</v>
      </c>
      <c r="T25">
        <f t="shared" si="11"/>
        <v>231.29020971062948</v>
      </c>
      <c r="U25">
        <f t="shared" si="12"/>
        <v>29.287395844179095</v>
      </c>
      <c r="V25">
        <f t="shared" si="13"/>
        <v>28.753820000000001</v>
      </c>
      <c r="W25">
        <f t="shared" si="14"/>
        <v>3.9648358910066599</v>
      </c>
      <c r="X25">
        <f t="shared" si="15"/>
        <v>56.740020628228294</v>
      </c>
      <c r="Y25">
        <f t="shared" si="16"/>
        <v>2.1531656203126861</v>
      </c>
      <c r="Z25">
        <f t="shared" si="17"/>
        <v>3.7947917474698292</v>
      </c>
      <c r="AA25">
        <f t="shared" si="18"/>
        <v>1.8116702706939738</v>
      </c>
      <c r="AB25">
        <f t="shared" si="19"/>
        <v>-10.912021557985359</v>
      </c>
      <c r="AC25">
        <f t="shared" si="20"/>
        <v>-120.19421150418066</v>
      </c>
      <c r="AD25">
        <f t="shared" si="21"/>
        <v>-8.8944532075361895</v>
      </c>
      <c r="AE25">
        <f t="shared" si="22"/>
        <v>91.289523440927269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53522.674895950411</v>
      </c>
      <c r="AK25" t="s">
        <v>293</v>
      </c>
      <c r="AL25">
        <v>0</v>
      </c>
      <c r="AM25">
        <v>0</v>
      </c>
      <c r="AN25">
        <v>0</v>
      </c>
      <c r="AO25" t="e">
        <f t="shared" si="26"/>
        <v>#DIV/0!</v>
      </c>
      <c r="AP25">
        <v>-1</v>
      </c>
      <c r="AQ25" t="s">
        <v>332</v>
      </c>
      <c r="AR25">
        <v>15380.3</v>
      </c>
      <c r="AS25">
        <v>737.56411538461498</v>
      </c>
      <c r="AT25">
        <v>798.46</v>
      </c>
      <c r="AU25">
        <f t="shared" si="27"/>
        <v>7.6266669107262763E-2</v>
      </c>
      <c r="AV25">
        <v>0.5</v>
      </c>
      <c r="AW25">
        <f t="shared" si="28"/>
        <v>1180.1810715544277</v>
      </c>
      <c r="AX25">
        <f t="shared" si="29"/>
        <v>2.9471444607914261</v>
      </c>
      <c r="AY25">
        <f t="shared" si="30"/>
        <v>45.004239635448165</v>
      </c>
      <c r="AZ25">
        <f t="shared" si="31"/>
        <v>3.3445244597870094E-3</v>
      </c>
      <c r="BA25">
        <f t="shared" si="32"/>
        <v>-1</v>
      </c>
      <c r="BB25" t="s">
        <v>333</v>
      </c>
      <c r="BC25">
        <v>737.56411538461498</v>
      </c>
      <c r="BD25">
        <v>568.83000000000004</v>
      </c>
      <c r="BE25">
        <f t="shared" si="33"/>
        <v>0.28759111289231765</v>
      </c>
      <c r="BF25">
        <f t="shared" si="34"/>
        <v>0.26519132785518035</v>
      </c>
      <c r="BG25">
        <f t="shared" si="35"/>
        <v>1.4036882724188247</v>
      </c>
      <c r="BH25">
        <f t="shared" si="36"/>
        <v>7.6266669107262805E-2</v>
      </c>
      <c r="BI25" t="e">
        <f t="shared" si="37"/>
        <v>#DIV/0!</v>
      </c>
      <c r="BJ25">
        <f t="shared" si="38"/>
        <v>0.20452294231424159</v>
      </c>
      <c r="BK25">
        <f t="shared" si="39"/>
        <v>0.79547705768575838</v>
      </c>
      <c r="BL25">
        <f t="shared" si="40"/>
        <v>1399.9953333333301</v>
      </c>
      <c r="BM25">
        <f t="shared" si="41"/>
        <v>1180.1810715544277</v>
      </c>
      <c r="BN25">
        <f t="shared" si="42"/>
        <v>0.84298928964603492</v>
      </c>
      <c r="BO25">
        <f t="shared" si="43"/>
        <v>0.19597857929206994</v>
      </c>
      <c r="BP25">
        <v>6</v>
      </c>
      <c r="BQ25">
        <v>0.5</v>
      </c>
      <c r="BR25" t="s">
        <v>296</v>
      </c>
      <c r="BS25">
        <v>2</v>
      </c>
      <c r="BT25">
        <v>1608234658.75</v>
      </c>
      <c r="BU25">
        <v>499.694433333333</v>
      </c>
      <c r="BV25">
        <v>503.37920000000003</v>
      </c>
      <c r="BW25">
        <v>21.1668566666667</v>
      </c>
      <c r="BX25">
        <v>20.87623</v>
      </c>
      <c r="BY25">
        <v>498.99213333333302</v>
      </c>
      <c r="BZ25">
        <v>20.873606666666699</v>
      </c>
      <c r="CA25">
        <v>500.02426666666702</v>
      </c>
      <c r="CB25">
        <v>101.623433333333</v>
      </c>
      <c r="CC25">
        <v>0.10001357333333299</v>
      </c>
      <c r="CD25">
        <v>27.999783333333301</v>
      </c>
      <c r="CE25">
        <v>28.753820000000001</v>
      </c>
      <c r="CF25">
        <v>999.9</v>
      </c>
      <c r="CG25">
        <v>0</v>
      </c>
      <c r="CH25">
        <v>0</v>
      </c>
      <c r="CI25">
        <v>9993.2966666666707</v>
      </c>
      <c r="CJ25">
        <v>0</v>
      </c>
      <c r="CK25">
        <v>812.04830000000004</v>
      </c>
      <c r="CL25">
        <v>1399.9953333333301</v>
      </c>
      <c r="CM25">
        <v>0.90000113333333298</v>
      </c>
      <c r="CN25">
        <v>9.9998500000000004E-2</v>
      </c>
      <c r="CO25">
        <v>0</v>
      </c>
      <c r="CP25">
        <v>737.56743333333304</v>
      </c>
      <c r="CQ25">
        <v>4.9994800000000001</v>
      </c>
      <c r="CR25">
        <v>10669.753333333299</v>
      </c>
      <c r="CS25">
        <v>11417.5466666667</v>
      </c>
      <c r="CT25">
        <v>47.712200000000003</v>
      </c>
      <c r="CU25">
        <v>49.932866666666598</v>
      </c>
      <c r="CV25">
        <v>48.774733333333302</v>
      </c>
      <c r="CW25">
        <v>48.985300000000002</v>
      </c>
      <c r="CX25">
        <v>49.672533333333298</v>
      </c>
      <c r="CY25">
        <v>1255.4956666666701</v>
      </c>
      <c r="CZ25">
        <v>139.499666666667</v>
      </c>
      <c r="DA25">
        <v>0</v>
      </c>
      <c r="DB25">
        <v>125.60000014305101</v>
      </c>
      <c r="DC25">
        <v>0</v>
      </c>
      <c r="DD25">
        <v>737.56411538461498</v>
      </c>
      <c r="DE25">
        <v>4.53808547444988</v>
      </c>
      <c r="DF25">
        <v>93.647863254252599</v>
      </c>
      <c r="DG25">
        <v>10669.938461538501</v>
      </c>
      <c r="DH25">
        <v>15</v>
      </c>
      <c r="DI25">
        <v>1608234558</v>
      </c>
      <c r="DJ25" t="s">
        <v>329</v>
      </c>
      <c r="DK25">
        <v>1608234558</v>
      </c>
      <c r="DL25">
        <v>1608234557</v>
      </c>
      <c r="DM25">
        <v>23</v>
      </c>
      <c r="DN25">
        <v>-7.0000000000000001E-3</v>
      </c>
      <c r="DO25">
        <v>0</v>
      </c>
      <c r="DP25">
        <v>0.78300000000000003</v>
      </c>
      <c r="DQ25">
        <v>0.28199999999999997</v>
      </c>
      <c r="DR25">
        <v>403</v>
      </c>
      <c r="DS25">
        <v>21</v>
      </c>
      <c r="DT25">
        <v>0.47</v>
      </c>
      <c r="DU25">
        <v>0.16</v>
      </c>
      <c r="DV25">
        <v>2.9560914746328999</v>
      </c>
      <c r="DW25">
        <v>-0.21092817006612999</v>
      </c>
      <c r="DX25">
        <v>3.9243703762592202E-2</v>
      </c>
      <c r="DY25">
        <v>1</v>
      </c>
      <c r="DZ25">
        <v>-3.6887696666666701</v>
      </c>
      <c r="EA25">
        <v>5.1255083426026603E-2</v>
      </c>
      <c r="EB25">
        <v>3.2103013823557999E-2</v>
      </c>
      <c r="EC25">
        <v>1</v>
      </c>
      <c r="ED25">
        <v>0.28969963333333298</v>
      </c>
      <c r="EE25">
        <v>0.116046727474971</v>
      </c>
      <c r="EF25">
        <v>8.4808029906109396E-3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0.70199999999999996</v>
      </c>
      <c r="EN25">
        <v>0.29399999999999998</v>
      </c>
      <c r="EO25">
        <v>0.95192448195770696</v>
      </c>
      <c r="EP25">
        <v>-1.6043650578588901E-5</v>
      </c>
      <c r="EQ25">
        <v>-1.15305589960158E-6</v>
      </c>
      <c r="ER25">
        <v>3.6581349982770798E-10</v>
      </c>
      <c r="ES25">
        <v>-9.87901795318855E-2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1.8</v>
      </c>
      <c r="FB25">
        <v>1.8</v>
      </c>
      <c r="FC25">
        <v>2</v>
      </c>
      <c r="FD25">
        <v>508.91899999999998</v>
      </c>
      <c r="FE25">
        <v>470.91</v>
      </c>
      <c r="FF25">
        <v>23.486499999999999</v>
      </c>
      <c r="FG25">
        <v>34.418399999999998</v>
      </c>
      <c r="FH25">
        <v>30</v>
      </c>
      <c r="FI25">
        <v>34.507399999999997</v>
      </c>
      <c r="FJ25">
        <v>34.563499999999998</v>
      </c>
      <c r="FK25">
        <v>23.1477</v>
      </c>
      <c r="FL25">
        <v>13.7964</v>
      </c>
      <c r="FM25">
        <v>41.335000000000001</v>
      </c>
      <c r="FN25">
        <v>23.483499999999999</v>
      </c>
      <c r="FO25">
        <v>503.54700000000003</v>
      </c>
      <c r="FP25">
        <v>20.907599999999999</v>
      </c>
      <c r="FQ25">
        <v>97.835499999999996</v>
      </c>
      <c r="FR25">
        <v>101.717</v>
      </c>
    </row>
    <row r="26" spans="1:174" x14ac:dyDescent="0.25">
      <c r="A26">
        <v>10</v>
      </c>
      <c r="B26">
        <v>1608234787</v>
      </c>
      <c r="C26">
        <v>949.90000009536698</v>
      </c>
      <c r="D26" t="s">
        <v>334</v>
      </c>
      <c r="E26" t="s">
        <v>335</v>
      </c>
      <c r="F26" t="s">
        <v>291</v>
      </c>
      <c r="G26" t="s">
        <v>292</v>
      </c>
      <c r="H26">
        <v>1608234779</v>
      </c>
      <c r="I26">
        <f t="shared" si="0"/>
        <v>2.4870967746559426E-4</v>
      </c>
      <c r="J26">
        <f t="shared" si="1"/>
        <v>0.24870967746559428</v>
      </c>
      <c r="K26">
        <f t="shared" si="2"/>
        <v>3.6728644610694006</v>
      </c>
      <c r="L26">
        <f t="shared" si="3"/>
        <v>599.80983870967805</v>
      </c>
      <c r="M26">
        <f t="shared" si="4"/>
        <v>151.38007787064444</v>
      </c>
      <c r="N26">
        <f t="shared" si="5"/>
        <v>15.398910856603511</v>
      </c>
      <c r="O26">
        <f t="shared" si="6"/>
        <v>61.014754167960334</v>
      </c>
      <c r="P26">
        <f t="shared" si="7"/>
        <v>1.3467210430924874E-2</v>
      </c>
      <c r="Q26">
        <f t="shared" si="8"/>
        <v>2.9571782507654634</v>
      </c>
      <c r="R26">
        <f t="shared" si="9"/>
        <v>1.3433230665539505E-2</v>
      </c>
      <c r="S26">
        <f t="shared" si="10"/>
        <v>8.3988149112952746E-3</v>
      </c>
      <c r="T26">
        <f t="shared" si="11"/>
        <v>231.28662288304531</v>
      </c>
      <c r="U26">
        <f t="shared" si="12"/>
        <v>29.291487285182573</v>
      </c>
      <c r="V26">
        <f t="shared" si="13"/>
        <v>28.828838709677399</v>
      </c>
      <c r="W26">
        <f t="shared" si="14"/>
        <v>3.9821113868495281</v>
      </c>
      <c r="X26">
        <f t="shared" si="15"/>
        <v>56.787978156772567</v>
      </c>
      <c r="Y26">
        <f t="shared" si="16"/>
        <v>2.1555688042421077</v>
      </c>
      <c r="Z26">
        <f t="shared" si="17"/>
        <v>3.7958188937301216</v>
      </c>
      <c r="AA26">
        <f t="shared" si="18"/>
        <v>1.8265425826074204</v>
      </c>
      <c r="AB26">
        <f t="shared" si="19"/>
        <v>-10.968096776232708</v>
      </c>
      <c r="AC26">
        <f t="shared" si="20"/>
        <v>-131.43400062194408</v>
      </c>
      <c r="AD26">
        <f t="shared" si="21"/>
        <v>-9.7284552000774589</v>
      </c>
      <c r="AE26">
        <f t="shared" si="22"/>
        <v>79.15607028479107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53536.102555593672</v>
      </c>
      <c r="AK26" t="s">
        <v>293</v>
      </c>
      <c r="AL26">
        <v>0</v>
      </c>
      <c r="AM26">
        <v>0</v>
      </c>
      <c r="AN26">
        <v>0</v>
      </c>
      <c r="AO26" t="e">
        <f t="shared" si="26"/>
        <v>#DIV/0!</v>
      </c>
      <c r="AP26">
        <v>-1</v>
      </c>
      <c r="AQ26" t="s">
        <v>336</v>
      </c>
      <c r="AR26">
        <v>15382.4</v>
      </c>
      <c r="AS26">
        <v>742.98753846153795</v>
      </c>
      <c r="AT26">
        <v>811.17</v>
      </c>
      <c r="AU26">
        <f t="shared" si="27"/>
        <v>8.4054466435472208E-2</v>
      </c>
      <c r="AV26">
        <v>0.5</v>
      </c>
      <c r="AW26">
        <f t="shared" si="28"/>
        <v>1180.1600338126129</v>
      </c>
      <c r="AX26">
        <f t="shared" si="29"/>
        <v>3.6728644610694006</v>
      </c>
      <c r="AY26">
        <f t="shared" si="30"/>
        <v>49.598860975294009</v>
      </c>
      <c r="AZ26">
        <f t="shared" si="31"/>
        <v>3.9595176308193491E-3</v>
      </c>
      <c r="BA26">
        <f t="shared" si="32"/>
        <v>-1</v>
      </c>
      <c r="BB26" t="s">
        <v>337</v>
      </c>
      <c r="BC26">
        <v>742.98753846153795</v>
      </c>
      <c r="BD26">
        <v>571.66999999999996</v>
      </c>
      <c r="BE26">
        <f t="shared" si="33"/>
        <v>0.29525253645968175</v>
      </c>
      <c r="BF26">
        <f t="shared" si="34"/>
        <v>0.28468668700819211</v>
      </c>
      <c r="BG26">
        <f t="shared" si="35"/>
        <v>1.4189479944723355</v>
      </c>
      <c r="BH26">
        <f t="shared" si="36"/>
        <v>8.4054466435472236E-2</v>
      </c>
      <c r="BI26" t="e">
        <f t="shared" si="37"/>
        <v>#DIV/0!</v>
      </c>
      <c r="BJ26">
        <f t="shared" si="38"/>
        <v>0.21904383308899608</v>
      </c>
      <c r="BK26">
        <f t="shared" si="39"/>
        <v>0.78095616691100389</v>
      </c>
      <c r="BL26">
        <f t="shared" si="40"/>
        <v>1399.97</v>
      </c>
      <c r="BM26">
        <f t="shared" si="41"/>
        <v>1180.1600338126129</v>
      </c>
      <c r="BN26">
        <f t="shared" si="42"/>
        <v>0.84298951678436895</v>
      </c>
      <c r="BO26">
        <f t="shared" si="43"/>
        <v>0.19597903356873822</v>
      </c>
      <c r="BP26">
        <v>6</v>
      </c>
      <c r="BQ26">
        <v>0.5</v>
      </c>
      <c r="BR26" t="s">
        <v>296</v>
      </c>
      <c r="BS26">
        <v>2</v>
      </c>
      <c r="BT26">
        <v>1608234779</v>
      </c>
      <c r="BU26">
        <v>599.80983870967805</v>
      </c>
      <c r="BV26">
        <v>604.39606451612894</v>
      </c>
      <c r="BW26">
        <v>21.190470967741899</v>
      </c>
      <c r="BX26">
        <v>20.898358064516099</v>
      </c>
      <c r="BY26">
        <v>599.202870967742</v>
      </c>
      <c r="BZ26">
        <v>20.896270967741899</v>
      </c>
      <c r="CA26">
        <v>500.024612903226</v>
      </c>
      <c r="CB26">
        <v>101.623483870968</v>
      </c>
      <c r="CC26">
        <v>0.100012861290323</v>
      </c>
      <c r="CD26">
        <v>28.0044258064516</v>
      </c>
      <c r="CE26">
        <v>28.828838709677399</v>
      </c>
      <c r="CF26">
        <v>999.9</v>
      </c>
      <c r="CG26">
        <v>0</v>
      </c>
      <c r="CH26">
        <v>0</v>
      </c>
      <c r="CI26">
        <v>9996.0658064516101</v>
      </c>
      <c r="CJ26">
        <v>0</v>
      </c>
      <c r="CK26">
        <v>780.52703225806499</v>
      </c>
      <c r="CL26">
        <v>1399.97</v>
      </c>
      <c r="CM26">
        <v>0.899992129032258</v>
      </c>
      <c r="CN26">
        <v>0.10000772580645199</v>
      </c>
      <c r="CO26">
        <v>0</v>
      </c>
      <c r="CP26">
        <v>742.981290322581</v>
      </c>
      <c r="CQ26">
        <v>4.9994800000000001</v>
      </c>
      <c r="CR26">
        <v>10866.9096774194</v>
      </c>
      <c r="CS26">
        <v>11417.3096774194</v>
      </c>
      <c r="CT26">
        <v>47.342483870967698</v>
      </c>
      <c r="CU26">
        <v>49.662999999999997</v>
      </c>
      <c r="CV26">
        <v>48.395000000000003</v>
      </c>
      <c r="CW26">
        <v>48.673000000000002</v>
      </c>
      <c r="CX26">
        <v>49.3343225806451</v>
      </c>
      <c r="CY26">
        <v>1255.46225806452</v>
      </c>
      <c r="CZ26">
        <v>139.50774193548401</v>
      </c>
      <c r="DA26">
        <v>0</v>
      </c>
      <c r="DB26">
        <v>119.700000047684</v>
      </c>
      <c r="DC26">
        <v>0</v>
      </c>
      <c r="DD26">
        <v>742.98753846153795</v>
      </c>
      <c r="DE26">
        <v>3.9506324883735502</v>
      </c>
      <c r="DF26">
        <v>195.27863241934301</v>
      </c>
      <c r="DG26">
        <v>10867.7730769231</v>
      </c>
      <c r="DH26">
        <v>15</v>
      </c>
      <c r="DI26">
        <v>1608234558</v>
      </c>
      <c r="DJ26" t="s">
        <v>329</v>
      </c>
      <c r="DK26">
        <v>1608234558</v>
      </c>
      <c r="DL26">
        <v>1608234557</v>
      </c>
      <c r="DM26">
        <v>23</v>
      </c>
      <c r="DN26">
        <v>-7.0000000000000001E-3</v>
      </c>
      <c r="DO26">
        <v>0</v>
      </c>
      <c r="DP26">
        <v>0.78300000000000003</v>
      </c>
      <c r="DQ26">
        <v>0.28199999999999997</v>
      </c>
      <c r="DR26">
        <v>403</v>
      </c>
      <c r="DS26">
        <v>21</v>
      </c>
      <c r="DT26">
        <v>0.47</v>
      </c>
      <c r="DU26">
        <v>0.16</v>
      </c>
      <c r="DV26">
        <v>3.6718764403880502</v>
      </c>
      <c r="DW26">
        <v>0.23731133630995099</v>
      </c>
      <c r="DX26">
        <v>3.2621725537312497E-2</v>
      </c>
      <c r="DY26">
        <v>1</v>
      </c>
      <c r="DZ26">
        <v>-4.5853433333333298</v>
      </c>
      <c r="EA26">
        <v>2.42883203559454E-2</v>
      </c>
      <c r="EB26">
        <v>3.2765748918988903E-2</v>
      </c>
      <c r="EC26">
        <v>1</v>
      </c>
      <c r="ED26">
        <v>0.2903482</v>
      </c>
      <c r="EE26">
        <v>-0.54345418464960904</v>
      </c>
      <c r="EF26">
        <v>4.0343529058491298E-2</v>
      </c>
      <c r="EG26">
        <v>0</v>
      </c>
      <c r="EH26">
        <v>2</v>
      </c>
      <c r="EI26">
        <v>3</v>
      </c>
      <c r="EJ26" t="s">
        <v>303</v>
      </c>
      <c r="EK26">
        <v>100</v>
      </c>
      <c r="EL26">
        <v>100</v>
      </c>
      <c r="EM26">
        <v>0.60699999999999998</v>
      </c>
      <c r="EN26">
        <v>0.29480000000000001</v>
      </c>
      <c r="EO26">
        <v>0.95192448195770696</v>
      </c>
      <c r="EP26">
        <v>-1.6043650578588901E-5</v>
      </c>
      <c r="EQ26">
        <v>-1.15305589960158E-6</v>
      </c>
      <c r="ER26">
        <v>3.6581349982770798E-10</v>
      </c>
      <c r="ES26">
        <v>-9.87901795318855E-2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3.8</v>
      </c>
      <c r="FB26">
        <v>3.8</v>
      </c>
      <c r="FC26">
        <v>2</v>
      </c>
      <c r="FD26">
        <v>508.97500000000002</v>
      </c>
      <c r="FE26">
        <v>471.32400000000001</v>
      </c>
      <c r="FF26">
        <v>23.407399999999999</v>
      </c>
      <c r="FG26">
        <v>34.380899999999997</v>
      </c>
      <c r="FH26">
        <v>30.0001</v>
      </c>
      <c r="FI26">
        <v>34.488100000000003</v>
      </c>
      <c r="FJ26">
        <v>34.547800000000002</v>
      </c>
      <c r="FK26">
        <v>26.821899999999999</v>
      </c>
      <c r="FL26">
        <v>13.528700000000001</v>
      </c>
      <c r="FM26">
        <v>41.335000000000001</v>
      </c>
      <c r="FN26">
        <v>23.419699999999999</v>
      </c>
      <c r="FO26">
        <v>604.42499999999995</v>
      </c>
      <c r="FP26">
        <v>21.055199999999999</v>
      </c>
      <c r="FQ26">
        <v>97.842600000000004</v>
      </c>
      <c r="FR26">
        <v>101.72199999999999</v>
      </c>
    </row>
    <row r="27" spans="1:174" x14ac:dyDescent="0.25">
      <c r="A27">
        <v>11</v>
      </c>
      <c r="B27">
        <v>1608234881.5</v>
      </c>
      <c r="C27">
        <v>1044.4000000953699</v>
      </c>
      <c r="D27" t="s">
        <v>338</v>
      </c>
      <c r="E27" t="s">
        <v>339</v>
      </c>
      <c r="F27" t="s">
        <v>291</v>
      </c>
      <c r="G27" t="s">
        <v>292</v>
      </c>
      <c r="H27">
        <v>1608234873.5</v>
      </c>
      <c r="I27">
        <f t="shared" si="0"/>
        <v>2.3449711151759387E-4</v>
      </c>
      <c r="J27">
        <f t="shared" si="1"/>
        <v>0.23449711151759386</v>
      </c>
      <c r="K27">
        <f t="shared" si="2"/>
        <v>4.7195955977259878</v>
      </c>
      <c r="L27">
        <f t="shared" si="3"/>
        <v>699.32983870967701</v>
      </c>
      <c r="M27">
        <f t="shared" si="4"/>
        <v>97.090700220090653</v>
      </c>
      <c r="N27">
        <f t="shared" si="5"/>
        <v>9.8768507688625018</v>
      </c>
      <c r="O27">
        <f t="shared" si="6"/>
        <v>71.141483576599896</v>
      </c>
      <c r="P27">
        <f t="shared" si="7"/>
        <v>1.2813223465076967E-2</v>
      </c>
      <c r="Q27">
        <f t="shared" si="8"/>
        <v>2.9580606498544952</v>
      </c>
      <c r="R27">
        <f t="shared" si="9"/>
        <v>1.2782468863283377E-2</v>
      </c>
      <c r="S27">
        <f t="shared" si="10"/>
        <v>7.9918000144644698E-3</v>
      </c>
      <c r="T27">
        <f t="shared" si="11"/>
        <v>231.2892625756005</v>
      </c>
      <c r="U27">
        <f t="shared" si="12"/>
        <v>29.29345518364374</v>
      </c>
      <c r="V27">
        <f t="shared" si="13"/>
        <v>28.903961290322599</v>
      </c>
      <c r="W27">
        <f t="shared" si="14"/>
        <v>3.9994765439846311</v>
      </c>
      <c r="X27">
        <f t="shared" si="15"/>
        <v>57.700320445496544</v>
      </c>
      <c r="Y27">
        <f t="shared" si="16"/>
        <v>2.1900271013757862</v>
      </c>
      <c r="Z27">
        <f t="shared" si="17"/>
        <v>3.7955198246160102</v>
      </c>
      <c r="AA27">
        <f t="shared" si="18"/>
        <v>1.809449442608845</v>
      </c>
      <c r="AB27">
        <f t="shared" si="19"/>
        <v>-10.34132261792589</v>
      </c>
      <c r="AC27">
        <f t="shared" si="20"/>
        <v>-143.66893890714661</v>
      </c>
      <c r="AD27">
        <f t="shared" si="21"/>
        <v>-10.634793363609377</v>
      </c>
      <c r="AE27">
        <f t="shared" si="22"/>
        <v>66.644207686918605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53562.150822024138</v>
      </c>
      <c r="AK27" t="s">
        <v>293</v>
      </c>
      <c r="AL27">
        <v>0</v>
      </c>
      <c r="AM27">
        <v>0</v>
      </c>
      <c r="AN27">
        <v>0</v>
      </c>
      <c r="AO27" t="e">
        <f t="shared" si="26"/>
        <v>#DIV/0!</v>
      </c>
      <c r="AP27">
        <v>-1</v>
      </c>
      <c r="AQ27" t="s">
        <v>340</v>
      </c>
      <c r="AR27">
        <v>15382.9</v>
      </c>
      <c r="AS27">
        <v>747.91152</v>
      </c>
      <c r="AT27">
        <v>821.34</v>
      </c>
      <c r="AU27">
        <f t="shared" si="27"/>
        <v>8.9400832785448192E-2</v>
      </c>
      <c r="AV27">
        <v>0.5</v>
      </c>
      <c r="AW27">
        <f t="shared" si="28"/>
        <v>1180.1755660705894</v>
      </c>
      <c r="AX27">
        <f t="shared" si="29"/>
        <v>4.7195955977259878</v>
      </c>
      <c r="AY27">
        <f t="shared" si="30"/>
        <v>52.754339219874211</v>
      </c>
      <c r="AZ27">
        <f t="shared" si="31"/>
        <v>4.8463938435613094E-3</v>
      </c>
      <c r="BA27">
        <f t="shared" si="32"/>
        <v>-1</v>
      </c>
      <c r="BB27" t="s">
        <v>341</v>
      </c>
      <c r="BC27">
        <v>747.91152</v>
      </c>
      <c r="BD27">
        <v>574.1</v>
      </c>
      <c r="BE27">
        <f t="shared" si="33"/>
        <v>0.30102028392626679</v>
      </c>
      <c r="BF27">
        <f t="shared" si="34"/>
        <v>0.29699271962465634</v>
      </c>
      <c r="BG27">
        <f t="shared" si="35"/>
        <v>1.4306566800209022</v>
      </c>
      <c r="BH27">
        <f t="shared" si="36"/>
        <v>8.9400832785448206E-2</v>
      </c>
      <c r="BI27" t="e">
        <f t="shared" si="37"/>
        <v>#DIV/0!</v>
      </c>
      <c r="BJ27">
        <f t="shared" si="38"/>
        <v>0.22797284943079257</v>
      </c>
      <c r="BK27">
        <f t="shared" si="39"/>
        <v>0.77202715056920745</v>
      </c>
      <c r="BL27">
        <f t="shared" si="40"/>
        <v>1399.98870967742</v>
      </c>
      <c r="BM27">
        <f t="shared" si="41"/>
        <v>1180.1755660705894</v>
      </c>
      <c r="BN27">
        <f t="shared" si="42"/>
        <v>0.84298934549445104</v>
      </c>
      <c r="BO27">
        <f t="shared" si="43"/>
        <v>0.19597869098890197</v>
      </c>
      <c r="BP27">
        <v>6</v>
      </c>
      <c r="BQ27">
        <v>0.5</v>
      </c>
      <c r="BR27" t="s">
        <v>296</v>
      </c>
      <c r="BS27">
        <v>2</v>
      </c>
      <c r="BT27">
        <v>1608234873.5</v>
      </c>
      <c r="BU27">
        <v>699.32983870967701</v>
      </c>
      <c r="BV27">
        <v>705.18987096774197</v>
      </c>
      <c r="BW27">
        <v>21.5282451612903</v>
      </c>
      <c r="BX27">
        <v>21.252919354838699</v>
      </c>
      <c r="BY27">
        <v>698.82729032258101</v>
      </c>
      <c r="BZ27">
        <v>21.220016129032299</v>
      </c>
      <c r="CA27">
        <v>500.023161290323</v>
      </c>
      <c r="CB27">
        <v>101.62809677419401</v>
      </c>
      <c r="CC27">
        <v>9.9985796774193503E-2</v>
      </c>
      <c r="CD27">
        <v>28.0030741935484</v>
      </c>
      <c r="CE27">
        <v>28.903961290322599</v>
      </c>
      <c r="CF27">
        <v>999.9</v>
      </c>
      <c r="CG27">
        <v>0</v>
      </c>
      <c r="CH27">
        <v>0</v>
      </c>
      <c r="CI27">
        <v>10000.616451612899</v>
      </c>
      <c r="CJ27">
        <v>0</v>
      </c>
      <c r="CK27">
        <v>757.62590322580604</v>
      </c>
      <c r="CL27">
        <v>1399.98870967742</v>
      </c>
      <c r="CM27">
        <v>0.89999806451612896</v>
      </c>
      <c r="CN27">
        <v>0.100001761290323</v>
      </c>
      <c r="CO27">
        <v>0</v>
      </c>
      <c r="CP27">
        <v>747.872322580645</v>
      </c>
      <c r="CQ27">
        <v>4.9994800000000001</v>
      </c>
      <c r="CR27">
        <v>11139.0193548387</v>
      </c>
      <c r="CS27">
        <v>11417.467741935499</v>
      </c>
      <c r="CT27">
        <v>47.243774193548397</v>
      </c>
      <c r="CU27">
        <v>49.561999999999998</v>
      </c>
      <c r="CV27">
        <v>48.269967741935503</v>
      </c>
      <c r="CW27">
        <v>48.6046774193548</v>
      </c>
      <c r="CX27">
        <v>49.213419354838699</v>
      </c>
      <c r="CY27">
        <v>1255.4870967741899</v>
      </c>
      <c r="CZ27">
        <v>139.501612903226</v>
      </c>
      <c r="DA27">
        <v>0</v>
      </c>
      <c r="DB27">
        <v>93.900000095367403</v>
      </c>
      <c r="DC27">
        <v>0</v>
      </c>
      <c r="DD27">
        <v>747.91152</v>
      </c>
      <c r="DE27">
        <v>3.9030769008232</v>
      </c>
      <c r="DF27">
        <v>220.64615325054299</v>
      </c>
      <c r="DG27">
        <v>11141.111999999999</v>
      </c>
      <c r="DH27">
        <v>15</v>
      </c>
      <c r="DI27">
        <v>1608234558</v>
      </c>
      <c r="DJ27" t="s">
        <v>329</v>
      </c>
      <c r="DK27">
        <v>1608234558</v>
      </c>
      <c r="DL27">
        <v>1608234557</v>
      </c>
      <c r="DM27">
        <v>23</v>
      </c>
      <c r="DN27">
        <v>-7.0000000000000001E-3</v>
      </c>
      <c r="DO27">
        <v>0</v>
      </c>
      <c r="DP27">
        <v>0.78300000000000003</v>
      </c>
      <c r="DQ27">
        <v>0.28199999999999997</v>
      </c>
      <c r="DR27">
        <v>403</v>
      </c>
      <c r="DS27">
        <v>21</v>
      </c>
      <c r="DT27">
        <v>0.47</v>
      </c>
      <c r="DU27">
        <v>0.16</v>
      </c>
      <c r="DV27">
        <v>4.7268184384493104</v>
      </c>
      <c r="DW27">
        <v>-0.34906684211358202</v>
      </c>
      <c r="DX27">
        <v>6.1887845661341402E-2</v>
      </c>
      <c r="DY27">
        <v>1</v>
      </c>
      <c r="DZ27">
        <v>-5.8582923333333303</v>
      </c>
      <c r="EA27">
        <v>0.13867701890989401</v>
      </c>
      <c r="EB27">
        <v>6.0977969829730798E-2</v>
      </c>
      <c r="EC27">
        <v>1</v>
      </c>
      <c r="ED27">
        <v>0.27521716666666701</v>
      </c>
      <c r="EE27">
        <v>3.7353904338153603E-2</v>
      </c>
      <c r="EF27">
        <v>2.7441575888097602E-3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0.502</v>
      </c>
      <c r="EN27">
        <v>0.30880000000000002</v>
      </c>
      <c r="EO27">
        <v>0.95192448195770696</v>
      </c>
      <c r="EP27">
        <v>-1.6043650578588901E-5</v>
      </c>
      <c r="EQ27">
        <v>-1.15305589960158E-6</v>
      </c>
      <c r="ER27">
        <v>3.6581349982770798E-10</v>
      </c>
      <c r="ES27">
        <v>-9.87901795318855E-2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5.4</v>
      </c>
      <c r="FB27">
        <v>5.4</v>
      </c>
      <c r="FC27">
        <v>2</v>
      </c>
      <c r="FD27">
        <v>509.012</v>
      </c>
      <c r="FE27">
        <v>471.73899999999998</v>
      </c>
      <c r="FF27">
        <v>23.183800000000002</v>
      </c>
      <c r="FG27">
        <v>34.4071</v>
      </c>
      <c r="FH27">
        <v>30.000299999999999</v>
      </c>
      <c r="FI27">
        <v>34.497599999999998</v>
      </c>
      <c r="FJ27">
        <v>34.554099999999998</v>
      </c>
      <c r="FK27">
        <v>30.399000000000001</v>
      </c>
      <c r="FL27">
        <v>12.411199999999999</v>
      </c>
      <c r="FM27">
        <v>41.335000000000001</v>
      </c>
      <c r="FN27">
        <v>23.183</v>
      </c>
      <c r="FO27">
        <v>705.45299999999997</v>
      </c>
      <c r="FP27">
        <v>21.260200000000001</v>
      </c>
      <c r="FQ27">
        <v>97.8386</v>
      </c>
      <c r="FR27">
        <v>101.718</v>
      </c>
    </row>
    <row r="28" spans="1:174" x14ac:dyDescent="0.25">
      <c r="A28">
        <v>12</v>
      </c>
      <c r="B28">
        <v>1608235002</v>
      </c>
      <c r="C28">
        <v>1164.9000000953699</v>
      </c>
      <c r="D28" t="s">
        <v>342</v>
      </c>
      <c r="E28" t="s">
        <v>343</v>
      </c>
      <c r="F28" t="s">
        <v>291</v>
      </c>
      <c r="G28" t="s">
        <v>292</v>
      </c>
      <c r="H28">
        <v>1608234994</v>
      </c>
      <c r="I28">
        <f t="shared" si="0"/>
        <v>3.2570779388931692E-4</v>
      </c>
      <c r="J28">
        <f t="shared" si="1"/>
        <v>0.32570779388931692</v>
      </c>
      <c r="K28">
        <f t="shared" si="2"/>
        <v>5.1098690408292748</v>
      </c>
      <c r="L28">
        <f t="shared" si="3"/>
        <v>799.82216129032304</v>
      </c>
      <c r="M28">
        <f t="shared" si="4"/>
        <v>324.80240186657159</v>
      </c>
      <c r="N28">
        <f t="shared" si="5"/>
        <v>33.043424399368888</v>
      </c>
      <c r="O28">
        <f t="shared" si="6"/>
        <v>81.369050744869682</v>
      </c>
      <c r="P28">
        <f t="shared" si="7"/>
        <v>1.7879618278909073E-2</v>
      </c>
      <c r="Q28">
        <f t="shared" si="8"/>
        <v>2.9583400022691171</v>
      </c>
      <c r="R28">
        <f t="shared" si="9"/>
        <v>1.7819801344855803E-2</v>
      </c>
      <c r="S28">
        <f t="shared" si="10"/>
        <v>1.1142733388522709E-2</v>
      </c>
      <c r="T28">
        <f t="shared" si="11"/>
        <v>231.28935122257914</v>
      </c>
      <c r="U28">
        <f t="shared" si="12"/>
        <v>29.223257615997071</v>
      </c>
      <c r="V28">
        <f t="shared" si="13"/>
        <v>28.8683870967742</v>
      </c>
      <c r="W28">
        <f t="shared" si="14"/>
        <v>3.9912450842737459</v>
      </c>
      <c r="X28">
        <f t="shared" si="15"/>
        <v>57.810232264948461</v>
      </c>
      <c r="Y28">
        <f t="shared" si="16"/>
        <v>2.1882406890055379</v>
      </c>
      <c r="Z28">
        <f t="shared" si="17"/>
        <v>3.7852134531767199</v>
      </c>
      <c r="AA28">
        <f t="shared" si="18"/>
        <v>1.803004395268208</v>
      </c>
      <c r="AB28">
        <f t="shared" si="19"/>
        <v>-14.363713710518876</v>
      </c>
      <c r="AC28">
        <f t="shared" si="20"/>
        <v>-145.44667215324358</v>
      </c>
      <c r="AD28">
        <f t="shared" si="21"/>
        <v>-10.760967149727129</v>
      </c>
      <c r="AE28">
        <f t="shared" si="22"/>
        <v>60.717998209089558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53578.717257091026</v>
      </c>
      <c r="AK28" t="s">
        <v>293</v>
      </c>
      <c r="AL28">
        <v>0</v>
      </c>
      <c r="AM28">
        <v>0</v>
      </c>
      <c r="AN28">
        <v>0</v>
      </c>
      <c r="AO28" t="e">
        <f t="shared" si="26"/>
        <v>#DIV/0!</v>
      </c>
      <c r="AP28">
        <v>-1</v>
      </c>
      <c r="AQ28" t="s">
        <v>344</v>
      </c>
      <c r="AR28">
        <v>15383.7</v>
      </c>
      <c r="AS28">
        <v>758.002884615384</v>
      </c>
      <c r="AT28">
        <v>838.25</v>
      </c>
      <c r="AU28">
        <f t="shared" si="27"/>
        <v>9.5731721305834738E-2</v>
      </c>
      <c r="AV28">
        <v>0.5</v>
      </c>
      <c r="AW28">
        <f t="shared" si="28"/>
        <v>1180.1743951029136</v>
      </c>
      <c r="AX28">
        <f t="shared" si="29"/>
        <v>5.1098690408292748</v>
      </c>
      <c r="AY28">
        <f t="shared" si="30"/>
        <v>56.49006314213711</v>
      </c>
      <c r="AZ28">
        <f t="shared" si="31"/>
        <v>5.1770899844818963E-3</v>
      </c>
      <c r="BA28">
        <f t="shared" si="32"/>
        <v>-1</v>
      </c>
      <c r="BB28" t="s">
        <v>345</v>
      </c>
      <c r="BC28">
        <v>758.002884615384</v>
      </c>
      <c r="BD28">
        <v>578.05999999999995</v>
      </c>
      <c r="BE28">
        <f t="shared" si="33"/>
        <v>0.31039665970772445</v>
      </c>
      <c r="BF28">
        <f t="shared" si="34"/>
        <v>0.30841736955538634</v>
      </c>
      <c r="BG28">
        <f t="shared" si="35"/>
        <v>1.4501089852264473</v>
      </c>
      <c r="BH28">
        <f t="shared" si="36"/>
        <v>9.5731721305834766E-2</v>
      </c>
      <c r="BI28" t="e">
        <f t="shared" si="37"/>
        <v>#DIV/0!</v>
      </c>
      <c r="BJ28">
        <f t="shared" si="38"/>
        <v>0.23520193427185837</v>
      </c>
      <c r="BK28">
        <f t="shared" si="39"/>
        <v>0.76479806572814168</v>
      </c>
      <c r="BL28">
        <f t="shared" si="40"/>
        <v>1399.9870967741899</v>
      </c>
      <c r="BM28">
        <f t="shared" si="41"/>
        <v>1180.1743951029136</v>
      </c>
      <c r="BN28">
        <f t="shared" si="42"/>
        <v>0.8429894802760951</v>
      </c>
      <c r="BO28">
        <f t="shared" si="43"/>
        <v>0.19597896055219044</v>
      </c>
      <c r="BP28">
        <v>6</v>
      </c>
      <c r="BQ28">
        <v>0.5</v>
      </c>
      <c r="BR28" t="s">
        <v>296</v>
      </c>
      <c r="BS28">
        <v>2</v>
      </c>
      <c r="BT28">
        <v>1608234994</v>
      </c>
      <c r="BU28">
        <v>799.82216129032304</v>
      </c>
      <c r="BV28">
        <v>806.26622580645198</v>
      </c>
      <c r="BW28">
        <v>21.5094483870968</v>
      </c>
      <c r="BX28">
        <v>21.1270290322581</v>
      </c>
      <c r="BY28">
        <v>799.43312903225797</v>
      </c>
      <c r="BZ28">
        <v>21.202006451612899</v>
      </c>
      <c r="CA28">
        <v>500.030129032258</v>
      </c>
      <c r="CB28">
        <v>101.63390322580599</v>
      </c>
      <c r="CC28">
        <v>0.100025493548387</v>
      </c>
      <c r="CD28">
        <v>27.9564387096774</v>
      </c>
      <c r="CE28">
        <v>28.8683870967742</v>
      </c>
      <c r="CF28">
        <v>999.9</v>
      </c>
      <c r="CG28">
        <v>0</v>
      </c>
      <c r="CH28">
        <v>0</v>
      </c>
      <c r="CI28">
        <v>10001.6296774194</v>
      </c>
      <c r="CJ28">
        <v>0</v>
      </c>
      <c r="CK28">
        <v>615.98938709677395</v>
      </c>
      <c r="CL28">
        <v>1399.9870967741899</v>
      </c>
      <c r="CM28">
        <v>0.89999374193548398</v>
      </c>
      <c r="CN28">
        <v>0.100006183870968</v>
      </c>
      <c r="CO28">
        <v>0</v>
      </c>
      <c r="CP28">
        <v>757.96932258064498</v>
      </c>
      <c r="CQ28">
        <v>4.9994800000000001</v>
      </c>
      <c r="CR28">
        <v>11378.938709677401</v>
      </c>
      <c r="CS28">
        <v>11417.4548387097</v>
      </c>
      <c r="CT28">
        <v>47.152999999999999</v>
      </c>
      <c r="CU28">
        <v>49.376903225806402</v>
      </c>
      <c r="CV28">
        <v>48.140935483870997</v>
      </c>
      <c r="CW28">
        <v>48.554000000000002</v>
      </c>
      <c r="CX28">
        <v>49.152999999999999</v>
      </c>
      <c r="CY28">
        <v>1255.4793548387099</v>
      </c>
      <c r="CZ28">
        <v>139.50774193548401</v>
      </c>
      <c r="DA28">
        <v>0</v>
      </c>
      <c r="DB28">
        <v>119.60000014305101</v>
      </c>
      <c r="DC28">
        <v>0</v>
      </c>
      <c r="DD28">
        <v>758.002884615384</v>
      </c>
      <c r="DE28">
        <v>6.5680342023202902</v>
      </c>
      <c r="DF28">
        <v>2562.4717950899299</v>
      </c>
      <c r="DG28">
        <v>11390.1730769231</v>
      </c>
      <c r="DH28">
        <v>15</v>
      </c>
      <c r="DI28">
        <v>1608234558</v>
      </c>
      <c r="DJ28" t="s">
        <v>329</v>
      </c>
      <c r="DK28">
        <v>1608234558</v>
      </c>
      <c r="DL28">
        <v>1608234557</v>
      </c>
      <c r="DM28">
        <v>23</v>
      </c>
      <c r="DN28">
        <v>-7.0000000000000001E-3</v>
      </c>
      <c r="DO28">
        <v>0</v>
      </c>
      <c r="DP28">
        <v>0.78300000000000003</v>
      </c>
      <c r="DQ28">
        <v>0.28199999999999997</v>
      </c>
      <c r="DR28">
        <v>403</v>
      </c>
      <c r="DS28">
        <v>21</v>
      </c>
      <c r="DT28">
        <v>0.47</v>
      </c>
      <c r="DU28">
        <v>0.16</v>
      </c>
      <c r="DV28">
        <v>5.1125780114135999</v>
      </c>
      <c r="DW28">
        <v>-0.76519531170756705</v>
      </c>
      <c r="DX28">
        <v>6.2391174685266101E-2</v>
      </c>
      <c r="DY28">
        <v>0</v>
      </c>
      <c r="DZ28">
        <v>-6.4410146666666703</v>
      </c>
      <c r="EA28">
        <v>0.98247296996663602</v>
      </c>
      <c r="EB28">
        <v>7.9016717460435107E-2</v>
      </c>
      <c r="EC28">
        <v>0</v>
      </c>
      <c r="ED28">
        <v>0.38215466666666698</v>
      </c>
      <c r="EE28">
        <v>-6.4458233592880401E-2</v>
      </c>
      <c r="EF28">
        <v>4.7910921185976901E-3</v>
      </c>
      <c r="EG28">
        <v>1</v>
      </c>
      <c r="EH28">
        <v>1</v>
      </c>
      <c r="EI28">
        <v>3</v>
      </c>
      <c r="EJ28" t="s">
        <v>346</v>
      </c>
      <c r="EK28">
        <v>100</v>
      </c>
      <c r="EL28">
        <v>100</v>
      </c>
      <c r="EM28">
        <v>0.38900000000000001</v>
      </c>
      <c r="EN28">
        <v>0.3075</v>
      </c>
      <c r="EO28">
        <v>0.95192448195770696</v>
      </c>
      <c r="EP28">
        <v>-1.6043650578588901E-5</v>
      </c>
      <c r="EQ28">
        <v>-1.15305589960158E-6</v>
      </c>
      <c r="ER28">
        <v>3.6581349982770798E-10</v>
      </c>
      <c r="ES28">
        <v>-9.87901795318855E-2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7.4</v>
      </c>
      <c r="FB28">
        <v>7.4</v>
      </c>
      <c r="FC28">
        <v>2</v>
      </c>
      <c r="FD28">
        <v>509.00700000000001</v>
      </c>
      <c r="FE28">
        <v>471.2</v>
      </c>
      <c r="FF28">
        <v>23.698899999999998</v>
      </c>
      <c r="FG28">
        <v>34.503599999999999</v>
      </c>
      <c r="FH28">
        <v>30.000399999999999</v>
      </c>
      <c r="FI28">
        <v>34.550800000000002</v>
      </c>
      <c r="FJ28">
        <v>34.599299999999999</v>
      </c>
      <c r="FK28">
        <v>33.898800000000001</v>
      </c>
      <c r="FL28">
        <v>13.529299999999999</v>
      </c>
      <c r="FM28">
        <v>41.335000000000001</v>
      </c>
      <c r="FN28">
        <v>23.719000000000001</v>
      </c>
      <c r="FO28">
        <v>806.24400000000003</v>
      </c>
      <c r="FP28">
        <v>21.073699999999999</v>
      </c>
      <c r="FQ28">
        <v>97.815600000000003</v>
      </c>
      <c r="FR28">
        <v>101.693</v>
      </c>
    </row>
    <row r="29" spans="1:174" x14ac:dyDescent="0.25">
      <c r="A29">
        <v>13</v>
      </c>
      <c r="B29">
        <v>1608235115.5</v>
      </c>
      <c r="C29">
        <v>1278.4000000953699</v>
      </c>
      <c r="D29" t="s">
        <v>347</v>
      </c>
      <c r="E29" t="s">
        <v>348</v>
      </c>
      <c r="F29" t="s">
        <v>291</v>
      </c>
      <c r="G29" t="s">
        <v>292</v>
      </c>
      <c r="H29">
        <v>1608235107.5</v>
      </c>
      <c r="I29">
        <f t="shared" si="0"/>
        <v>1.7795356036398149E-4</v>
      </c>
      <c r="J29">
        <f t="shared" si="1"/>
        <v>0.17795356036398149</v>
      </c>
      <c r="K29">
        <f t="shared" si="2"/>
        <v>6.0885587078926111</v>
      </c>
      <c r="L29">
        <f t="shared" si="3"/>
        <v>899.72483870967699</v>
      </c>
      <c r="M29">
        <f t="shared" si="4"/>
        <v>-108.18860420479527</v>
      </c>
      <c r="N29">
        <f t="shared" si="5"/>
        <v>-11.0066556354257</v>
      </c>
      <c r="O29">
        <f t="shared" si="6"/>
        <v>91.534238186219369</v>
      </c>
      <c r="P29">
        <f t="shared" si="7"/>
        <v>9.7924013809779654E-3</v>
      </c>
      <c r="Q29">
        <f t="shared" si="8"/>
        <v>2.9585328660883121</v>
      </c>
      <c r="R29">
        <f t="shared" si="9"/>
        <v>9.7744305578185905E-3</v>
      </c>
      <c r="S29">
        <f t="shared" si="10"/>
        <v>6.1106309244442344E-3</v>
      </c>
      <c r="T29">
        <f t="shared" si="11"/>
        <v>231.29138172857009</v>
      </c>
      <c r="U29">
        <f t="shared" si="12"/>
        <v>29.308858195594084</v>
      </c>
      <c r="V29">
        <f t="shared" si="13"/>
        <v>29.028264516128999</v>
      </c>
      <c r="W29">
        <f t="shared" si="14"/>
        <v>4.0283552343473561</v>
      </c>
      <c r="X29">
        <f t="shared" si="15"/>
        <v>58.832931285990618</v>
      </c>
      <c r="Y29">
        <f t="shared" si="16"/>
        <v>2.2331486874039532</v>
      </c>
      <c r="Z29">
        <f t="shared" si="17"/>
        <v>3.7957460874224935</v>
      </c>
      <c r="AA29">
        <f t="shared" si="18"/>
        <v>1.7952065469434029</v>
      </c>
      <c r="AB29">
        <f t="shared" si="19"/>
        <v>-7.8477520120515836</v>
      </c>
      <c r="AC29">
        <f t="shared" si="20"/>
        <v>-163.35518895940447</v>
      </c>
      <c r="AD29">
        <f t="shared" si="21"/>
        <v>-12.097645837912216</v>
      </c>
      <c r="AE29">
        <f t="shared" si="22"/>
        <v>47.990794919201818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53575.895437870538</v>
      </c>
      <c r="AK29" t="s">
        <v>293</v>
      </c>
      <c r="AL29">
        <v>0</v>
      </c>
      <c r="AM29">
        <v>0</v>
      </c>
      <c r="AN29">
        <v>0</v>
      </c>
      <c r="AO29" t="e">
        <f t="shared" si="26"/>
        <v>#DIV/0!</v>
      </c>
      <c r="AP29">
        <v>-1</v>
      </c>
      <c r="AQ29" t="s">
        <v>349</v>
      </c>
      <c r="AR29">
        <v>15383.8</v>
      </c>
      <c r="AS29">
        <v>768.93784000000005</v>
      </c>
      <c r="AT29">
        <v>855.56</v>
      </c>
      <c r="AU29">
        <f t="shared" si="27"/>
        <v>0.10124615456543073</v>
      </c>
      <c r="AV29">
        <v>0.5</v>
      </c>
      <c r="AW29">
        <f t="shared" si="28"/>
        <v>1180.1818080062717</v>
      </c>
      <c r="AX29">
        <f t="shared" si="29"/>
        <v>6.0885587078926111</v>
      </c>
      <c r="AY29">
        <f t="shared" si="30"/>
        <v>59.744434874356244</v>
      </c>
      <c r="AZ29">
        <f t="shared" si="31"/>
        <v>6.0063277198515678E-3</v>
      </c>
      <c r="BA29">
        <f t="shared" si="32"/>
        <v>-1</v>
      </c>
      <c r="BB29" t="s">
        <v>350</v>
      </c>
      <c r="BC29">
        <v>768.93784000000005</v>
      </c>
      <c r="BD29">
        <v>578.41</v>
      </c>
      <c r="BE29">
        <f t="shared" si="33"/>
        <v>0.32393987563700966</v>
      </c>
      <c r="BF29">
        <f t="shared" si="34"/>
        <v>0.31254613025437455</v>
      </c>
      <c r="BG29">
        <f t="shared" si="35"/>
        <v>1.4791583824622672</v>
      </c>
      <c r="BH29">
        <f t="shared" si="36"/>
        <v>0.10124615456543071</v>
      </c>
      <c r="BI29" t="e">
        <f t="shared" si="37"/>
        <v>#DIV/0!</v>
      </c>
      <c r="BJ29">
        <f t="shared" si="38"/>
        <v>0.23510327856986821</v>
      </c>
      <c r="BK29">
        <f t="shared" si="39"/>
        <v>0.76489672143013177</v>
      </c>
      <c r="BL29">
        <f t="shared" si="40"/>
        <v>1399.99548387097</v>
      </c>
      <c r="BM29">
        <f t="shared" si="41"/>
        <v>1180.1818080062717</v>
      </c>
      <c r="BN29">
        <f t="shared" si="42"/>
        <v>0.84298972504045788</v>
      </c>
      <c r="BO29">
        <f t="shared" si="43"/>
        <v>0.1959794500809158</v>
      </c>
      <c r="BP29">
        <v>6</v>
      </c>
      <c r="BQ29">
        <v>0.5</v>
      </c>
      <c r="BR29" t="s">
        <v>296</v>
      </c>
      <c r="BS29">
        <v>2</v>
      </c>
      <c r="BT29">
        <v>1608235107.5</v>
      </c>
      <c r="BU29">
        <v>899.72483870967699</v>
      </c>
      <c r="BV29">
        <v>907.22293548387097</v>
      </c>
      <c r="BW29">
        <v>21.950467741935501</v>
      </c>
      <c r="BX29">
        <v>21.741619354838701</v>
      </c>
      <c r="BY29">
        <v>899.45393548387096</v>
      </c>
      <c r="BZ29">
        <v>21.624541935483901</v>
      </c>
      <c r="CA29">
        <v>500.02032258064497</v>
      </c>
      <c r="CB29">
        <v>101.63580645161301</v>
      </c>
      <c r="CC29">
        <v>0.100006819354839</v>
      </c>
      <c r="CD29">
        <v>28.004096774193499</v>
      </c>
      <c r="CE29">
        <v>29.028264516128999</v>
      </c>
      <c r="CF29">
        <v>999.9</v>
      </c>
      <c r="CG29">
        <v>0</v>
      </c>
      <c r="CH29">
        <v>0</v>
      </c>
      <c r="CI29">
        <v>10002.536451612899</v>
      </c>
      <c r="CJ29">
        <v>0</v>
      </c>
      <c r="CK29">
        <v>798.23141935483898</v>
      </c>
      <c r="CL29">
        <v>1399.99548387097</v>
      </c>
      <c r="CM29">
        <v>0.89998500000000003</v>
      </c>
      <c r="CN29">
        <v>0.10001500000000001</v>
      </c>
      <c r="CO29">
        <v>0</v>
      </c>
      <c r="CP29">
        <v>768.80322580645202</v>
      </c>
      <c r="CQ29">
        <v>4.9994800000000001</v>
      </c>
      <c r="CR29">
        <v>11896.941935483899</v>
      </c>
      <c r="CS29">
        <v>11417.4967741935</v>
      </c>
      <c r="CT29">
        <v>47.171129032258101</v>
      </c>
      <c r="CU29">
        <v>49.370935483871001</v>
      </c>
      <c r="CV29">
        <v>48.151000000000003</v>
      </c>
      <c r="CW29">
        <v>48.556096774193499</v>
      </c>
      <c r="CX29">
        <v>49.157096774193498</v>
      </c>
      <c r="CY29">
        <v>1255.47548387097</v>
      </c>
      <c r="CZ29">
        <v>139.52000000000001</v>
      </c>
      <c r="DA29">
        <v>0</v>
      </c>
      <c r="DB29">
        <v>113.10000014305101</v>
      </c>
      <c r="DC29">
        <v>0</v>
      </c>
      <c r="DD29">
        <v>768.93784000000005</v>
      </c>
      <c r="DE29">
        <v>6.88099998969229</v>
      </c>
      <c r="DF29">
        <v>154.31538465086501</v>
      </c>
      <c r="DG29">
        <v>11899.987999999999</v>
      </c>
      <c r="DH29">
        <v>15</v>
      </c>
      <c r="DI29">
        <v>1608234558</v>
      </c>
      <c r="DJ29" t="s">
        <v>329</v>
      </c>
      <c r="DK29">
        <v>1608234558</v>
      </c>
      <c r="DL29">
        <v>1608234557</v>
      </c>
      <c r="DM29">
        <v>23</v>
      </c>
      <c r="DN29">
        <v>-7.0000000000000001E-3</v>
      </c>
      <c r="DO29">
        <v>0</v>
      </c>
      <c r="DP29">
        <v>0.78300000000000003</v>
      </c>
      <c r="DQ29">
        <v>0.28199999999999997</v>
      </c>
      <c r="DR29">
        <v>403</v>
      </c>
      <c r="DS29">
        <v>21</v>
      </c>
      <c r="DT29">
        <v>0.47</v>
      </c>
      <c r="DU29">
        <v>0.16</v>
      </c>
      <c r="DV29">
        <v>6.0823222312495</v>
      </c>
      <c r="DW29">
        <v>-0.18403449611759301</v>
      </c>
      <c r="DX29">
        <v>7.0228837413436995E-2</v>
      </c>
      <c r="DY29">
        <v>1</v>
      </c>
      <c r="DZ29">
        <v>-7.4948813333333302</v>
      </c>
      <c r="EA29">
        <v>9.1382068965507102E-2</v>
      </c>
      <c r="EB29">
        <v>8.6718935830391405E-2</v>
      </c>
      <c r="EC29">
        <v>1</v>
      </c>
      <c r="ED29">
        <v>0.20831576666666701</v>
      </c>
      <c r="EE29">
        <v>0.11466860956618399</v>
      </c>
      <c r="EF29">
        <v>8.3228470636889408E-3</v>
      </c>
      <c r="EG29">
        <v>1</v>
      </c>
      <c r="EH29">
        <v>3</v>
      </c>
      <c r="EI29">
        <v>3</v>
      </c>
      <c r="EJ29" t="s">
        <v>308</v>
      </c>
      <c r="EK29">
        <v>100</v>
      </c>
      <c r="EL29">
        <v>100</v>
      </c>
      <c r="EM29">
        <v>0.27100000000000002</v>
      </c>
      <c r="EN29">
        <v>0.32719999999999999</v>
      </c>
      <c r="EO29">
        <v>0.95192448195770696</v>
      </c>
      <c r="EP29">
        <v>-1.6043650578588901E-5</v>
      </c>
      <c r="EQ29">
        <v>-1.15305589960158E-6</v>
      </c>
      <c r="ER29">
        <v>3.6581349982770798E-10</v>
      </c>
      <c r="ES29">
        <v>-9.87901795318855E-2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9.3000000000000007</v>
      </c>
      <c r="FB29">
        <v>9.3000000000000007</v>
      </c>
      <c r="FC29">
        <v>2</v>
      </c>
      <c r="FD29">
        <v>508.85700000000003</v>
      </c>
      <c r="FE29">
        <v>471.464</v>
      </c>
      <c r="FF29">
        <v>22.750499999999999</v>
      </c>
      <c r="FG29">
        <v>34.623399999999997</v>
      </c>
      <c r="FH29">
        <v>30.000399999999999</v>
      </c>
      <c r="FI29">
        <v>34.627400000000002</v>
      </c>
      <c r="FJ29">
        <v>34.670299999999997</v>
      </c>
      <c r="FK29">
        <v>37.330800000000004</v>
      </c>
      <c r="FL29">
        <v>13.1424</v>
      </c>
      <c r="FM29">
        <v>42.164000000000001</v>
      </c>
      <c r="FN29">
        <v>22.752800000000001</v>
      </c>
      <c r="FO29">
        <v>907.32500000000005</v>
      </c>
      <c r="FP29">
        <v>21.669799999999999</v>
      </c>
      <c r="FQ29">
        <v>97.791200000000003</v>
      </c>
      <c r="FR29">
        <v>101.67100000000001</v>
      </c>
    </row>
    <row r="30" spans="1:174" x14ac:dyDescent="0.25">
      <c r="A30">
        <v>14</v>
      </c>
      <c r="B30">
        <v>1608235236</v>
      </c>
      <c r="C30">
        <v>1398.9000000953699</v>
      </c>
      <c r="D30" t="s">
        <v>351</v>
      </c>
      <c r="E30" t="s">
        <v>352</v>
      </c>
      <c r="F30" t="s">
        <v>291</v>
      </c>
      <c r="G30" t="s">
        <v>292</v>
      </c>
      <c r="H30">
        <v>1608235228</v>
      </c>
      <c r="I30">
        <f t="shared" si="0"/>
        <v>4.4853800931067821E-4</v>
      </c>
      <c r="J30">
        <f t="shared" si="1"/>
        <v>0.44853800931067822</v>
      </c>
      <c r="K30">
        <f t="shared" si="2"/>
        <v>7.6480244035080096</v>
      </c>
      <c r="L30">
        <f t="shared" si="3"/>
        <v>1199.84474193548</v>
      </c>
      <c r="M30">
        <f t="shared" si="4"/>
        <v>677.86466324873174</v>
      </c>
      <c r="N30">
        <f t="shared" si="5"/>
        <v>68.964830636956577</v>
      </c>
      <c r="O30">
        <f t="shared" si="6"/>
        <v>122.07022124689293</v>
      </c>
      <c r="P30">
        <f t="shared" si="7"/>
        <v>2.4832649721080909E-2</v>
      </c>
      <c r="Q30">
        <f t="shared" si="8"/>
        <v>2.9586816363228774</v>
      </c>
      <c r="R30">
        <f t="shared" si="9"/>
        <v>2.4717438613084772E-2</v>
      </c>
      <c r="S30">
        <f t="shared" si="10"/>
        <v>1.545870570988421E-2</v>
      </c>
      <c r="T30">
        <f t="shared" si="11"/>
        <v>231.28794551676125</v>
      </c>
      <c r="U30">
        <f t="shared" si="12"/>
        <v>29.163426115557961</v>
      </c>
      <c r="V30">
        <f t="shared" si="13"/>
        <v>28.859835483870999</v>
      </c>
      <c r="W30">
        <f t="shared" si="14"/>
        <v>3.9892685432659385</v>
      </c>
      <c r="X30">
        <f t="shared" si="15"/>
        <v>58.195287411772398</v>
      </c>
      <c r="Y30">
        <f t="shared" si="16"/>
        <v>2.1992112347230699</v>
      </c>
      <c r="Z30">
        <f t="shared" si="17"/>
        <v>3.779019457644587</v>
      </c>
      <c r="AA30">
        <f t="shared" si="18"/>
        <v>1.7900573085428686</v>
      </c>
      <c r="AB30">
        <f t="shared" si="19"/>
        <v>-19.780526210600907</v>
      </c>
      <c r="AC30">
        <f t="shared" si="20"/>
        <v>-148.57851413401124</v>
      </c>
      <c r="AD30">
        <f t="shared" si="21"/>
        <v>-10.989406667068085</v>
      </c>
      <c r="AE30">
        <f t="shared" si="22"/>
        <v>51.939498505081019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53593.771933444295</v>
      </c>
      <c r="AK30" t="s">
        <v>293</v>
      </c>
      <c r="AL30">
        <v>0</v>
      </c>
      <c r="AM30">
        <v>0</v>
      </c>
      <c r="AN30">
        <v>0</v>
      </c>
      <c r="AO30" t="e">
        <f t="shared" si="26"/>
        <v>#DIV/0!</v>
      </c>
      <c r="AP30">
        <v>-1</v>
      </c>
      <c r="AQ30" t="s">
        <v>353</v>
      </c>
      <c r="AR30">
        <v>15385.7</v>
      </c>
      <c r="AS30">
        <v>804.97411538461495</v>
      </c>
      <c r="AT30">
        <v>907.26</v>
      </c>
      <c r="AU30">
        <f t="shared" si="27"/>
        <v>0.11274153452746183</v>
      </c>
      <c r="AV30">
        <v>0.5</v>
      </c>
      <c r="AW30">
        <f t="shared" si="28"/>
        <v>1180.1682886512579</v>
      </c>
      <c r="AX30">
        <f t="shared" si="29"/>
        <v>7.6480244035080096</v>
      </c>
      <c r="AY30">
        <f t="shared" si="30"/>
        <v>66.52699193159566</v>
      </c>
      <c r="AZ30">
        <f t="shared" si="31"/>
        <v>7.3277891692813645E-3</v>
      </c>
      <c r="BA30">
        <f t="shared" si="32"/>
        <v>-1</v>
      </c>
      <c r="BB30" t="s">
        <v>354</v>
      </c>
      <c r="BC30">
        <v>804.97411538461495</v>
      </c>
      <c r="BD30">
        <v>590.22</v>
      </c>
      <c r="BE30">
        <f t="shared" si="33"/>
        <v>0.34944778784471919</v>
      </c>
      <c r="BF30">
        <f t="shared" si="34"/>
        <v>0.3226276956074472</v>
      </c>
      <c r="BG30">
        <f t="shared" si="35"/>
        <v>1.537155636881163</v>
      </c>
      <c r="BH30">
        <f t="shared" si="36"/>
        <v>0.11274153452746186</v>
      </c>
      <c r="BI30" t="e">
        <f t="shared" si="37"/>
        <v>#DIV/0!</v>
      </c>
      <c r="BJ30">
        <f t="shared" si="38"/>
        <v>0.23655582814665363</v>
      </c>
      <c r="BK30">
        <f t="shared" si="39"/>
        <v>0.76344417185334634</v>
      </c>
      <c r="BL30">
        <f t="shared" si="40"/>
        <v>1399.98</v>
      </c>
      <c r="BM30">
        <f t="shared" si="41"/>
        <v>1180.1682886512579</v>
      </c>
      <c r="BN30">
        <f t="shared" si="42"/>
        <v>0.84298939174220899</v>
      </c>
      <c r="BO30">
        <f t="shared" si="43"/>
        <v>0.19597878348441822</v>
      </c>
      <c r="BP30">
        <v>6</v>
      </c>
      <c r="BQ30">
        <v>0.5</v>
      </c>
      <c r="BR30" t="s">
        <v>296</v>
      </c>
      <c r="BS30">
        <v>2</v>
      </c>
      <c r="BT30">
        <v>1608235228</v>
      </c>
      <c r="BU30">
        <v>1199.84474193548</v>
      </c>
      <c r="BV30">
        <v>1209.6677419354801</v>
      </c>
      <c r="BW30">
        <v>21.616345161290301</v>
      </c>
      <c r="BX30">
        <v>21.089758064516101</v>
      </c>
      <c r="BY30">
        <v>1199.53774193548</v>
      </c>
      <c r="BZ30">
        <v>21.340345161290301</v>
      </c>
      <c r="CA30">
        <v>500.02241935483897</v>
      </c>
      <c r="CB30">
        <v>101.638387096774</v>
      </c>
      <c r="CC30">
        <v>9.9960358064516197E-2</v>
      </c>
      <c r="CD30">
        <v>27.9283580645161</v>
      </c>
      <c r="CE30">
        <v>28.859835483870999</v>
      </c>
      <c r="CF30">
        <v>999.9</v>
      </c>
      <c r="CG30">
        <v>0</v>
      </c>
      <c r="CH30">
        <v>0</v>
      </c>
      <c r="CI30">
        <v>10003.126451612899</v>
      </c>
      <c r="CJ30">
        <v>0</v>
      </c>
      <c r="CK30">
        <v>782.71067741935497</v>
      </c>
      <c r="CL30">
        <v>1399.98</v>
      </c>
      <c r="CM30">
        <v>0.89999451612903203</v>
      </c>
      <c r="CN30">
        <v>0.10000544516128999</v>
      </c>
      <c r="CO30">
        <v>0</v>
      </c>
      <c r="CP30">
        <v>804.87206451612894</v>
      </c>
      <c r="CQ30">
        <v>4.9994800000000001</v>
      </c>
      <c r="CR30">
        <v>12074.777419354799</v>
      </c>
      <c r="CS30">
        <v>11417.396774193599</v>
      </c>
      <c r="CT30">
        <v>46.951387096774198</v>
      </c>
      <c r="CU30">
        <v>49.245935483871001</v>
      </c>
      <c r="CV30">
        <v>47.987741935483903</v>
      </c>
      <c r="CW30">
        <v>48.364774193548399</v>
      </c>
      <c r="CX30">
        <v>48.999870967741899</v>
      </c>
      <c r="CY30">
        <v>1255.4770967741899</v>
      </c>
      <c r="CZ30">
        <v>139.50290322580599</v>
      </c>
      <c r="DA30">
        <v>0</v>
      </c>
      <c r="DB30">
        <v>120.10000014305101</v>
      </c>
      <c r="DC30">
        <v>0</v>
      </c>
      <c r="DD30">
        <v>804.97411538461495</v>
      </c>
      <c r="DE30">
        <v>8.9008205095552508</v>
      </c>
      <c r="DF30">
        <v>-286.89914548204098</v>
      </c>
      <c r="DG30">
        <v>12071.2307692308</v>
      </c>
      <c r="DH30">
        <v>15</v>
      </c>
      <c r="DI30">
        <v>1608235257.5</v>
      </c>
      <c r="DJ30" t="s">
        <v>355</v>
      </c>
      <c r="DK30">
        <v>1608235257.5</v>
      </c>
      <c r="DL30">
        <v>1608235254.5</v>
      </c>
      <c r="DM30">
        <v>24</v>
      </c>
      <c r="DN30">
        <v>0.41399999999999998</v>
      </c>
      <c r="DO30">
        <v>-8.9999999999999993E-3</v>
      </c>
      <c r="DP30">
        <v>0.307</v>
      </c>
      <c r="DQ30">
        <v>0.27600000000000002</v>
      </c>
      <c r="DR30">
        <v>1210</v>
      </c>
      <c r="DS30">
        <v>21</v>
      </c>
      <c r="DT30">
        <v>0.38</v>
      </c>
      <c r="DU30">
        <v>0.17</v>
      </c>
      <c r="DV30">
        <v>7.9457086833000696</v>
      </c>
      <c r="DW30">
        <v>0.79620429520154101</v>
      </c>
      <c r="DX30">
        <v>7.4602767799074599E-2</v>
      </c>
      <c r="DY30">
        <v>0</v>
      </c>
      <c r="DZ30">
        <v>-10.2269533333333</v>
      </c>
      <c r="EA30">
        <v>-1.08892725250279</v>
      </c>
      <c r="EB30">
        <v>9.50598012948808E-2</v>
      </c>
      <c r="EC30">
        <v>0</v>
      </c>
      <c r="ED30">
        <v>0.56566893333333301</v>
      </c>
      <c r="EE30">
        <v>0.10927074527252501</v>
      </c>
      <c r="EF30">
        <v>1.3373584009614701E-2</v>
      </c>
      <c r="EG30">
        <v>1</v>
      </c>
      <c r="EH30">
        <v>1</v>
      </c>
      <c r="EI30">
        <v>3</v>
      </c>
      <c r="EJ30" t="s">
        <v>346</v>
      </c>
      <c r="EK30">
        <v>100</v>
      </c>
      <c r="EL30">
        <v>100</v>
      </c>
      <c r="EM30">
        <v>0.307</v>
      </c>
      <c r="EN30">
        <v>0.27600000000000002</v>
      </c>
      <c r="EO30">
        <v>0.95192448195770696</v>
      </c>
      <c r="EP30">
        <v>-1.6043650578588901E-5</v>
      </c>
      <c r="EQ30">
        <v>-1.15305589960158E-6</v>
      </c>
      <c r="ER30">
        <v>3.6581349982770798E-10</v>
      </c>
      <c r="ES30">
        <v>-9.87901795318855E-2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11.3</v>
      </c>
      <c r="FB30">
        <v>11.3</v>
      </c>
      <c r="FC30">
        <v>2</v>
      </c>
      <c r="FD30">
        <v>508.87900000000002</v>
      </c>
      <c r="FE30">
        <v>471.21899999999999</v>
      </c>
      <c r="FF30">
        <v>23.661300000000001</v>
      </c>
      <c r="FG30">
        <v>34.654299999999999</v>
      </c>
      <c r="FH30">
        <v>29.999300000000002</v>
      </c>
      <c r="FI30">
        <v>34.659500000000001</v>
      </c>
      <c r="FJ30">
        <v>34.698599999999999</v>
      </c>
      <c r="FK30">
        <v>47.1432</v>
      </c>
      <c r="FL30">
        <v>19.250399999999999</v>
      </c>
      <c r="FM30">
        <v>42.1663</v>
      </c>
      <c r="FN30">
        <v>23.6816</v>
      </c>
      <c r="FO30">
        <v>1209.96</v>
      </c>
      <c r="FP30">
        <v>20.927700000000002</v>
      </c>
      <c r="FQ30">
        <v>97.792900000000003</v>
      </c>
      <c r="FR30">
        <v>101.67100000000001</v>
      </c>
    </row>
    <row r="31" spans="1:174" x14ac:dyDescent="0.25">
      <c r="A31">
        <v>15</v>
      </c>
      <c r="B31">
        <v>1608235378.5</v>
      </c>
      <c r="C31">
        <v>1541.4000000953699</v>
      </c>
      <c r="D31" t="s">
        <v>356</v>
      </c>
      <c r="E31" t="s">
        <v>357</v>
      </c>
      <c r="F31" t="s">
        <v>291</v>
      </c>
      <c r="G31" t="s">
        <v>292</v>
      </c>
      <c r="H31">
        <v>1608235370.5</v>
      </c>
      <c r="I31">
        <f t="shared" si="0"/>
        <v>1.6199341040083442E-4</v>
      </c>
      <c r="J31">
        <f t="shared" si="1"/>
        <v>0.16199341040083443</v>
      </c>
      <c r="K31">
        <f t="shared" si="2"/>
        <v>8.7801508714826664</v>
      </c>
      <c r="L31">
        <f t="shared" si="3"/>
        <v>1399.72258064516</v>
      </c>
      <c r="M31">
        <f t="shared" si="4"/>
        <v>-208.53225028705589</v>
      </c>
      <c r="N31">
        <f t="shared" si="5"/>
        <v>-21.215850280299158</v>
      </c>
      <c r="O31">
        <f t="shared" si="6"/>
        <v>142.40629285898515</v>
      </c>
      <c r="P31">
        <f t="shared" si="7"/>
        <v>8.8436289556332055E-3</v>
      </c>
      <c r="Q31">
        <f t="shared" si="8"/>
        <v>2.9581523803778245</v>
      </c>
      <c r="R31">
        <f t="shared" si="9"/>
        <v>8.8289670732469312E-3</v>
      </c>
      <c r="S31">
        <f t="shared" si="10"/>
        <v>5.5194196795062501E-3</v>
      </c>
      <c r="T31">
        <f t="shared" si="11"/>
        <v>231.29208722545073</v>
      </c>
      <c r="U31">
        <f t="shared" si="12"/>
        <v>29.311856029778838</v>
      </c>
      <c r="V31">
        <f t="shared" si="13"/>
        <v>28.7943483870968</v>
      </c>
      <c r="W31">
        <f t="shared" si="14"/>
        <v>3.9741607343484318</v>
      </c>
      <c r="X31">
        <f t="shared" si="15"/>
        <v>57.009347651854533</v>
      </c>
      <c r="Y31">
        <f t="shared" si="16"/>
        <v>2.1637693539407161</v>
      </c>
      <c r="Z31">
        <f t="shared" si="17"/>
        <v>3.79546415292182</v>
      </c>
      <c r="AA31">
        <f t="shared" si="18"/>
        <v>1.8103913804077156</v>
      </c>
      <c r="AB31">
        <f t="shared" si="19"/>
        <v>-7.1439093986767981</v>
      </c>
      <c r="AC31">
        <f t="shared" si="20"/>
        <v>-126.23246527073812</v>
      </c>
      <c r="AD31">
        <f t="shared" si="21"/>
        <v>-9.3386932051845104</v>
      </c>
      <c r="AE31">
        <f t="shared" si="22"/>
        <v>88.577019350851288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53565.102738058056</v>
      </c>
      <c r="AK31" t="s">
        <v>293</v>
      </c>
      <c r="AL31">
        <v>0</v>
      </c>
      <c r="AM31">
        <v>0</v>
      </c>
      <c r="AN31">
        <v>0</v>
      </c>
      <c r="AO31" t="e">
        <f t="shared" si="26"/>
        <v>#DIV/0!</v>
      </c>
      <c r="AP31">
        <v>-1</v>
      </c>
      <c r="AQ31" t="s">
        <v>358</v>
      </c>
      <c r="AR31">
        <v>15388</v>
      </c>
      <c r="AS31">
        <v>835.34303999999997</v>
      </c>
      <c r="AT31">
        <v>950.43</v>
      </c>
      <c r="AU31">
        <f t="shared" si="27"/>
        <v>0.12108935955304434</v>
      </c>
      <c r="AV31">
        <v>0.5</v>
      </c>
      <c r="AW31">
        <f t="shared" si="28"/>
        <v>1180.1880296224433</v>
      </c>
      <c r="AX31">
        <f t="shared" si="29"/>
        <v>8.7801508714826664</v>
      </c>
      <c r="AY31">
        <f t="shared" si="30"/>
        <v>71.454106329575495</v>
      </c>
      <c r="AZ31">
        <f t="shared" si="31"/>
        <v>8.2869429497700094E-3</v>
      </c>
      <c r="BA31">
        <f t="shared" si="32"/>
        <v>-1</v>
      </c>
      <c r="BB31" t="s">
        <v>359</v>
      </c>
      <c r="BC31">
        <v>835.34303999999997</v>
      </c>
      <c r="BD31">
        <v>600.30999999999995</v>
      </c>
      <c r="BE31">
        <f t="shared" si="33"/>
        <v>0.36838062771587599</v>
      </c>
      <c r="BF31">
        <f t="shared" si="34"/>
        <v>0.32870718610762018</v>
      </c>
      <c r="BG31">
        <f t="shared" si="35"/>
        <v>1.5832319968016526</v>
      </c>
      <c r="BH31">
        <f t="shared" si="36"/>
        <v>0.1210893595530444</v>
      </c>
      <c r="BI31" t="e">
        <f t="shared" si="37"/>
        <v>#DIV/0!</v>
      </c>
      <c r="BJ31">
        <f t="shared" si="38"/>
        <v>0.23622176931319788</v>
      </c>
      <c r="BK31">
        <f t="shared" si="39"/>
        <v>0.76377823068680217</v>
      </c>
      <c r="BL31">
        <f t="shared" si="40"/>
        <v>1400.00322580645</v>
      </c>
      <c r="BM31">
        <f t="shared" si="41"/>
        <v>1180.1880296224433</v>
      </c>
      <c r="BN31">
        <f t="shared" si="42"/>
        <v>0.84298950735818079</v>
      </c>
      <c r="BO31">
        <f t="shared" si="43"/>
        <v>0.1959790147163617</v>
      </c>
      <c r="BP31">
        <v>6</v>
      </c>
      <c r="BQ31">
        <v>0.5</v>
      </c>
      <c r="BR31" t="s">
        <v>296</v>
      </c>
      <c r="BS31">
        <v>2</v>
      </c>
      <c r="BT31">
        <v>1608235370.5</v>
      </c>
      <c r="BU31">
        <v>1399.72258064516</v>
      </c>
      <c r="BV31">
        <v>1410.5303225806499</v>
      </c>
      <c r="BW31">
        <v>21.267858064516101</v>
      </c>
      <c r="BX31">
        <v>21.0776096774194</v>
      </c>
      <c r="BY31">
        <v>1399.6358064516101</v>
      </c>
      <c r="BZ31">
        <v>20.979367741935501</v>
      </c>
      <c r="CA31">
        <v>500.02470967741903</v>
      </c>
      <c r="CB31">
        <v>101.63896774193501</v>
      </c>
      <c r="CC31">
        <v>9.9973122580645196E-2</v>
      </c>
      <c r="CD31">
        <v>28.002822580645201</v>
      </c>
      <c r="CE31">
        <v>28.7943483870968</v>
      </c>
      <c r="CF31">
        <v>999.9</v>
      </c>
      <c r="CG31">
        <v>0</v>
      </c>
      <c r="CH31">
        <v>0</v>
      </c>
      <c r="CI31">
        <v>10000.067096774201</v>
      </c>
      <c r="CJ31">
        <v>0</v>
      </c>
      <c r="CK31">
        <v>570.90393548387101</v>
      </c>
      <c r="CL31">
        <v>1400.00322580645</v>
      </c>
      <c r="CM31">
        <v>0.89999245161290298</v>
      </c>
      <c r="CN31">
        <v>0.10000755161290301</v>
      </c>
      <c r="CO31">
        <v>0</v>
      </c>
      <c r="CP31">
        <v>835.22496774193598</v>
      </c>
      <c r="CQ31">
        <v>4.9994800000000001</v>
      </c>
      <c r="CR31">
        <v>11922.222580645201</v>
      </c>
      <c r="CS31">
        <v>11417.580645161301</v>
      </c>
      <c r="CT31">
        <v>46.572193548387098</v>
      </c>
      <c r="CU31">
        <v>48.836451612903197</v>
      </c>
      <c r="CV31">
        <v>47.5783225806451</v>
      </c>
      <c r="CW31">
        <v>47.995935483871001</v>
      </c>
      <c r="CX31">
        <v>48.616870967741903</v>
      </c>
      <c r="CY31">
        <v>1255.4929032258101</v>
      </c>
      <c r="CZ31">
        <v>139.51064516129</v>
      </c>
      <c r="DA31">
        <v>0</v>
      </c>
      <c r="DB31">
        <v>141.90000009536701</v>
      </c>
      <c r="DC31">
        <v>0</v>
      </c>
      <c r="DD31">
        <v>835.34303999999997</v>
      </c>
      <c r="DE31">
        <v>6.9812307825325597</v>
      </c>
      <c r="DF31">
        <v>378.307691842076</v>
      </c>
      <c r="DG31">
        <v>11928.86</v>
      </c>
      <c r="DH31">
        <v>15</v>
      </c>
      <c r="DI31">
        <v>1608235257.5</v>
      </c>
      <c r="DJ31" t="s">
        <v>355</v>
      </c>
      <c r="DK31">
        <v>1608235257.5</v>
      </c>
      <c r="DL31">
        <v>1608235254.5</v>
      </c>
      <c r="DM31">
        <v>24</v>
      </c>
      <c r="DN31">
        <v>0.41399999999999998</v>
      </c>
      <c r="DO31">
        <v>-8.9999999999999993E-3</v>
      </c>
      <c r="DP31">
        <v>0.307</v>
      </c>
      <c r="DQ31">
        <v>0.27600000000000002</v>
      </c>
      <c r="DR31">
        <v>1210</v>
      </c>
      <c r="DS31">
        <v>21</v>
      </c>
      <c r="DT31">
        <v>0.38</v>
      </c>
      <c r="DU31">
        <v>0.17</v>
      </c>
      <c r="DV31">
        <v>8.78737535181833</v>
      </c>
      <c r="DW31">
        <v>-1.39727489446108</v>
      </c>
      <c r="DX31">
        <v>0.17122033500396</v>
      </c>
      <c r="DY31">
        <v>0</v>
      </c>
      <c r="DZ31">
        <v>-10.807396666666699</v>
      </c>
      <c r="EA31">
        <v>1.9152880978865401</v>
      </c>
      <c r="EB31">
        <v>0.22261703062035099</v>
      </c>
      <c r="EC31">
        <v>0</v>
      </c>
      <c r="ED31">
        <v>0.190554633333333</v>
      </c>
      <c r="EE31">
        <v>-0.36081981757508402</v>
      </c>
      <c r="EF31">
        <v>2.8441098500214201E-2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0.09</v>
      </c>
      <c r="EN31">
        <v>0.29039999999999999</v>
      </c>
      <c r="EO31">
        <v>1.36588320024764</v>
      </c>
      <c r="EP31">
        <v>-1.6043650578588901E-5</v>
      </c>
      <c r="EQ31">
        <v>-1.15305589960158E-6</v>
      </c>
      <c r="ER31">
        <v>3.6581349982770798E-10</v>
      </c>
      <c r="ES31">
        <v>-0.108095241961034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508.84</v>
      </c>
      <c r="FE31">
        <v>472.916</v>
      </c>
      <c r="FF31">
        <v>23.693200000000001</v>
      </c>
      <c r="FG31">
        <v>34.442399999999999</v>
      </c>
      <c r="FH31">
        <v>29.9983</v>
      </c>
      <c r="FI31">
        <v>34.537199999999999</v>
      </c>
      <c r="FJ31">
        <v>34.590000000000003</v>
      </c>
      <c r="FK31">
        <v>53.395000000000003</v>
      </c>
      <c r="FL31">
        <v>16.91</v>
      </c>
      <c r="FM31">
        <v>41.795900000000003</v>
      </c>
      <c r="FN31">
        <v>23.727</v>
      </c>
      <c r="FO31">
        <v>1410.65</v>
      </c>
      <c r="FP31">
        <v>21.174900000000001</v>
      </c>
      <c r="FQ31">
        <v>97.838899999999995</v>
      </c>
      <c r="FR31">
        <v>101.71299999999999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2020-12-17T14:07:00Z</dcterms:created>
  <dcterms:modified xsi:type="dcterms:W3CDTF">2021-05-04T23:50:03Z</dcterms:modified>
</cp:coreProperties>
</file>