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F26BF93-092A-4288-A9D3-E0F90B737538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I31" i="1" s="1"/>
  <c r="Y31" i="1"/>
  <c r="X31" i="1"/>
  <c r="W31" i="1"/>
  <c r="P31" i="1"/>
  <c r="N31" i="1"/>
  <c r="K31" i="1"/>
  <c r="J31" i="1"/>
  <c r="AV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BH24" i="1"/>
  <c r="BG24" i="1"/>
  <c r="BF24" i="1"/>
  <c r="BE24" i="1"/>
  <c r="BD24" i="1"/>
  <c r="BC24" i="1"/>
  <c r="AZ24" i="1"/>
  <c r="AX24" i="1"/>
  <c r="AS24" i="1"/>
  <c r="AM24" i="1"/>
  <c r="AN24" i="1" s="1"/>
  <c r="AI24" i="1"/>
  <c r="AG24" i="1" s="1"/>
  <c r="Y24" i="1"/>
  <c r="X24" i="1"/>
  <c r="W24" i="1" s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/>
  <c r="BH20" i="1"/>
  <c r="BG20" i="1"/>
  <c r="BF20" i="1"/>
  <c r="BE20" i="1"/>
  <c r="BD20" i="1"/>
  <c r="BC20" i="1"/>
  <c r="AX20" i="1" s="1"/>
  <c r="AZ20" i="1"/>
  <c r="AU20" i="1"/>
  <c r="AS20" i="1"/>
  <c r="AW20" i="1" s="1"/>
  <c r="AN20" i="1"/>
  <c r="AM20" i="1"/>
  <c r="AI20" i="1"/>
  <c r="AG20" i="1" s="1"/>
  <c r="Y20" i="1"/>
  <c r="X20" i="1"/>
  <c r="W20" i="1" s="1"/>
  <c r="S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W18" i="1" s="1"/>
  <c r="X18" i="1"/>
  <c r="P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/>
  <c r="K17" i="1" s="1"/>
  <c r="Y17" i="1"/>
  <c r="X17" i="1"/>
  <c r="W17" i="1"/>
  <c r="P17" i="1"/>
  <c r="N17" i="1"/>
  <c r="K20" i="1" l="1"/>
  <c r="J20" i="1"/>
  <c r="AV20" i="1" s="1"/>
  <c r="AY20" i="1" s="1"/>
  <c r="I20" i="1"/>
  <c r="N20" i="1"/>
  <c r="AH20" i="1"/>
  <c r="AU17" i="1"/>
  <c r="AW17" i="1" s="1"/>
  <c r="S17" i="1"/>
  <c r="S18" i="1"/>
  <c r="AU18" i="1"/>
  <c r="AW18" i="1" s="1"/>
  <c r="AU19" i="1"/>
  <c r="AW19" i="1" s="1"/>
  <c r="S19" i="1"/>
  <c r="K28" i="1"/>
  <c r="J28" i="1"/>
  <c r="AV28" i="1" s="1"/>
  <c r="AY28" i="1" s="1"/>
  <c r="I28" i="1"/>
  <c r="AH28" i="1"/>
  <c r="N28" i="1"/>
  <c r="AA31" i="1"/>
  <c r="I21" i="1"/>
  <c r="AH21" i="1"/>
  <c r="K21" i="1"/>
  <c r="N21" i="1"/>
  <c r="J21" i="1"/>
  <c r="AV21" i="1" s="1"/>
  <c r="AU25" i="1"/>
  <c r="AW25" i="1" s="1"/>
  <c r="S25" i="1"/>
  <c r="AW26" i="1"/>
  <c r="S26" i="1"/>
  <c r="AU26" i="1"/>
  <c r="AU27" i="1"/>
  <c r="AW27" i="1" s="1"/>
  <c r="S27" i="1"/>
  <c r="I29" i="1"/>
  <c r="AH29" i="1"/>
  <c r="K29" i="1"/>
  <c r="N29" i="1"/>
  <c r="J29" i="1"/>
  <c r="AV29" i="1" s="1"/>
  <c r="AY29" i="1" s="1"/>
  <c r="N27" i="1"/>
  <c r="I27" i="1"/>
  <c r="K27" i="1"/>
  <c r="J27" i="1"/>
  <c r="AV27" i="1" s="1"/>
  <c r="AY27" i="1" s="1"/>
  <c r="AH27" i="1"/>
  <c r="AU30" i="1"/>
  <c r="AW30" i="1" s="1"/>
  <c r="S30" i="1"/>
  <c r="AW21" i="1"/>
  <c r="S21" i="1"/>
  <c r="AU21" i="1"/>
  <c r="K23" i="1"/>
  <c r="J23" i="1"/>
  <c r="AV23" i="1" s="1"/>
  <c r="AY23" i="1" s="1"/>
  <c r="I23" i="1"/>
  <c r="AH23" i="1"/>
  <c r="N23" i="1"/>
  <c r="AH24" i="1"/>
  <c r="N24" i="1"/>
  <c r="J24" i="1"/>
  <c r="AV24" i="1" s="1"/>
  <c r="AY24" i="1" s="1"/>
  <c r="I24" i="1"/>
  <c r="K24" i="1"/>
  <c r="S31" i="1"/>
  <c r="AU31" i="1"/>
  <c r="AY31" i="1" s="1"/>
  <c r="J26" i="1"/>
  <c r="AV26" i="1" s="1"/>
  <c r="AY26" i="1" s="1"/>
  <c r="I26" i="1"/>
  <c r="AH26" i="1"/>
  <c r="K26" i="1"/>
  <c r="N26" i="1"/>
  <c r="S29" i="1"/>
  <c r="AU29" i="1"/>
  <c r="AW29" i="1" s="1"/>
  <c r="AW31" i="1"/>
  <c r="J18" i="1"/>
  <c r="AV18" i="1" s="1"/>
  <c r="AY18" i="1" s="1"/>
  <c r="I18" i="1"/>
  <c r="AH18" i="1"/>
  <c r="N18" i="1"/>
  <c r="K18" i="1"/>
  <c r="N19" i="1"/>
  <c r="I19" i="1"/>
  <c r="AH19" i="1"/>
  <c r="K19" i="1"/>
  <c r="J19" i="1"/>
  <c r="AV19" i="1" s="1"/>
  <c r="AY19" i="1" s="1"/>
  <c r="AU22" i="1"/>
  <c r="AW22" i="1" s="1"/>
  <c r="S22" i="1"/>
  <c r="S23" i="1"/>
  <c r="AU23" i="1"/>
  <c r="AW23" i="1" s="1"/>
  <c r="AW24" i="1"/>
  <c r="AH17" i="1"/>
  <c r="I22" i="1"/>
  <c r="S24" i="1"/>
  <c r="AH25" i="1"/>
  <c r="I30" i="1"/>
  <c r="I17" i="1"/>
  <c r="J22" i="1"/>
  <c r="AV22" i="1" s="1"/>
  <c r="AY22" i="1" s="1"/>
  <c r="I25" i="1"/>
  <c r="J30" i="1"/>
  <c r="AV30" i="1" s="1"/>
  <c r="AY30" i="1" s="1"/>
  <c r="J17" i="1"/>
  <c r="AV17" i="1" s="1"/>
  <c r="AY17" i="1" s="1"/>
  <c r="K22" i="1"/>
  <c r="J25" i="1"/>
  <c r="AV25" i="1" s="1"/>
  <c r="K30" i="1"/>
  <c r="AH31" i="1"/>
  <c r="AH22" i="1"/>
  <c r="AH30" i="1"/>
  <c r="AA22" i="1" l="1"/>
  <c r="AA27" i="1"/>
  <c r="AA29" i="1"/>
  <c r="T25" i="1"/>
  <c r="U25" i="1" s="1"/>
  <c r="AA25" i="1"/>
  <c r="AA26" i="1"/>
  <c r="T21" i="1"/>
  <c r="U21" i="1" s="1"/>
  <c r="AY21" i="1"/>
  <c r="T20" i="1"/>
  <c r="U20" i="1" s="1"/>
  <c r="AA20" i="1"/>
  <c r="T27" i="1"/>
  <c r="U27" i="1" s="1"/>
  <c r="T18" i="1"/>
  <c r="U18" i="1" s="1"/>
  <c r="Q24" i="1"/>
  <c r="O24" i="1" s="1"/>
  <c r="R24" i="1" s="1"/>
  <c r="L24" i="1" s="1"/>
  <c r="M24" i="1" s="1"/>
  <c r="AA24" i="1"/>
  <c r="AA17" i="1"/>
  <c r="T23" i="1"/>
  <c r="U23" i="1" s="1"/>
  <c r="T30" i="1"/>
  <c r="U30" i="1" s="1"/>
  <c r="T28" i="1"/>
  <c r="U28" i="1" s="1"/>
  <c r="AA28" i="1"/>
  <c r="AA18" i="1"/>
  <c r="Q19" i="1"/>
  <c r="O19" i="1" s="1"/>
  <c r="R19" i="1" s="1"/>
  <c r="L19" i="1" s="1"/>
  <c r="M19" i="1" s="1"/>
  <c r="AA19" i="1"/>
  <c r="AA30" i="1"/>
  <c r="Q30" i="1"/>
  <c r="O30" i="1" s="1"/>
  <c r="R30" i="1" s="1"/>
  <c r="L30" i="1" s="1"/>
  <c r="M30" i="1" s="1"/>
  <c r="T22" i="1"/>
  <c r="U22" i="1" s="1"/>
  <c r="Q22" i="1" s="1"/>
  <c r="O22" i="1" s="1"/>
  <c r="R22" i="1" s="1"/>
  <c r="L22" i="1" s="1"/>
  <c r="M22" i="1" s="1"/>
  <c r="T29" i="1"/>
  <c r="U29" i="1" s="1"/>
  <c r="Q29" i="1" s="1"/>
  <c r="O29" i="1" s="1"/>
  <c r="R29" i="1" s="1"/>
  <c r="L29" i="1" s="1"/>
  <c r="M29" i="1" s="1"/>
  <c r="T31" i="1"/>
  <c r="U31" i="1" s="1"/>
  <c r="T17" i="1"/>
  <c r="U17" i="1" s="1"/>
  <c r="T24" i="1"/>
  <c r="U24" i="1" s="1"/>
  <c r="T19" i="1"/>
  <c r="U19" i="1" s="1"/>
  <c r="AY25" i="1"/>
  <c r="AA23" i="1"/>
  <c r="Q23" i="1"/>
  <c r="O23" i="1" s="1"/>
  <c r="R23" i="1" s="1"/>
  <c r="L23" i="1" s="1"/>
  <c r="M23" i="1" s="1"/>
  <c r="T26" i="1"/>
  <c r="U26" i="1" s="1"/>
  <c r="Q26" i="1" s="1"/>
  <c r="O26" i="1" s="1"/>
  <c r="R26" i="1" s="1"/>
  <c r="L26" i="1" s="1"/>
  <c r="M26" i="1" s="1"/>
  <c r="AA21" i="1"/>
  <c r="AC17" i="1" l="1"/>
  <c r="V17" i="1"/>
  <c r="Z17" i="1" s="1"/>
  <c r="AB17" i="1"/>
  <c r="V21" i="1"/>
  <c r="Z21" i="1" s="1"/>
  <c r="AC21" i="1"/>
  <c r="AD21" i="1" s="1"/>
  <c r="AB21" i="1"/>
  <c r="AB20" i="1"/>
  <c r="V20" i="1"/>
  <c r="Z20" i="1" s="1"/>
  <c r="AC20" i="1"/>
  <c r="V30" i="1"/>
  <c r="Z30" i="1" s="1"/>
  <c r="AC30" i="1"/>
  <c r="AB30" i="1"/>
  <c r="AB18" i="1"/>
  <c r="V18" i="1"/>
  <c r="Z18" i="1" s="1"/>
  <c r="AC18" i="1"/>
  <c r="AD18" i="1" s="1"/>
  <c r="AB28" i="1"/>
  <c r="V28" i="1"/>
  <c r="Z28" i="1" s="1"/>
  <c r="AC28" i="1"/>
  <c r="V27" i="1"/>
  <c r="Z27" i="1" s="1"/>
  <c r="AC27" i="1"/>
  <c r="AD27" i="1" s="1"/>
  <c r="AB27" i="1"/>
  <c r="Q27" i="1"/>
  <c r="O27" i="1" s="1"/>
  <c r="R27" i="1" s="1"/>
  <c r="L27" i="1" s="1"/>
  <c r="M27" i="1" s="1"/>
  <c r="AC23" i="1"/>
  <c r="AB23" i="1"/>
  <c r="V23" i="1"/>
  <c r="Z23" i="1" s="1"/>
  <c r="V29" i="1"/>
  <c r="Z29" i="1" s="1"/>
  <c r="AC29" i="1"/>
  <c r="AB29" i="1"/>
  <c r="V26" i="1"/>
  <c r="Z26" i="1" s="1"/>
  <c r="AC26" i="1"/>
  <c r="AB26" i="1"/>
  <c r="AC25" i="1"/>
  <c r="AD25" i="1" s="1"/>
  <c r="V25" i="1"/>
  <c r="Z25" i="1" s="1"/>
  <c r="AB25" i="1"/>
  <c r="AC31" i="1"/>
  <c r="V31" i="1"/>
  <c r="Z31" i="1" s="1"/>
  <c r="AB31" i="1"/>
  <c r="Q31" i="1"/>
  <c r="O31" i="1" s="1"/>
  <c r="R31" i="1" s="1"/>
  <c r="L31" i="1" s="1"/>
  <c r="M31" i="1" s="1"/>
  <c r="V19" i="1"/>
  <c r="Z19" i="1" s="1"/>
  <c r="AC19" i="1"/>
  <c r="AD19" i="1" s="1"/>
  <c r="AB19" i="1"/>
  <c r="Q18" i="1"/>
  <c r="O18" i="1" s="1"/>
  <c r="R18" i="1" s="1"/>
  <c r="L18" i="1" s="1"/>
  <c r="M18" i="1" s="1"/>
  <c r="Q17" i="1"/>
  <c r="O17" i="1" s="1"/>
  <c r="R17" i="1" s="1"/>
  <c r="L17" i="1" s="1"/>
  <c r="M17" i="1" s="1"/>
  <c r="Q20" i="1"/>
  <c r="O20" i="1" s="1"/>
  <c r="R20" i="1" s="1"/>
  <c r="L20" i="1" s="1"/>
  <c r="M20" i="1" s="1"/>
  <c r="Q25" i="1"/>
  <c r="O25" i="1" s="1"/>
  <c r="R25" i="1" s="1"/>
  <c r="L25" i="1" s="1"/>
  <c r="M25" i="1" s="1"/>
  <c r="Q21" i="1"/>
  <c r="O21" i="1" s="1"/>
  <c r="R21" i="1" s="1"/>
  <c r="L21" i="1" s="1"/>
  <c r="M21" i="1" s="1"/>
  <c r="V24" i="1"/>
  <c r="Z24" i="1" s="1"/>
  <c r="AC24" i="1"/>
  <c r="AD24" i="1" s="1"/>
  <c r="AB24" i="1"/>
  <c r="V22" i="1"/>
  <c r="Z22" i="1" s="1"/>
  <c r="AC22" i="1"/>
  <c r="AB22" i="1"/>
  <c r="Q28" i="1"/>
  <c r="O28" i="1" s="1"/>
  <c r="R28" i="1" s="1"/>
  <c r="L28" i="1" s="1"/>
  <c r="M28" i="1" s="1"/>
  <c r="AD26" i="1" l="1"/>
  <c r="AD31" i="1"/>
  <c r="AD29" i="1"/>
  <c r="AD30" i="1"/>
  <c r="AD23" i="1"/>
  <c r="AD28" i="1"/>
  <c r="AD22" i="1"/>
  <c r="AD20" i="1"/>
  <c r="AD17" i="1"/>
</calcChain>
</file>

<file path=xl/sharedStrings.xml><?xml version="1.0" encoding="utf-8"?>
<sst xmlns="http://schemas.openxmlformats.org/spreadsheetml/2006/main" count="693" uniqueCount="354">
  <si>
    <t>File opened</t>
  </si>
  <si>
    <t>2020-12-17 13:36:25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</si>
  <si>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</si>
  <si>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</si>
  <si>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</si>
  <si>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</si>
  <si>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</si>
  <si>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</si>
  <si>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</si>
  <si>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</si>
  <si>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</si>
  <si>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</si>
  <si>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</si>
  <si>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</si>
  <si>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</si>
  <si>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</si>
  <si>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</si>
  <si>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</si>
  <si>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</si>
  <si>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</si>
  <si>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</si>
  <si>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</si>
  <si>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</si>
  <si>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13:36:25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</si>
  <si>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</si>
  <si>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</si>
  <si>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</si>
  <si>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</si>
  <si>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</si>
  <si>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</si>
  <si>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</si>
  <si>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</si>
  <si>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</si>
  <si>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</si>
  <si>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</si>
  <si>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</si>
  <si>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</si>
  <si>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</si>
  <si>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</si>
  <si>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</si>
  <si>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</si>
  <si>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</si>
  <si>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</si>
  <si>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</si>
  <si>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</si>
  <si>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</si>
  <si>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</si>
  <si>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</si>
  <si>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</si>
  <si>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</si>
  <si>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</si>
  <si>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</si>
  <si>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</si>
  <si>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</si>
  <si>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</si>
  <si>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</si>
  <si>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</si>
  <si>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</si>
  <si>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</si>
  <si>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</si>
  <si>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</si>
  <si>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</si>
  <si>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</si>
  <si>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</si>
  <si>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</si>
  <si>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</si>
  <si>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</si>
  <si>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</si>
  <si>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</si>
  <si>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</si>
  <si>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</si>
  <si>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</si>
  <si>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</si>
  <si>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</si>
  <si>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</si>
  <si>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</si>
  <si>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</si>
  <si>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</si>
  <si>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</si>
  <si>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</si>
  <si>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</si>
  <si>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</si>
  <si>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</si>
  <si>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</si>
  <si>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</si>
  <si>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</si>
  <si>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</si>
  <si>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</si>
  <si>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</si>
  <si>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</si>
  <si>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</si>
  <si>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</si>
  <si>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</si>
  <si>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</si>
  <si>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</si>
  <si>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</si>
  <si>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</si>
  <si>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</si>
  <si>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</si>
  <si>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</si>
  <si>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</si>
  <si>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</si>
  <si>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</si>
  <si>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</si>
  <si>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</si>
  <si>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</si>
  <si>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</si>
  <si>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</si>
  <si>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</si>
  <si>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</si>
  <si>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</si>
  <si>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</si>
  <si>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</si>
  <si>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</si>
  <si>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</si>
  <si>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</si>
  <si>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</si>
  <si>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</si>
  <si>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</si>
  <si>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</si>
  <si>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</si>
  <si>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</si>
  <si>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</si>
  <si>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</si>
  <si>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</si>
  <si>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</si>
  <si>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</si>
  <si>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</si>
  <si>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</si>
  <si>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</si>
  <si>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</si>
  <si>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</si>
  <si>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</si>
  <si>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</si>
  <si>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</si>
  <si>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</si>
  <si>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</si>
  <si>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</si>
  <si>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</si>
  <si>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</si>
  <si>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</si>
  <si>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</si>
  <si>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</si>
  <si>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</si>
  <si>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</si>
  <si>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</si>
  <si>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</si>
  <si>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</si>
  <si>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</si>
  <si>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</si>
  <si>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</si>
  <si>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</si>
  <si>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</si>
  <si>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</si>
  <si>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</si>
  <si>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</si>
  <si>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</si>
  <si>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</si>
  <si>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</si>
  <si>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</si>
  <si>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</si>
  <si>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</si>
  <si>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</si>
  <si>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</si>
  <si>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</si>
  <si>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</si>
  <si>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</si>
  <si>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</si>
  <si>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</si>
  <si>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</si>
  <si>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</si>
  <si>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</si>
  <si>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</si>
  <si>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</si>
  <si>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</si>
  <si>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</si>
  <si>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</si>
  <si>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</si>
  <si>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</si>
  <si>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</si>
  <si>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</si>
  <si>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</si>
  <si>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</si>
  <si>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</si>
  <si>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</si>
  <si>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</si>
  <si>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</si>
  <si>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</si>
  <si>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</si>
  <si>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</si>
  <si>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</si>
  <si>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</si>
  <si>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</si>
  <si>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</si>
  <si>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</si>
  <si>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</si>
  <si>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</si>
  <si>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</si>
  <si>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</si>
  <si>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</si>
  <si>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</si>
  <si>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</si>
  <si>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</si>
  <si>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</si>
  <si>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</si>
  <si>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</si>
  <si>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</si>
  <si>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</si>
  <si>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</si>
  <si>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</si>
  <si>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</si>
  <si>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</si>
  <si>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</si>
  <si>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</si>
  <si>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</si>
  <si>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</si>
  <si>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</si>
  <si>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</si>
  <si>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</si>
  <si>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</si>
  <si>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</si>
  <si>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</si>
  <si>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</si>
  <si>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</si>
  <si>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</si>
  <si>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</si>
  <si>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</si>
  <si>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</si>
  <si>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</si>
  <si>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</si>
  <si>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</si>
  <si>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</si>
  <si>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</si>
  <si>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</si>
  <si>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</si>
  <si>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</si>
  <si>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</si>
  <si>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</si>
  <si>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</si>
  <si>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</si>
  <si>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</si>
  <si>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</si>
  <si>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</si>
  <si>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</si>
  <si>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</si>
  <si>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</si>
  <si>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</si>
  <si>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</si>
  <si>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</si>
  <si>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</si>
  <si>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</si>
  <si>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</si>
  <si>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</si>
  <si>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</si>
  <si>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</si>
  <si>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</si>
  <si>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</si>
  <si>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</si>
  <si>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</si>
  <si>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</si>
  <si>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</si>
  <si>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</si>
  <si>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</si>
  <si>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</si>
  <si>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</si>
  <si>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</si>
  <si>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</si>
  <si>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</si>
  <si>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</si>
  <si>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</si>
  <si>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</si>
  <si>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</si>
  <si>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</si>
  <si>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</si>
  <si>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</si>
  <si>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</si>
  <si>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</si>
  <si>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</si>
  <si>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</si>
  <si>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</si>
  <si>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</si>
  <si>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</si>
  <si>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</si>
  <si>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13:42:29</t>
  </si>
  <si>
    <t>13:42:29</t>
  </si>
  <si>
    <t>1149</t>
  </si>
  <si>
    <t>_1</t>
  </si>
  <si>
    <t>RECT-4143-20200907-06_33_50</t>
  </si>
  <si>
    <t>RECT-1265-20201217-13_42_31</t>
  </si>
  <si>
    <t>DARK-1266-20201217-13_42_33</t>
  </si>
  <si>
    <t>0: Broadleaf</t>
  </si>
  <si>
    <t>13:34:25</t>
  </si>
  <si>
    <t>1/3</t>
  </si>
  <si>
    <t>20201217 13:44:20</t>
  </si>
  <si>
    <t>13:44:20</t>
  </si>
  <si>
    <t>RECT-1267-20201217-13_44_22</t>
  </si>
  <si>
    <t>DARK-1268-20201217-13_44_24</t>
  </si>
  <si>
    <t>3/3</t>
  </si>
  <si>
    <t>20201217 13:46:21</t>
  </si>
  <si>
    <t>13:46:21</t>
  </si>
  <si>
    <t>RECT-1269-20201217-13_46_22</t>
  </si>
  <si>
    <t>DARK-1270-20201217-13_46_25</t>
  </si>
  <si>
    <t>13:45:22</t>
  </si>
  <si>
    <t>20201217 13:48:20</t>
  </si>
  <si>
    <t>13:48:20</t>
  </si>
  <si>
    <t>RECT-1271-20201217-13_48_22</t>
  </si>
  <si>
    <t>DARK-1272-20201217-13_48_24</t>
  </si>
  <si>
    <t>20201217 13:50:21</t>
  </si>
  <si>
    <t>13:50:21</t>
  </si>
  <si>
    <t>RECT-1273-20201217-13_50_22</t>
  </si>
  <si>
    <t>DARK-1274-20201217-13_50_25</t>
  </si>
  <si>
    <t>2/3</t>
  </si>
  <si>
    <t>20201217 13:52:22</t>
  </si>
  <si>
    <t>13:52:22</t>
  </si>
  <si>
    <t>RECT-1275-20201217-13_52_24</t>
  </si>
  <si>
    <t>DARK-1276-20201217-13_52_26</t>
  </si>
  <si>
    <t>20201217 13:54:22</t>
  </si>
  <si>
    <t>13:54:22</t>
  </si>
  <si>
    <t>RECT-1277-20201217-13_54_24</t>
  </si>
  <si>
    <t>DARK-1278-20201217-13_54_26</t>
  </si>
  <si>
    <t>20201217 13:56:12</t>
  </si>
  <si>
    <t>13:56:12</t>
  </si>
  <si>
    <t>RECT-1279-20201217-13_56_14</t>
  </si>
  <si>
    <t>DARK-1280-20201217-13_56_15</t>
  </si>
  <si>
    <t>13:56:31</t>
  </si>
  <si>
    <t>20201217 13:58:19</t>
  </si>
  <si>
    <t>13:58:19</t>
  </si>
  <si>
    <t>RECT-1281-20201217-13_58_20</t>
  </si>
  <si>
    <t>DARK-1282-20201217-13_58_23</t>
  </si>
  <si>
    <t>20201217 14:00:19</t>
  </si>
  <si>
    <t>14:00:19</t>
  </si>
  <si>
    <t>RECT-1283-20201217-14_00_21</t>
  </si>
  <si>
    <t>DARK-1284-20201217-14_00_23</t>
  </si>
  <si>
    <t>20201217 14:02:20</t>
  </si>
  <si>
    <t>14:02:20</t>
  </si>
  <si>
    <t>RECT-1285-20201217-14_02_22</t>
  </si>
  <si>
    <t>DARK-1286-20201217-14_02_23</t>
  </si>
  <si>
    <t>20201217 14:04:20</t>
  </si>
  <si>
    <t>14:04:20</t>
  </si>
  <si>
    <t>RECT-1287-20201217-14_04_22</t>
  </si>
  <si>
    <t>DARK-1288-20201217-14_04_24</t>
  </si>
  <si>
    <t>20201217 14:06:21</t>
  </si>
  <si>
    <t>14:06:21</t>
  </si>
  <si>
    <t>RECT-1289-20201217-14_06_22</t>
  </si>
  <si>
    <t>DARK-1290-20201217-14_06_25</t>
  </si>
  <si>
    <t>20201217 14:08:12</t>
  </si>
  <si>
    <t>14:08:12</t>
  </si>
  <si>
    <t>RECT-1291-20201217-14_08_13</t>
  </si>
  <si>
    <t>DARK-1292-20201217-14_08_15</t>
  </si>
  <si>
    <t>14:08:43</t>
  </si>
  <si>
    <t>20201217 14:10:44</t>
  </si>
  <si>
    <t>14:10:44</t>
  </si>
  <si>
    <t>RECT-1293-20201217-14_10_45</t>
  </si>
  <si>
    <t>DARK-1294-20201217-14_10_48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</si>
</sst>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1608241349.5999999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1608241341.8499999</v>
      </c>
      <c r="I17">
        <f t="shared" ref="I17:I31" si="0">BW17*AG17*(BS17-BT17)/(100*BL17*(1000-AG17*BS17))</f>
        <v>3.9546481149281348E-4</v>
      </c>
      <c r="J17">
        <f t="shared" ref="J17:J31" si="1">BW17*AG17*(BR17-BQ17*(1000-AG17*BT17)/(1000-AG17*BS17))/(100*BL17)</f>
        <v>2.9264009897047973</v>
      </c>
      <c r="K17">
        <f t="shared" ref="K17:K31" si="2">BQ17 - IF(AG17&gt;1, J17*BL17*100/(AI17*CE17), 0)</f>
        <v>401.586633333333</v>
      </c>
      <c r="L17">
        <f t="shared" ref="L17:L31" si="3">((R17-I17/2)*K17-J17)/(R17+I17/2)</f>
        <v>189.97585388630569</v>
      </c>
      <c r="M17">
        <f t="shared" ref="M17:M31" si="4">L17*(BX17+BY17)/1000</f>
        <v>19.298451489659776</v>
      </c>
      <c r="N17">
        <f t="shared" ref="N17:N31" si="5">(BQ17 - IF(AG17&gt;1, J17*BL17*100/(AI17*CE17), 0))*(BX17+BY17)/1000</f>
        <v>40.794658919744798</v>
      </c>
      <c r="O17">
        <f t="shared" ref="O17:O31" si="6">2/((1/Q17-1/P17)+SIGN(Q17)*SQRT((1/Q17-1/P17)*(1/Q17-1/P17) + 4*BM17/((BM17+1)*(BM17+1))*(2*1/Q17*1/P17-1/P17*1/P17)))</f>
        <v>2.3096582526345669E-2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2.9564518273504778</v>
      </c>
      <c r="Q17">
        <f t="shared" ref="Q17:Q31" si="8">I17*(1000-(1000*0.61365*EXP(17.502*U17/(240.97+U17))/(BX17+BY17)+BS17)/2)/(1000*0.61365*EXP(17.502*U17/(240.97+U17))/(BX17+BY17)-BS17)</f>
        <v>2.2996807542370327E-2</v>
      </c>
      <c r="R17">
        <f t="shared" ref="R17:R31" si="9">1/((BM17+1)/(O17/1.6)+1/(P17/1.37)) + BM17/((BM17+1)/(O17/1.6) + BM17/(P17/1.37))</f>
        <v>1.4381933053717207E-2</v>
      </c>
      <c r="S17">
        <f t="shared" ref="S17:S31" si="10">(BI17*BK17)</f>
        <v>231.28931595930382</v>
      </c>
      <c r="T17">
        <f t="shared" ref="T17:T31" si="11">(BZ17+(S17+2*0.95*0.0000000567*(((BZ17+$B$7)+273)^4-(BZ17+273)^4)-44100*I17)/(1.84*29.3*P17+8*0.95*0.0000000567*(BZ17+273)^3))</f>
        <v>29.258251740675572</v>
      </c>
      <c r="U17">
        <f t="shared" ref="U17:U31" si="12">($C$7*CA17+$D$7*CB17+$E$7*T17)</f>
        <v>28.982479999999999</v>
      </c>
      <c r="V17">
        <f t="shared" ref="V17:V31" si="13">0.61365*EXP(17.502*U17/(240.97+U17))</f>
        <v>4.0176972861487101</v>
      </c>
      <c r="W17">
        <f t="shared" ref="W17:W31" si="14">(X17/Y17*100)</f>
        <v>61.245597847053816</v>
      </c>
      <c r="X17">
        <f t="shared" ref="X17:X31" si="15">BS17*(BX17+BY17)/1000</f>
        <v>2.325351283861028</v>
      </c>
      <c r="Y17">
        <f t="shared" ref="Y17:Y31" si="16">0.61365*EXP(17.502*BZ17/(240.97+BZ17))</f>
        <v>3.7967647726584937</v>
      </c>
      <c r="Z17">
        <f t="shared" ref="Z17:Z31" si="17">(V17-BS17*(BX17+BY17)/1000)</f>
        <v>1.6923460022876822</v>
      </c>
      <c r="AA17">
        <f t="shared" ref="AA17:AA31" si="18">(-I17*44100)</f>
        <v>-17.439998186833073</v>
      </c>
      <c r="AB17">
        <f t="shared" ref="AB17:AB31" si="19">2*29.3*P17*0.92*(BZ17-U17)</f>
        <v>-155.20907150149799</v>
      </c>
      <c r="AC17">
        <f t="shared" ref="AC17:AC31" si="20">2*0.95*0.0000000567*(((BZ17+$B$7)+273)^4-(U17+273)^4)</f>
        <v>-11.500097608979416</v>
      </c>
      <c r="AD17">
        <f t="shared" ref="AD17:AD31" si="21">S17+AC17+AA17+AB17</f>
        <v>47.140148661993351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53512.256308599433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1121.49961538462</v>
      </c>
      <c r="AR17">
        <v>1260.44</v>
      </c>
      <c r="AS17">
        <f t="shared" ref="AS17:AS31" si="27">1-AQ17/AR17</f>
        <v>0.11023165292705728</v>
      </c>
      <c r="AT17">
        <v>0.5</v>
      </c>
      <c r="AU17">
        <f t="shared" ref="AU17:AU31" si="28">BI17</f>
        <v>1180.1813518531076</v>
      </c>
      <c r="AV17">
        <f t="shared" ref="AV17:AV31" si="29">J17</f>
        <v>2.9264009897047973</v>
      </c>
      <c r="AW17">
        <f t="shared" ref="AW17:AW31" si="30">AS17*AT17*AU17</f>
        <v>65.046670584228508</v>
      </c>
      <c r="AX17">
        <f t="shared" ref="AX17:AX31" si="31">BC17/AR17</f>
        <v>0.40914283900860021</v>
      </c>
      <c r="AY17">
        <f t="shared" ref="AY17:AY31" si="32">(AV17-AO17)/AU17</f>
        <v>2.9691610225994888E-3</v>
      </c>
      <c r="AZ17">
        <f t="shared" ref="AZ17:AZ31" si="33">(AL17-AR17)/AR17</f>
        <v>1.5880486179429405</v>
      </c>
      <c r="BA17" t="s">
        <v>289</v>
      </c>
      <c r="BB17">
        <v>744.74</v>
      </c>
      <c r="BC17">
        <f t="shared" ref="BC17:BC31" si="34">AR17-BB17</f>
        <v>515.70000000000005</v>
      </c>
      <c r="BD17">
        <f t="shared" ref="BD17:BD31" si="35">(AR17-AQ17)/(AR17-BB17)</f>
        <v>0.26942095135811522</v>
      </c>
      <c r="BE17">
        <f t="shared" ref="BE17:BE31" si="36">(AL17-AR17)/(AL17-BB17)</f>
        <v>0.79514090269888049</v>
      </c>
      <c r="BF17">
        <f t="shared" ref="BF17:BF31" si="37">(AR17-AQ17)/(AR17-AK17)</f>
        <v>0.25495375833506573</v>
      </c>
      <c r="BG17">
        <f t="shared" ref="BG17:BG31" si="38">(AL17-AR17)/(AL17-AK17)</f>
        <v>0.78600391955014581</v>
      </c>
      <c r="BH17">
        <f t="shared" ref="BH17:BH31" si="39">$B$11*CF17+$C$11*CG17+$F$11*CH17*(1-CK17)</f>
        <v>1399.9963333333301</v>
      </c>
      <c r="BI17">
        <f t="shared" ref="BI17:BI31" si="40">BH17*BJ17</f>
        <v>1180.1813518531076</v>
      </c>
      <c r="BJ17">
        <f t="shared" ref="BJ17:BJ31" si="41">($B$11*$D$9+$C$11*$D$9+$F$11*((CU17+CM17)/MAX(CU17+CM17+CV17, 0.1)*$I$9+CV17/MAX(CU17+CM17+CV17, 0.1)*$J$9))/($B$11+$C$11+$F$11)</f>
        <v>0.84298888772311809</v>
      </c>
      <c r="BK17">
        <f t="shared" ref="BK17:BK31" si="42">($B$11*$K$9+$C$11*$K$9+$F$11*((CU17+CM17)/MAX(CU17+CM17+CV17, 0.1)*$P$9+CV17/MAX(CU17+CM17+CV17, 0.1)*$Q$9))/($B$11+$C$11+$F$11)</f>
        <v>0.19597777544623624</v>
      </c>
      <c r="BL17">
        <v>6</v>
      </c>
      <c r="BM17">
        <v>0.5</v>
      </c>
      <c r="BN17" t="s">
        <v>290</v>
      </c>
      <c r="BO17">
        <v>2</v>
      </c>
      <c r="BP17">
        <v>1608241341.8499999</v>
      </c>
      <c r="BQ17">
        <v>401.586633333333</v>
      </c>
      <c r="BR17">
        <v>405.28879999999998</v>
      </c>
      <c r="BS17">
        <v>22.890986666666699</v>
      </c>
      <c r="BT17">
        <v>22.427303333333299</v>
      </c>
      <c r="BU17">
        <v>397.58406666666701</v>
      </c>
      <c r="BV17">
        <v>22.7282166666667</v>
      </c>
      <c r="BW17">
        <v>500.01223333333297</v>
      </c>
      <c r="BX17">
        <v>101.53383333333301</v>
      </c>
      <c r="BY17">
        <v>4.9873726666666701E-2</v>
      </c>
      <c r="BZ17">
        <v>28.008700000000001</v>
      </c>
      <c r="CA17">
        <v>28.982479999999999</v>
      </c>
      <c r="CB17">
        <v>999.9</v>
      </c>
      <c r="CC17">
        <v>0</v>
      </c>
      <c r="CD17">
        <v>0</v>
      </c>
      <c r="CE17">
        <v>10000.7696666667</v>
      </c>
      <c r="CF17">
        <v>0</v>
      </c>
      <c r="CG17">
        <v>504.17863333333298</v>
      </c>
      <c r="CH17">
        <v>1399.9963333333301</v>
      </c>
      <c r="CI17">
        <v>0.9000129</v>
      </c>
      <c r="CJ17">
        <v>9.9987089999999904E-2</v>
      </c>
      <c r="CK17">
        <v>0</v>
      </c>
      <c r="CL17">
        <v>1121.73066666667</v>
      </c>
      <c r="CM17">
        <v>4.9993800000000004</v>
      </c>
      <c r="CN17">
        <v>15638.833333333299</v>
      </c>
      <c r="CO17">
        <v>11164.3533333333</v>
      </c>
      <c r="CP17">
        <v>47.231099999999998</v>
      </c>
      <c r="CQ17">
        <v>49.868699999999997</v>
      </c>
      <c r="CR17">
        <v>48.1291333333333</v>
      </c>
      <c r="CS17">
        <v>49.7603333333333</v>
      </c>
      <c r="CT17">
        <v>48.9559</v>
      </c>
      <c r="CU17">
        <v>1255.5153333333301</v>
      </c>
      <c r="CV17">
        <v>139.48099999999999</v>
      </c>
      <c r="CW17">
        <v>0</v>
      </c>
      <c r="CX17">
        <v>524.29999995231606</v>
      </c>
      <c r="CY17">
        <v>0</v>
      </c>
      <c r="CZ17">
        <v>1121.49961538462</v>
      </c>
      <c r="DA17">
        <v>-77.882051341719105</v>
      </c>
      <c r="DB17">
        <v>-1044.9743596043099</v>
      </c>
      <c r="DC17">
        <v>15635.5730769231</v>
      </c>
      <c r="DD17">
        <v>15</v>
      </c>
      <c r="DE17">
        <v>1608240865.0999999</v>
      </c>
      <c r="DF17" t="s">
        <v>291</v>
      </c>
      <c r="DG17">
        <v>1608240200.5</v>
      </c>
      <c r="DH17">
        <v>1608240844.5999999</v>
      </c>
      <c r="DI17">
        <v>24</v>
      </c>
      <c r="DJ17">
        <v>0.56000000000000005</v>
      </c>
      <c r="DK17">
        <v>4.0000000000000001E-3</v>
      </c>
      <c r="DL17">
        <v>4.0030000000000001</v>
      </c>
      <c r="DM17">
        <v>0.16300000000000001</v>
      </c>
      <c r="DN17">
        <v>501</v>
      </c>
      <c r="DO17">
        <v>23</v>
      </c>
      <c r="DP17">
        <v>0.33</v>
      </c>
      <c r="DQ17">
        <v>0.17</v>
      </c>
      <c r="DR17">
        <v>2.8902627254736699</v>
      </c>
      <c r="DS17">
        <v>2.06185190787936</v>
      </c>
      <c r="DT17">
        <v>0.15277516804347099</v>
      </c>
      <c r="DU17">
        <v>0</v>
      </c>
      <c r="DV17">
        <v>-3.6675306451612899</v>
      </c>
      <c r="DW17">
        <v>-2.4194733870967799</v>
      </c>
      <c r="DX17">
        <v>0.18514089706849099</v>
      </c>
      <c r="DY17">
        <v>0</v>
      </c>
      <c r="DZ17">
        <v>0.46404832258064499</v>
      </c>
      <c r="EA17">
        <v>-2.7096629032259099E-2</v>
      </c>
      <c r="EB17">
        <v>2.6483284367398601E-3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4.0019999999999998</v>
      </c>
      <c r="EJ17">
        <v>0.16270000000000001</v>
      </c>
      <c r="EK17">
        <v>4.0026000000000304</v>
      </c>
      <c r="EL17">
        <v>0</v>
      </c>
      <c r="EM17">
        <v>0</v>
      </c>
      <c r="EN17">
        <v>0</v>
      </c>
      <c r="EO17">
        <v>0.16276499999999999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19.2</v>
      </c>
      <c r="EX17">
        <v>8.4</v>
      </c>
      <c r="EY17">
        <v>2</v>
      </c>
      <c r="EZ17">
        <v>492.76400000000001</v>
      </c>
      <c r="FA17">
        <v>509.48</v>
      </c>
      <c r="FB17">
        <v>23.8903</v>
      </c>
      <c r="FC17">
        <v>33.5593</v>
      </c>
      <c r="FD17">
        <v>30.000299999999999</v>
      </c>
      <c r="FE17">
        <v>33.403599999999997</v>
      </c>
      <c r="FF17">
        <v>33.453000000000003</v>
      </c>
      <c r="FG17">
        <v>21.066400000000002</v>
      </c>
      <c r="FH17">
        <v>100</v>
      </c>
      <c r="FI17">
        <v>0</v>
      </c>
      <c r="FJ17">
        <v>23.892499999999998</v>
      </c>
      <c r="FK17">
        <v>404.77600000000001</v>
      </c>
      <c r="FL17">
        <v>0</v>
      </c>
      <c r="FM17">
        <v>100.694</v>
      </c>
      <c r="FN17">
        <v>100.277</v>
      </c>
    </row>
    <row r="18" spans="1:170" x14ac:dyDescent="0.25">
      <c r="A18">
        <v>2</v>
      </c>
      <c r="B18">
        <v>1608241460.5999999</v>
      </c>
      <c r="C18">
        <v>111</v>
      </c>
      <c r="D18" t="s">
        <v>293</v>
      </c>
      <c r="E18" t="s">
        <v>294</v>
      </c>
      <c r="F18" t="s">
        <v>285</v>
      </c>
      <c r="G18" t="s">
        <v>286</v>
      </c>
      <c r="H18">
        <v>1608241452.5999999</v>
      </c>
      <c r="I18">
        <f t="shared" si="0"/>
        <v>5.2728327672959912E-4</v>
      </c>
      <c r="J18">
        <f t="shared" si="1"/>
        <v>-1.3102954359167853</v>
      </c>
      <c r="K18">
        <f t="shared" si="2"/>
        <v>49.359596774193498</v>
      </c>
      <c r="L18">
        <f t="shared" si="3"/>
        <v>115.63816248719536</v>
      </c>
      <c r="M18">
        <f t="shared" si="4"/>
        <v>11.747787188846765</v>
      </c>
      <c r="N18">
        <f t="shared" si="5"/>
        <v>5.0144867936198931</v>
      </c>
      <c r="O18">
        <f t="shared" si="6"/>
        <v>3.0732310928694943E-2</v>
      </c>
      <c r="P18">
        <f t="shared" si="7"/>
        <v>2.9556774668107311</v>
      </c>
      <c r="Q18">
        <f t="shared" si="8"/>
        <v>3.0555885683423701E-2</v>
      </c>
      <c r="R18">
        <f t="shared" si="9"/>
        <v>1.9113195083672194E-2</v>
      </c>
      <c r="S18">
        <f t="shared" si="10"/>
        <v>231.28914190326395</v>
      </c>
      <c r="T18">
        <f t="shared" si="11"/>
        <v>29.220567219101337</v>
      </c>
      <c r="U18">
        <f t="shared" si="12"/>
        <v>29.088006451612902</v>
      </c>
      <c r="V18">
        <f t="shared" si="13"/>
        <v>4.0422993265862166</v>
      </c>
      <c r="W18">
        <f t="shared" si="14"/>
        <v>61.759525227476544</v>
      </c>
      <c r="X18">
        <f t="shared" si="15"/>
        <v>2.3443149943223616</v>
      </c>
      <c r="Y18">
        <f t="shared" si="16"/>
        <v>3.7958759975690133</v>
      </c>
      <c r="Z18">
        <f t="shared" si="17"/>
        <v>1.697984332263855</v>
      </c>
      <c r="AA18">
        <f t="shared" si="18"/>
        <v>-23.25319250377532</v>
      </c>
      <c r="AB18">
        <f t="shared" si="19"/>
        <v>-172.62364382021562</v>
      </c>
      <c r="AC18">
        <f t="shared" si="20"/>
        <v>-12.800238309781738</v>
      </c>
      <c r="AD18">
        <f t="shared" si="21"/>
        <v>22.612067269491263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53490.575419349123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836.85676923076903</v>
      </c>
      <c r="AR18">
        <v>906.42</v>
      </c>
      <c r="AS18">
        <f t="shared" si="27"/>
        <v>7.6745030746487197E-2</v>
      </c>
      <c r="AT18">
        <v>0.5</v>
      </c>
      <c r="AU18">
        <f t="shared" si="28"/>
        <v>1180.174040264427</v>
      </c>
      <c r="AV18">
        <f t="shared" si="29"/>
        <v>-1.3102954359167853</v>
      </c>
      <c r="AW18">
        <f t="shared" si="30"/>
        <v>45.286246503149734</v>
      </c>
      <c r="AX18">
        <f t="shared" si="31"/>
        <v>0.23511175834602063</v>
      </c>
      <c r="AY18">
        <f t="shared" si="32"/>
        <v>-6.2071180275786216E-4</v>
      </c>
      <c r="AZ18">
        <f t="shared" si="33"/>
        <v>2.5988614549546569</v>
      </c>
      <c r="BA18" t="s">
        <v>296</v>
      </c>
      <c r="BB18">
        <v>693.31</v>
      </c>
      <c r="BC18">
        <f t="shared" si="34"/>
        <v>213.11</v>
      </c>
      <c r="BD18">
        <f t="shared" si="35"/>
        <v>0.32641936450298403</v>
      </c>
      <c r="BE18">
        <f t="shared" si="36"/>
        <v>0.91703811551832193</v>
      </c>
      <c r="BF18">
        <f t="shared" si="37"/>
        <v>0.36431397194492182</v>
      </c>
      <c r="BG18">
        <f t="shared" si="38"/>
        <v>0.92502047977033652</v>
      </c>
      <c r="BH18">
        <f t="shared" si="39"/>
        <v>1399.98677419355</v>
      </c>
      <c r="BI18">
        <f t="shared" si="40"/>
        <v>1180.174040264427</v>
      </c>
      <c r="BJ18">
        <f t="shared" si="41"/>
        <v>0.84298942105667807</v>
      </c>
      <c r="BK18">
        <f t="shared" si="42"/>
        <v>0.19597884211335631</v>
      </c>
      <c r="BL18">
        <v>6</v>
      </c>
      <c r="BM18">
        <v>0.5</v>
      </c>
      <c r="BN18" t="s">
        <v>290</v>
      </c>
      <c r="BO18">
        <v>2</v>
      </c>
      <c r="BP18">
        <v>1608241452.5999999</v>
      </c>
      <c r="BQ18">
        <v>49.359596774193498</v>
      </c>
      <c r="BR18">
        <v>47.818506451612897</v>
      </c>
      <c r="BS18">
        <v>23.076029032258099</v>
      </c>
      <c r="BT18">
        <v>22.457903225806501</v>
      </c>
      <c r="BU18">
        <v>45.356996774193597</v>
      </c>
      <c r="BV18">
        <v>22.9132483870968</v>
      </c>
      <c r="BW18">
        <v>500.010516129032</v>
      </c>
      <c r="BX18">
        <v>101.54090322580601</v>
      </c>
      <c r="BY18">
        <v>5.0015690322580603E-2</v>
      </c>
      <c r="BZ18">
        <v>28.0046838709677</v>
      </c>
      <c r="CA18">
        <v>29.088006451612902</v>
      </c>
      <c r="CB18">
        <v>999.9</v>
      </c>
      <c r="CC18">
        <v>0</v>
      </c>
      <c r="CD18">
        <v>0</v>
      </c>
      <c r="CE18">
        <v>9995.6806451612902</v>
      </c>
      <c r="CF18">
        <v>0</v>
      </c>
      <c r="CG18">
        <v>564.58129032258103</v>
      </c>
      <c r="CH18">
        <v>1399.98677419355</v>
      </c>
      <c r="CI18">
        <v>0.89999567741935504</v>
      </c>
      <c r="CJ18">
        <v>0.100004322580645</v>
      </c>
      <c r="CK18">
        <v>0</v>
      </c>
      <c r="CL18">
        <v>837.23522580645204</v>
      </c>
      <c r="CM18">
        <v>4.9993800000000004</v>
      </c>
      <c r="CN18">
        <v>11766.035483871001</v>
      </c>
      <c r="CO18">
        <v>11164.206451612899</v>
      </c>
      <c r="CP18">
        <v>47.836387096774203</v>
      </c>
      <c r="CQ18">
        <v>50.293999999999997</v>
      </c>
      <c r="CR18">
        <v>48.695129032258102</v>
      </c>
      <c r="CS18">
        <v>50.227645161290297</v>
      </c>
      <c r="CT18">
        <v>49.491870967741903</v>
      </c>
      <c r="CU18">
        <v>1255.4838709677399</v>
      </c>
      <c r="CV18">
        <v>139.505161290323</v>
      </c>
      <c r="CW18">
        <v>0</v>
      </c>
      <c r="CX18">
        <v>110.200000047684</v>
      </c>
      <c r="CY18">
        <v>0</v>
      </c>
      <c r="CZ18">
        <v>836.85676923076903</v>
      </c>
      <c r="DA18">
        <v>-59.098188071975201</v>
      </c>
      <c r="DB18">
        <v>-793.07350475914097</v>
      </c>
      <c r="DC18">
        <v>11761.3</v>
      </c>
      <c r="DD18">
        <v>15</v>
      </c>
      <c r="DE18">
        <v>1608240865.0999999</v>
      </c>
      <c r="DF18" t="s">
        <v>291</v>
      </c>
      <c r="DG18">
        <v>1608240200.5</v>
      </c>
      <c r="DH18">
        <v>1608240844.5999999</v>
      </c>
      <c r="DI18">
        <v>24</v>
      </c>
      <c r="DJ18">
        <v>0.56000000000000005</v>
      </c>
      <c r="DK18">
        <v>4.0000000000000001E-3</v>
      </c>
      <c r="DL18">
        <v>4.0030000000000001</v>
      </c>
      <c r="DM18">
        <v>0.16300000000000001</v>
      </c>
      <c r="DN18">
        <v>501</v>
      </c>
      <c r="DO18">
        <v>23</v>
      </c>
      <c r="DP18">
        <v>0.33</v>
      </c>
      <c r="DQ18">
        <v>0.17</v>
      </c>
      <c r="DR18">
        <v>-1.30867279696122</v>
      </c>
      <c r="DS18">
        <v>-0.17949768674376601</v>
      </c>
      <c r="DT18">
        <v>1.9424102074289899E-2</v>
      </c>
      <c r="DU18">
        <v>1</v>
      </c>
      <c r="DV18">
        <v>1.53956838709677</v>
      </c>
      <c r="DW18">
        <v>0.196930645161287</v>
      </c>
      <c r="DX18">
        <v>2.2657425201319401E-2</v>
      </c>
      <c r="DY18">
        <v>1</v>
      </c>
      <c r="DZ18">
        <v>0.61702393548387102</v>
      </c>
      <c r="EA18">
        <v>0.12537745161290101</v>
      </c>
      <c r="EB18">
        <v>9.3817354056509299E-3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4.0030000000000001</v>
      </c>
      <c r="EJ18">
        <v>0.16270000000000001</v>
      </c>
      <c r="EK18">
        <v>4.0026000000000304</v>
      </c>
      <c r="EL18">
        <v>0</v>
      </c>
      <c r="EM18">
        <v>0</v>
      </c>
      <c r="EN18">
        <v>0</v>
      </c>
      <c r="EO18">
        <v>0.16276499999999999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21</v>
      </c>
      <c r="EX18">
        <v>10.3</v>
      </c>
      <c r="EY18">
        <v>2</v>
      </c>
      <c r="EZ18">
        <v>492.95800000000003</v>
      </c>
      <c r="FA18">
        <v>507.19200000000001</v>
      </c>
      <c r="FB18">
        <v>24.005500000000001</v>
      </c>
      <c r="FC18">
        <v>33.68</v>
      </c>
      <c r="FD18">
        <v>30.000699999999998</v>
      </c>
      <c r="FE18">
        <v>33.477899999999998</v>
      </c>
      <c r="FF18">
        <v>33.523000000000003</v>
      </c>
      <c r="FG18">
        <v>5.1696299999999997</v>
      </c>
      <c r="FH18">
        <v>100</v>
      </c>
      <c r="FI18">
        <v>18.382300000000001</v>
      </c>
      <c r="FJ18">
        <v>24.001100000000001</v>
      </c>
      <c r="FK18">
        <v>48.102800000000002</v>
      </c>
      <c r="FL18">
        <v>15.305400000000001</v>
      </c>
      <c r="FM18">
        <v>100.667</v>
      </c>
      <c r="FN18">
        <v>100.253</v>
      </c>
    </row>
    <row r="19" spans="1:170" x14ac:dyDescent="0.25">
      <c r="A19">
        <v>3</v>
      </c>
      <c r="B19">
        <v>1608241581.0999999</v>
      </c>
      <c r="C19">
        <v>231.5</v>
      </c>
      <c r="D19" t="s">
        <v>298</v>
      </c>
      <c r="E19" t="s">
        <v>299</v>
      </c>
      <c r="F19" t="s">
        <v>285</v>
      </c>
      <c r="G19" t="s">
        <v>286</v>
      </c>
      <c r="H19">
        <v>1608241573.3499999</v>
      </c>
      <c r="I19">
        <f t="shared" si="0"/>
        <v>1.0546588266402931E-3</v>
      </c>
      <c r="J19">
        <f t="shared" si="1"/>
        <v>0.46113106100049883</v>
      </c>
      <c r="K19">
        <f t="shared" si="2"/>
        <v>79.687606666666696</v>
      </c>
      <c r="L19">
        <f t="shared" si="3"/>
        <v>66.405266326512802</v>
      </c>
      <c r="M19">
        <f t="shared" si="4"/>
        <v>6.7457517784109307</v>
      </c>
      <c r="N19">
        <f t="shared" si="5"/>
        <v>8.0950328810646699</v>
      </c>
      <c r="O19">
        <f t="shared" si="6"/>
        <v>6.5511169973082803E-2</v>
      </c>
      <c r="P19">
        <f t="shared" si="7"/>
        <v>2.9562341423577019</v>
      </c>
      <c r="Q19">
        <f t="shared" si="8"/>
        <v>6.4715218355865856E-2</v>
      </c>
      <c r="R19">
        <f t="shared" si="9"/>
        <v>4.0517718732089911E-2</v>
      </c>
      <c r="S19">
        <f t="shared" si="10"/>
        <v>231.29133560507296</v>
      </c>
      <c r="T19">
        <f t="shared" si="11"/>
        <v>29.044457361576946</v>
      </c>
      <c r="U19">
        <f t="shared" si="12"/>
        <v>28.9400366666667</v>
      </c>
      <c r="V19">
        <f t="shared" si="13"/>
        <v>4.0078390858261184</v>
      </c>
      <c r="W19">
        <f t="shared" si="14"/>
        <v>63.495050458976799</v>
      </c>
      <c r="X19">
        <f t="shared" si="15"/>
        <v>2.4045742999664546</v>
      </c>
      <c r="Y19">
        <f t="shared" si="16"/>
        <v>3.7870263628186485</v>
      </c>
      <c r="Z19">
        <f t="shared" si="17"/>
        <v>1.6032647858596638</v>
      </c>
      <c r="AA19">
        <f t="shared" si="18"/>
        <v>-46.510454254836922</v>
      </c>
      <c r="AB19">
        <f t="shared" si="19"/>
        <v>-155.45370828382283</v>
      </c>
      <c r="AC19">
        <f t="shared" si="20"/>
        <v>-11.514115855220217</v>
      </c>
      <c r="AD19">
        <f t="shared" si="21"/>
        <v>17.813057211192984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53513.769110228866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795.77180769230802</v>
      </c>
      <c r="AR19">
        <v>868.92</v>
      </c>
      <c r="AS19">
        <f t="shared" si="27"/>
        <v>8.4182884854407725E-2</v>
      </c>
      <c r="AT19">
        <v>0.5</v>
      </c>
      <c r="AU19">
        <f t="shared" si="28"/>
        <v>1180.189221853233</v>
      </c>
      <c r="AV19">
        <f t="shared" si="29"/>
        <v>0.46113106100049883</v>
      </c>
      <c r="AW19">
        <f t="shared" si="30"/>
        <v>49.675866684841886</v>
      </c>
      <c r="AX19">
        <f t="shared" si="31"/>
        <v>0.24592597707498959</v>
      </c>
      <c r="AY19">
        <f t="shared" si="32"/>
        <v>8.8026438606631809E-4</v>
      </c>
      <c r="AZ19">
        <f t="shared" si="33"/>
        <v>2.7541775997790361</v>
      </c>
      <c r="BA19" t="s">
        <v>301</v>
      </c>
      <c r="BB19">
        <v>655.23</v>
      </c>
      <c r="BC19">
        <f t="shared" si="34"/>
        <v>213.68999999999994</v>
      </c>
      <c r="BD19">
        <f t="shared" si="35"/>
        <v>0.34230985215822901</v>
      </c>
      <c r="BE19">
        <f t="shared" si="36"/>
        <v>0.91802750445940495</v>
      </c>
      <c r="BF19">
        <f t="shared" si="37"/>
        <v>0.47671223605847057</v>
      </c>
      <c r="BG19">
        <f t="shared" si="38"/>
        <v>0.93974597835306395</v>
      </c>
      <c r="BH19">
        <f t="shared" si="39"/>
        <v>1400.0053333333301</v>
      </c>
      <c r="BI19">
        <f t="shared" si="40"/>
        <v>1180.189221853233</v>
      </c>
      <c r="BJ19">
        <f t="shared" si="41"/>
        <v>0.8429890899367305</v>
      </c>
      <c r="BK19">
        <f t="shared" si="42"/>
        <v>0.19597817987346108</v>
      </c>
      <c r="BL19">
        <v>6</v>
      </c>
      <c r="BM19">
        <v>0.5</v>
      </c>
      <c r="BN19" t="s">
        <v>290</v>
      </c>
      <c r="BO19">
        <v>2</v>
      </c>
      <c r="BP19">
        <v>1608241573.3499999</v>
      </c>
      <c r="BQ19">
        <v>79.687606666666696</v>
      </c>
      <c r="BR19">
        <v>80.341830000000002</v>
      </c>
      <c r="BS19">
        <v>23.670660000000002</v>
      </c>
      <c r="BT19">
        <v>22.434999999999999</v>
      </c>
      <c r="BU19">
        <v>76.606233333333293</v>
      </c>
      <c r="BV19">
        <v>23.501370000000001</v>
      </c>
      <c r="BW19">
        <v>499.98916666666702</v>
      </c>
      <c r="BX19">
        <v>101.534766666667</v>
      </c>
      <c r="BY19">
        <v>4.9823706666666703E-2</v>
      </c>
      <c r="BZ19">
        <v>27.964649999999999</v>
      </c>
      <c r="CA19">
        <v>28.9400366666667</v>
      </c>
      <c r="CB19">
        <v>999.9</v>
      </c>
      <c r="CC19">
        <v>0</v>
      </c>
      <c r="CD19">
        <v>0</v>
      </c>
      <c r="CE19">
        <v>9999.4426666666695</v>
      </c>
      <c r="CF19">
        <v>0</v>
      </c>
      <c r="CG19">
        <v>831.54623333333302</v>
      </c>
      <c r="CH19">
        <v>1400.0053333333301</v>
      </c>
      <c r="CI19">
        <v>0.90000523333333304</v>
      </c>
      <c r="CJ19">
        <v>9.9994763333333306E-2</v>
      </c>
      <c r="CK19">
        <v>0</v>
      </c>
      <c r="CL19">
        <v>795.77103333333298</v>
      </c>
      <c r="CM19">
        <v>4.9993800000000004</v>
      </c>
      <c r="CN19">
        <v>11221.606666666699</v>
      </c>
      <c r="CO19">
        <v>11164.403333333301</v>
      </c>
      <c r="CP19">
        <v>48.25</v>
      </c>
      <c r="CQ19">
        <v>50.6374</v>
      </c>
      <c r="CR19">
        <v>49.1332666666667</v>
      </c>
      <c r="CS19">
        <v>50.561999999999998</v>
      </c>
      <c r="CT19">
        <v>49.875</v>
      </c>
      <c r="CU19">
        <v>1255.5139999999999</v>
      </c>
      <c r="CV19">
        <v>139.49133333333299</v>
      </c>
      <c r="CW19">
        <v>0</v>
      </c>
      <c r="CX19">
        <v>119.700000047684</v>
      </c>
      <c r="CY19">
        <v>0</v>
      </c>
      <c r="CZ19">
        <v>795.77180769230802</v>
      </c>
      <c r="DA19">
        <v>-9.9904615674882802</v>
      </c>
      <c r="DB19">
        <v>-129.44273511780901</v>
      </c>
      <c r="DC19">
        <v>11221.253846153801</v>
      </c>
      <c r="DD19">
        <v>15</v>
      </c>
      <c r="DE19">
        <v>1608241522.0999999</v>
      </c>
      <c r="DF19" t="s">
        <v>302</v>
      </c>
      <c r="DG19">
        <v>1608241522.0999999</v>
      </c>
      <c r="DH19">
        <v>1608241518.5999999</v>
      </c>
      <c r="DI19">
        <v>25</v>
      </c>
      <c r="DJ19">
        <v>-0.92100000000000004</v>
      </c>
      <c r="DK19">
        <v>7.0000000000000001E-3</v>
      </c>
      <c r="DL19">
        <v>3.081</v>
      </c>
      <c r="DM19">
        <v>0.16900000000000001</v>
      </c>
      <c r="DN19">
        <v>78</v>
      </c>
      <c r="DO19">
        <v>22</v>
      </c>
      <c r="DP19">
        <v>0.25</v>
      </c>
      <c r="DQ19">
        <v>0.13</v>
      </c>
      <c r="DR19">
        <v>0.462338007575054</v>
      </c>
      <c r="DS19">
        <v>-0.25348374704453402</v>
      </c>
      <c r="DT19">
        <v>2.06423120067778E-2</v>
      </c>
      <c r="DU19">
        <v>1</v>
      </c>
      <c r="DV19">
        <v>-0.65415293548387099</v>
      </c>
      <c r="DW19">
        <v>0.27254893548387099</v>
      </c>
      <c r="DX19">
        <v>2.3266472115589701E-2</v>
      </c>
      <c r="DY19">
        <v>0</v>
      </c>
      <c r="DZ19">
        <v>1.23401612903226</v>
      </c>
      <c r="EA19">
        <v>0.40199903225806499</v>
      </c>
      <c r="EB19">
        <v>2.9972472820090999E-2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3.081</v>
      </c>
      <c r="EJ19">
        <v>0.16919999999999999</v>
      </c>
      <c r="EK19">
        <v>3.0813649999999799</v>
      </c>
      <c r="EL19">
        <v>0</v>
      </c>
      <c r="EM19">
        <v>0</v>
      </c>
      <c r="EN19">
        <v>0</v>
      </c>
      <c r="EO19">
        <v>0.169280952380959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</v>
      </c>
      <c r="EX19">
        <v>1</v>
      </c>
      <c r="EY19">
        <v>2</v>
      </c>
      <c r="EZ19">
        <v>493.12900000000002</v>
      </c>
      <c r="FA19">
        <v>507.726</v>
      </c>
      <c r="FB19">
        <v>24.474699999999999</v>
      </c>
      <c r="FC19">
        <v>33.648600000000002</v>
      </c>
      <c r="FD19">
        <v>29.998999999999999</v>
      </c>
      <c r="FE19">
        <v>33.434399999999997</v>
      </c>
      <c r="FF19">
        <v>33.460999999999999</v>
      </c>
      <c r="FG19">
        <v>6.6523099999999999</v>
      </c>
      <c r="FH19">
        <v>100</v>
      </c>
      <c r="FI19">
        <v>13.721299999999999</v>
      </c>
      <c r="FJ19">
        <v>24.4941</v>
      </c>
      <c r="FK19">
        <v>80.490099999999998</v>
      </c>
      <c r="FL19">
        <v>6.2715699999999996</v>
      </c>
      <c r="FM19">
        <v>100.685</v>
      </c>
      <c r="FN19">
        <v>100.276</v>
      </c>
    </row>
    <row r="20" spans="1:170" x14ac:dyDescent="0.25">
      <c r="A20">
        <v>4</v>
      </c>
      <c r="B20">
        <v>1608241700.5999999</v>
      </c>
      <c r="C20">
        <v>351</v>
      </c>
      <c r="D20" t="s">
        <v>303</v>
      </c>
      <c r="E20" t="s">
        <v>304</v>
      </c>
      <c r="F20" t="s">
        <v>285</v>
      </c>
      <c r="G20" t="s">
        <v>286</v>
      </c>
      <c r="H20">
        <v>1608241692.5999999</v>
      </c>
      <c r="I20">
        <f t="shared" si="0"/>
        <v>1.5804620462966407E-3</v>
      </c>
      <c r="J20">
        <f t="shared" si="1"/>
        <v>1.3410943632424714</v>
      </c>
      <c r="K20">
        <f t="shared" si="2"/>
        <v>99.926319354838697</v>
      </c>
      <c r="L20">
        <f t="shared" si="3"/>
        <v>76.654520010960766</v>
      </c>
      <c r="M20">
        <f t="shared" si="4"/>
        <v>7.7868682599367851</v>
      </c>
      <c r="N20">
        <f t="shared" si="5"/>
        <v>10.150909358055317</v>
      </c>
      <c r="O20">
        <f t="shared" si="6"/>
        <v>0.10349044975165843</v>
      </c>
      <c r="P20">
        <f t="shared" si="7"/>
        <v>2.9565733461605337</v>
      </c>
      <c r="Q20">
        <f t="shared" si="8"/>
        <v>0.1015192897168701</v>
      </c>
      <c r="R20">
        <f t="shared" si="9"/>
        <v>6.3623529866520784E-2</v>
      </c>
      <c r="S20">
        <f t="shared" si="10"/>
        <v>231.290436179528</v>
      </c>
      <c r="T20">
        <f t="shared" si="11"/>
        <v>28.950734961926457</v>
      </c>
      <c r="U20">
        <f t="shared" si="12"/>
        <v>28.842738709677398</v>
      </c>
      <c r="V20">
        <f t="shared" si="13"/>
        <v>3.9853195113763444</v>
      </c>
      <c r="W20">
        <f t="shared" si="14"/>
        <v>64.641356156495533</v>
      </c>
      <c r="X20">
        <f t="shared" si="15"/>
        <v>2.453974738749142</v>
      </c>
      <c r="Y20">
        <f t="shared" si="16"/>
        <v>3.7962921644281629</v>
      </c>
      <c r="Z20">
        <f t="shared" si="17"/>
        <v>1.5313447726272025</v>
      </c>
      <c r="AA20">
        <f t="shared" si="18"/>
        <v>-69.698376241681856</v>
      </c>
      <c r="AB20">
        <f t="shared" si="19"/>
        <v>-133.28180349385505</v>
      </c>
      <c r="AC20">
        <f t="shared" si="20"/>
        <v>-9.8680320096247911</v>
      </c>
      <c r="AD20">
        <f t="shared" si="21"/>
        <v>18.442224434366295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53516.180188230515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796.19856000000004</v>
      </c>
      <c r="AR20">
        <v>876.23</v>
      </c>
      <c r="AS20">
        <f t="shared" si="27"/>
        <v>9.1336110381977309E-2</v>
      </c>
      <c r="AT20">
        <v>0.5</v>
      </c>
      <c r="AU20">
        <f t="shared" si="28"/>
        <v>1180.1808183494711</v>
      </c>
      <c r="AV20">
        <f t="shared" si="29"/>
        <v>1.3410943632424714</v>
      </c>
      <c r="AW20">
        <f t="shared" si="30"/>
        <v>53.896562747729803</v>
      </c>
      <c r="AX20">
        <f t="shared" si="31"/>
        <v>0.26682492039761257</v>
      </c>
      <c r="AY20">
        <f t="shared" si="32"/>
        <v>1.6258880107391251E-3</v>
      </c>
      <c r="AZ20">
        <f t="shared" si="33"/>
        <v>2.7228581536811109</v>
      </c>
      <c r="BA20" t="s">
        <v>306</v>
      </c>
      <c r="BB20">
        <v>642.42999999999995</v>
      </c>
      <c r="BC20">
        <f t="shared" si="34"/>
        <v>233.80000000000007</v>
      </c>
      <c r="BD20">
        <f t="shared" si="35"/>
        <v>0.34230727117194165</v>
      </c>
      <c r="BE20">
        <f t="shared" si="36"/>
        <v>0.91075143626056909</v>
      </c>
      <c r="BF20">
        <f t="shared" si="37"/>
        <v>0.49785323884217975</v>
      </c>
      <c r="BG20">
        <f t="shared" si="38"/>
        <v>0.93687548782933761</v>
      </c>
      <c r="BH20">
        <f t="shared" si="39"/>
        <v>1399.9948387096799</v>
      </c>
      <c r="BI20">
        <f t="shared" si="40"/>
        <v>1180.1808183494711</v>
      </c>
      <c r="BJ20">
        <f t="shared" si="41"/>
        <v>0.84298940661609667</v>
      </c>
      <c r="BK20">
        <f t="shared" si="42"/>
        <v>0.19597881323219327</v>
      </c>
      <c r="BL20">
        <v>6</v>
      </c>
      <c r="BM20">
        <v>0.5</v>
      </c>
      <c r="BN20" t="s">
        <v>290</v>
      </c>
      <c r="BO20">
        <v>2</v>
      </c>
      <c r="BP20">
        <v>1608241692.5999999</v>
      </c>
      <c r="BQ20">
        <v>99.926319354838697</v>
      </c>
      <c r="BR20">
        <v>101.725129032258</v>
      </c>
      <c r="BS20">
        <v>24.157112903225801</v>
      </c>
      <c r="BT20">
        <v>22.306393548387099</v>
      </c>
      <c r="BU20">
        <v>96.844951612903202</v>
      </c>
      <c r="BV20">
        <v>23.987829032258102</v>
      </c>
      <c r="BW20">
        <v>500.00535483870999</v>
      </c>
      <c r="BX20">
        <v>101.534096774194</v>
      </c>
      <c r="BY20">
        <v>4.98445096774194E-2</v>
      </c>
      <c r="BZ20">
        <v>28.006564516129</v>
      </c>
      <c r="CA20">
        <v>28.842738709677398</v>
      </c>
      <c r="CB20">
        <v>999.9</v>
      </c>
      <c r="CC20">
        <v>0</v>
      </c>
      <c r="CD20">
        <v>0</v>
      </c>
      <c r="CE20">
        <v>10001.433225806401</v>
      </c>
      <c r="CF20">
        <v>0</v>
      </c>
      <c r="CG20">
        <v>871.57209677419405</v>
      </c>
      <c r="CH20">
        <v>1399.9948387096799</v>
      </c>
      <c r="CI20">
        <v>0.89999603225806402</v>
      </c>
      <c r="CJ20">
        <v>0.100003938709677</v>
      </c>
      <c r="CK20">
        <v>0</v>
      </c>
      <c r="CL20">
        <v>796.23535483871001</v>
      </c>
      <c r="CM20">
        <v>4.9993800000000004</v>
      </c>
      <c r="CN20">
        <v>11241.680645161299</v>
      </c>
      <c r="CO20">
        <v>11164.2838709677</v>
      </c>
      <c r="CP20">
        <v>48.436999999999998</v>
      </c>
      <c r="CQ20">
        <v>50.866870967741903</v>
      </c>
      <c r="CR20">
        <v>49.375</v>
      </c>
      <c r="CS20">
        <v>50.625</v>
      </c>
      <c r="CT20">
        <v>50.061999999999998</v>
      </c>
      <c r="CU20">
        <v>1255.4935483871</v>
      </c>
      <c r="CV20">
        <v>139.50548387096799</v>
      </c>
      <c r="CW20">
        <v>0</v>
      </c>
      <c r="CX20">
        <v>119.09999990463299</v>
      </c>
      <c r="CY20">
        <v>0</v>
      </c>
      <c r="CZ20">
        <v>796.19856000000004</v>
      </c>
      <c r="DA20">
        <v>1.09792306460558</v>
      </c>
      <c r="DB20">
        <v>23.1076922693942</v>
      </c>
      <c r="DC20">
        <v>11241.976000000001</v>
      </c>
      <c r="DD20">
        <v>15</v>
      </c>
      <c r="DE20">
        <v>1608241522.0999999</v>
      </c>
      <c r="DF20" t="s">
        <v>302</v>
      </c>
      <c r="DG20">
        <v>1608241522.0999999</v>
      </c>
      <c r="DH20">
        <v>1608241518.5999999</v>
      </c>
      <c r="DI20">
        <v>25</v>
      </c>
      <c r="DJ20">
        <v>-0.92100000000000004</v>
      </c>
      <c r="DK20">
        <v>7.0000000000000001E-3</v>
      </c>
      <c r="DL20">
        <v>3.081</v>
      </c>
      <c r="DM20">
        <v>0.16900000000000001</v>
      </c>
      <c r="DN20">
        <v>78</v>
      </c>
      <c r="DO20">
        <v>22</v>
      </c>
      <c r="DP20">
        <v>0.25</v>
      </c>
      <c r="DQ20">
        <v>0.13</v>
      </c>
      <c r="DR20">
        <v>1.3398098148817901</v>
      </c>
      <c r="DS20">
        <v>0.149539350133022</v>
      </c>
      <c r="DT20">
        <v>2.18300626308774E-2</v>
      </c>
      <c r="DU20">
        <v>1</v>
      </c>
      <c r="DV20">
        <v>-1.7976425806451599</v>
      </c>
      <c r="DW20">
        <v>-0.17514338709677199</v>
      </c>
      <c r="DX20">
        <v>2.6927489367983299E-2</v>
      </c>
      <c r="DY20">
        <v>1</v>
      </c>
      <c r="DZ20">
        <v>1.8496032258064501</v>
      </c>
      <c r="EA20">
        <v>0.15912725806450601</v>
      </c>
      <c r="EB20">
        <v>1.33064271123919E-2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3.081</v>
      </c>
      <c r="EJ20">
        <v>0.16930000000000001</v>
      </c>
      <c r="EK20">
        <v>3.0813649999999799</v>
      </c>
      <c r="EL20">
        <v>0</v>
      </c>
      <c r="EM20">
        <v>0</v>
      </c>
      <c r="EN20">
        <v>0</v>
      </c>
      <c r="EO20">
        <v>0.169280952380959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</v>
      </c>
      <c r="EX20">
        <v>3</v>
      </c>
      <c r="EY20">
        <v>2</v>
      </c>
      <c r="EZ20">
        <v>493.87700000000001</v>
      </c>
      <c r="FA20">
        <v>509.71600000000001</v>
      </c>
      <c r="FB20">
        <v>24.282</v>
      </c>
      <c r="FC20">
        <v>33.345700000000001</v>
      </c>
      <c r="FD20">
        <v>29.999700000000001</v>
      </c>
      <c r="FE20">
        <v>33.205199999999998</v>
      </c>
      <c r="FF20">
        <v>33.241199999999999</v>
      </c>
      <c r="FG20">
        <v>7.6548699999999998</v>
      </c>
      <c r="FH20">
        <v>100</v>
      </c>
      <c r="FI20">
        <v>0.59099100000000004</v>
      </c>
      <c r="FJ20">
        <v>24.2789</v>
      </c>
      <c r="FK20">
        <v>101.733</v>
      </c>
      <c r="FL20">
        <v>0</v>
      </c>
      <c r="FM20">
        <v>100.74</v>
      </c>
      <c r="FN20">
        <v>100.325</v>
      </c>
    </row>
    <row r="21" spans="1:170" x14ac:dyDescent="0.25">
      <c r="A21">
        <v>5</v>
      </c>
      <c r="B21">
        <v>1608241821.0999999</v>
      </c>
      <c r="C21">
        <v>471.5</v>
      </c>
      <c r="D21" t="s">
        <v>307</v>
      </c>
      <c r="E21" t="s">
        <v>308</v>
      </c>
      <c r="F21" t="s">
        <v>285</v>
      </c>
      <c r="G21" t="s">
        <v>286</v>
      </c>
      <c r="H21">
        <v>1608241813.0999999</v>
      </c>
      <c r="I21">
        <f t="shared" si="0"/>
        <v>1.9606405753104799E-3</v>
      </c>
      <c r="J21">
        <f t="shared" si="1"/>
        <v>3.6072727880132813</v>
      </c>
      <c r="K21">
        <f t="shared" si="2"/>
        <v>149.85632258064501</v>
      </c>
      <c r="L21">
        <f t="shared" si="3"/>
        <v>102.35788443170985</v>
      </c>
      <c r="M21">
        <f t="shared" si="4"/>
        <v>10.397648379352253</v>
      </c>
      <c r="N21">
        <f t="shared" si="5"/>
        <v>15.222602130428807</v>
      </c>
      <c r="O21">
        <f t="shared" si="6"/>
        <v>0.13260508199452162</v>
      </c>
      <c r="P21">
        <f t="shared" si="7"/>
        <v>2.9579854077682906</v>
      </c>
      <c r="Q21">
        <f t="shared" si="8"/>
        <v>0.12938890855575397</v>
      </c>
      <c r="R21">
        <f t="shared" si="9"/>
        <v>8.1150531305812706E-2</v>
      </c>
      <c r="S21">
        <f t="shared" si="10"/>
        <v>231.29412661132386</v>
      </c>
      <c r="T21">
        <f t="shared" si="11"/>
        <v>28.83398404031572</v>
      </c>
      <c r="U21">
        <f t="shared" si="12"/>
        <v>28.779370967741901</v>
      </c>
      <c r="V21">
        <f t="shared" si="13"/>
        <v>3.9707124775518987</v>
      </c>
      <c r="W21">
        <f t="shared" si="14"/>
        <v>65.405600313922747</v>
      </c>
      <c r="X21">
        <f t="shared" si="15"/>
        <v>2.4803191313323398</v>
      </c>
      <c r="Y21">
        <f t="shared" si="16"/>
        <v>3.7922121644442117</v>
      </c>
      <c r="Z21">
        <f t="shared" si="17"/>
        <v>1.4903933462195589</v>
      </c>
      <c r="AA21">
        <f t="shared" si="18"/>
        <v>-86.464249371192167</v>
      </c>
      <c r="AB21">
        <f t="shared" si="19"/>
        <v>-126.18161419761654</v>
      </c>
      <c r="AC21">
        <f t="shared" si="20"/>
        <v>-9.3340792505453845</v>
      </c>
      <c r="AD21">
        <f t="shared" si="21"/>
        <v>9.3141837919697821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53560.547461197246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842.98642307692296</v>
      </c>
      <c r="AR21">
        <v>945.23</v>
      </c>
      <c r="AS21">
        <f t="shared" si="27"/>
        <v>0.10816793470697827</v>
      </c>
      <c r="AT21">
        <v>0.5</v>
      </c>
      <c r="AU21">
        <f t="shared" si="28"/>
        <v>1180.2005631437041</v>
      </c>
      <c r="AV21">
        <f t="shared" si="29"/>
        <v>3.6072727880132813</v>
      </c>
      <c r="AW21">
        <f t="shared" si="30"/>
        <v>63.829928727633586</v>
      </c>
      <c r="AX21">
        <f t="shared" si="31"/>
        <v>0.33206732752874962</v>
      </c>
      <c r="AY21">
        <f t="shared" si="32"/>
        <v>3.5460246321878139E-3</v>
      </c>
      <c r="AZ21">
        <f t="shared" si="33"/>
        <v>2.451096558509569</v>
      </c>
      <c r="BA21" t="s">
        <v>310</v>
      </c>
      <c r="BB21">
        <v>631.35</v>
      </c>
      <c r="BC21">
        <f t="shared" si="34"/>
        <v>313.88</v>
      </c>
      <c r="BD21">
        <f t="shared" si="35"/>
        <v>0.32574097401260693</v>
      </c>
      <c r="BE21">
        <f t="shared" si="36"/>
        <v>0.88068710966157682</v>
      </c>
      <c r="BF21">
        <f t="shared" si="37"/>
        <v>0.44501504960174665</v>
      </c>
      <c r="BG21">
        <f t="shared" si="38"/>
        <v>0.90978057043711924</v>
      </c>
      <c r="BH21">
        <f t="shared" si="39"/>
        <v>1400.0183870967701</v>
      </c>
      <c r="BI21">
        <f t="shared" si="40"/>
        <v>1180.2005631437041</v>
      </c>
      <c r="BJ21">
        <f t="shared" si="41"/>
        <v>0.84298933072664572</v>
      </c>
      <c r="BK21">
        <f t="shared" si="42"/>
        <v>0.1959786614532914</v>
      </c>
      <c r="BL21">
        <v>6</v>
      </c>
      <c r="BM21">
        <v>0.5</v>
      </c>
      <c r="BN21" t="s">
        <v>290</v>
      </c>
      <c r="BO21">
        <v>2</v>
      </c>
      <c r="BP21">
        <v>1608241813.0999999</v>
      </c>
      <c r="BQ21">
        <v>149.85632258064501</v>
      </c>
      <c r="BR21">
        <v>154.53738709677401</v>
      </c>
      <c r="BS21">
        <v>24.417080645161299</v>
      </c>
      <c r="BT21">
        <v>22.121877419354799</v>
      </c>
      <c r="BU21">
        <v>146.774741935484</v>
      </c>
      <c r="BV21">
        <v>24.247800000000002</v>
      </c>
      <c r="BW21">
        <v>500.02564516129002</v>
      </c>
      <c r="BX21">
        <v>101.532225806452</v>
      </c>
      <c r="BY21">
        <v>4.9088003225806497E-2</v>
      </c>
      <c r="BZ21">
        <v>27.988119354838702</v>
      </c>
      <c r="CA21">
        <v>28.779370967741901</v>
      </c>
      <c r="CB21">
        <v>999.9</v>
      </c>
      <c r="CC21">
        <v>0</v>
      </c>
      <c r="CD21">
        <v>0</v>
      </c>
      <c r="CE21">
        <v>10009.632258064499</v>
      </c>
      <c r="CF21">
        <v>0</v>
      </c>
      <c r="CG21">
        <v>496.94393548387097</v>
      </c>
      <c r="CH21">
        <v>1400.0183870967701</v>
      </c>
      <c r="CI21">
        <v>0.89999941935483896</v>
      </c>
      <c r="CJ21">
        <v>0.100000503225806</v>
      </c>
      <c r="CK21">
        <v>0</v>
      </c>
      <c r="CL21">
        <v>842.88309677419397</v>
      </c>
      <c r="CM21">
        <v>4.9993800000000004</v>
      </c>
      <c r="CN21">
        <v>11906.7129032258</v>
      </c>
      <c r="CO21">
        <v>11164.4774193548</v>
      </c>
      <c r="CP21">
        <v>48.625</v>
      </c>
      <c r="CQ21">
        <v>51.061999999999998</v>
      </c>
      <c r="CR21">
        <v>49.561999999999998</v>
      </c>
      <c r="CS21">
        <v>50.808</v>
      </c>
      <c r="CT21">
        <v>50.191064516129003</v>
      </c>
      <c r="CU21">
        <v>1255.51451612903</v>
      </c>
      <c r="CV21">
        <v>139.50387096774199</v>
      </c>
      <c r="CW21">
        <v>0</v>
      </c>
      <c r="CX21">
        <v>120.09999990463299</v>
      </c>
      <c r="CY21">
        <v>0</v>
      </c>
      <c r="CZ21">
        <v>842.98642307692296</v>
      </c>
      <c r="DA21">
        <v>6.4602051240726501</v>
      </c>
      <c r="DB21">
        <v>93.340170875698803</v>
      </c>
      <c r="DC21">
        <v>11907.9461538462</v>
      </c>
      <c r="DD21">
        <v>15</v>
      </c>
      <c r="DE21">
        <v>1608241522.0999999</v>
      </c>
      <c r="DF21" t="s">
        <v>302</v>
      </c>
      <c r="DG21">
        <v>1608241522.0999999</v>
      </c>
      <c r="DH21">
        <v>1608241518.5999999</v>
      </c>
      <c r="DI21">
        <v>25</v>
      </c>
      <c r="DJ21">
        <v>-0.92100000000000004</v>
      </c>
      <c r="DK21">
        <v>7.0000000000000001E-3</v>
      </c>
      <c r="DL21">
        <v>3.081</v>
      </c>
      <c r="DM21">
        <v>0.16900000000000001</v>
      </c>
      <c r="DN21">
        <v>78</v>
      </c>
      <c r="DO21">
        <v>22</v>
      </c>
      <c r="DP21">
        <v>0.25</v>
      </c>
      <c r="DQ21">
        <v>0.13</v>
      </c>
      <c r="DR21">
        <v>3.6073141561949198</v>
      </c>
      <c r="DS21">
        <v>0.112918329169129</v>
      </c>
      <c r="DT21">
        <v>1.5956479695874399E-2</v>
      </c>
      <c r="DU21">
        <v>1</v>
      </c>
      <c r="DV21">
        <v>-4.68113806451613</v>
      </c>
      <c r="DW21">
        <v>-0.15318387096771999</v>
      </c>
      <c r="DX21">
        <v>1.97586266042496E-2</v>
      </c>
      <c r="DY21">
        <v>1</v>
      </c>
      <c r="DZ21">
        <v>2.2952103225806502</v>
      </c>
      <c r="EA21">
        <v>0.21237725806451099</v>
      </c>
      <c r="EB21">
        <v>1.5868475033724599E-2</v>
      </c>
      <c r="EC21">
        <v>0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3.081</v>
      </c>
      <c r="EJ21">
        <v>0.16919999999999999</v>
      </c>
      <c r="EK21">
        <v>3.0813649999999799</v>
      </c>
      <c r="EL21">
        <v>0</v>
      </c>
      <c r="EM21">
        <v>0</v>
      </c>
      <c r="EN21">
        <v>0</v>
      </c>
      <c r="EO21">
        <v>0.169280952380959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</v>
      </c>
      <c r="EX21">
        <v>5</v>
      </c>
      <c r="EY21">
        <v>2</v>
      </c>
      <c r="EZ21">
        <v>494.59699999999998</v>
      </c>
      <c r="FA21">
        <v>509.459</v>
      </c>
      <c r="FB21">
        <v>24.299900000000001</v>
      </c>
      <c r="FC21">
        <v>33.160699999999999</v>
      </c>
      <c r="FD21">
        <v>29.999600000000001</v>
      </c>
      <c r="FE21">
        <v>33.042700000000004</v>
      </c>
      <c r="FF21">
        <v>33.086399999999998</v>
      </c>
      <c r="FG21">
        <v>10.0871</v>
      </c>
      <c r="FH21">
        <v>100</v>
      </c>
      <c r="FI21">
        <v>0</v>
      </c>
      <c r="FJ21">
        <v>24.306999999999999</v>
      </c>
      <c r="FK21">
        <v>154.64599999999999</v>
      </c>
      <c r="FL21">
        <v>0</v>
      </c>
      <c r="FM21">
        <v>100.762</v>
      </c>
      <c r="FN21">
        <v>100.34</v>
      </c>
    </row>
    <row r="22" spans="1:170" x14ac:dyDescent="0.25">
      <c r="A22">
        <v>6</v>
      </c>
      <c r="B22">
        <v>1608241942</v>
      </c>
      <c r="C22">
        <v>592.40000009536698</v>
      </c>
      <c r="D22" t="s">
        <v>312</v>
      </c>
      <c r="E22" t="s">
        <v>313</v>
      </c>
      <c r="F22" t="s">
        <v>285</v>
      </c>
      <c r="G22" t="s">
        <v>286</v>
      </c>
      <c r="H22">
        <v>1608241934</v>
      </c>
      <c r="I22">
        <f t="shared" si="0"/>
        <v>2.3703608676339991E-3</v>
      </c>
      <c r="J22">
        <f t="shared" si="1"/>
        <v>5.5273618845989398</v>
      </c>
      <c r="K22">
        <f t="shared" si="2"/>
        <v>199.94729032258101</v>
      </c>
      <c r="L22">
        <f t="shared" si="3"/>
        <v>128.41533678021125</v>
      </c>
      <c r="M22">
        <f t="shared" si="4"/>
        <v>13.044994447980498</v>
      </c>
      <c r="N22">
        <f t="shared" si="5"/>
        <v>20.311524756665623</v>
      </c>
      <c r="O22">
        <f t="shared" si="6"/>
        <v>0.1352126707159518</v>
      </c>
      <c r="P22">
        <f t="shared" si="7"/>
        <v>2.956747835620547</v>
      </c>
      <c r="Q22">
        <f t="shared" si="8"/>
        <v>0.13186912129127287</v>
      </c>
      <c r="R22">
        <f t="shared" si="9"/>
        <v>8.2711719063193759E-2</v>
      </c>
      <c r="S22">
        <f t="shared" si="10"/>
        <v>231.29263374628167</v>
      </c>
      <c r="T22">
        <f t="shared" si="11"/>
        <v>28.751466063885175</v>
      </c>
      <c r="U22">
        <f t="shared" si="12"/>
        <v>28.743722580645201</v>
      </c>
      <c r="V22">
        <f t="shared" si="13"/>
        <v>3.9625156301478772</v>
      </c>
      <c r="W22">
        <f t="shared" si="14"/>
        <v>57.721832985021805</v>
      </c>
      <c r="X22">
        <f t="shared" si="15"/>
        <v>2.1918383458637067</v>
      </c>
      <c r="Y22">
        <f t="shared" si="16"/>
        <v>3.7972431444310946</v>
      </c>
      <c r="Z22">
        <f t="shared" si="17"/>
        <v>1.7706772842841705</v>
      </c>
      <c r="AA22">
        <f t="shared" si="18"/>
        <v>-104.53291426265936</v>
      </c>
      <c r="AB22">
        <f t="shared" si="19"/>
        <v>-116.8211598634676</v>
      </c>
      <c r="AC22">
        <f t="shared" si="20"/>
        <v>-8.6447144938061786</v>
      </c>
      <c r="AD22">
        <f t="shared" si="21"/>
        <v>1.2938451263485149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53520.518985214621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913.62652000000003</v>
      </c>
      <c r="AR22">
        <v>1041.5</v>
      </c>
      <c r="AS22">
        <f t="shared" si="27"/>
        <v>0.12277818530964957</v>
      </c>
      <c r="AT22">
        <v>0.5</v>
      </c>
      <c r="AU22">
        <f t="shared" si="28"/>
        <v>1180.1927050792001</v>
      </c>
      <c r="AV22">
        <f t="shared" si="29"/>
        <v>5.5273618845989398</v>
      </c>
      <c r="AW22">
        <f t="shared" si="30"/>
        <v>72.450959322655322</v>
      </c>
      <c r="AX22">
        <f t="shared" si="31"/>
        <v>0.3909649543927029</v>
      </c>
      <c r="AY22">
        <f t="shared" si="32"/>
        <v>5.1729766996021741E-3</v>
      </c>
      <c r="AZ22">
        <f t="shared" si="33"/>
        <v>2.132097935669707</v>
      </c>
      <c r="BA22" t="s">
        <v>315</v>
      </c>
      <c r="BB22">
        <v>634.30999999999995</v>
      </c>
      <c r="BC22">
        <f t="shared" si="34"/>
        <v>407.19000000000005</v>
      </c>
      <c r="BD22">
        <f t="shared" si="35"/>
        <v>0.31403885164173961</v>
      </c>
      <c r="BE22">
        <f t="shared" si="36"/>
        <v>0.84504351598503669</v>
      </c>
      <c r="BF22">
        <f t="shared" si="37"/>
        <v>0.39222217398485221</v>
      </c>
      <c r="BG22">
        <f t="shared" si="38"/>
        <v>0.87197727047554141</v>
      </c>
      <c r="BH22">
        <f t="shared" si="39"/>
        <v>1400.00903225806</v>
      </c>
      <c r="BI22">
        <f t="shared" si="40"/>
        <v>1180.1927050792001</v>
      </c>
      <c r="BJ22">
        <f t="shared" si="41"/>
        <v>0.8429893507013162</v>
      </c>
      <c r="BK22">
        <f t="shared" si="42"/>
        <v>0.19597870140263249</v>
      </c>
      <c r="BL22">
        <v>6</v>
      </c>
      <c r="BM22">
        <v>0.5</v>
      </c>
      <c r="BN22" t="s">
        <v>290</v>
      </c>
      <c r="BO22">
        <v>2</v>
      </c>
      <c r="BP22">
        <v>1608241934</v>
      </c>
      <c r="BQ22">
        <v>199.94729032258101</v>
      </c>
      <c r="BR22">
        <v>207.14858064516099</v>
      </c>
      <c r="BS22">
        <v>21.576525806451599</v>
      </c>
      <c r="BT22">
        <v>18.793574193548402</v>
      </c>
      <c r="BU22">
        <v>196.866064516129</v>
      </c>
      <c r="BV22">
        <v>21.407254838709701</v>
      </c>
      <c r="BW22">
        <v>500.01948387096797</v>
      </c>
      <c r="BX22">
        <v>101.535096774194</v>
      </c>
      <c r="BY22">
        <v>4.92994129032258E-2</v>
      </c>
      <c r="BZ22">
        <v>28.010861290322602</v>
      </c>
      <c r="CA22">
        <v>28.743722580645201</v>
      </c>
      <c r="CB22">
        <v>999.9</v>
      </c>
      <c r="CC22">
        <v>0</v>
      </c>
      <c r="CD22">
        <v>0</v>
      </c>
      <c r="CE22">
        <v>10002.324838709699</v>
      </c>
      <c r="CF22">
        <v>0</v>
      </c>
      <c r="CG22">
        <v>477.360064516129</v>
      </c>
      <c r="CH22">
        <v>1400.00903225806</v>
      </c>
      <c r="CI22">
        <v>0.89999874193548401</v>
      </c>
      <c r="CJ22">
        <v>0.10000119032258099</v>
      </c>
      <c r="CK22">
        <v>0</v>
      </c>
      <c r="CL22">
        <v>913.32019354838701</v>
      </c>
      <c r="CM22">
        <v>4.9993800000000004</v>
      </c>
      <c r="CN22">
        <v>12894.9258064516</v>
      </c>
      <c r="CO22">
        <v>11164.396774193599</v>
      </c>
      <c r="CP22">
        <v>48.811999999999998</v>
      </c>
      <c r="CQ22">
        <v>51.186999999999998</v>
      </c>
      <c r="CR22">
        <v>49.691064516129003</v>
      </c>
      <c r="CS22">
        <v>51</v>
      </c>
      <c r="CT22">
        <v>50.375</v>
      </c>
      <c r="CU22">
        <v>1255.5051612903201</v>
      </c>
      <c r="CV22">
        <v>139.50387096774199</v>
      </c>
      <c r="CW22">
        <v>0</v>
      </c>
      <c r="CX22">
        <v>120.39999985694899</v>
      </c>
      <c r="CY22">
        <v>0</v>
      </c>
      <c r="CZ22">
        <v>913.62652000000003</v>
      </c>
      <c r="DA22">
        <v>24.4676154191257</v>
      </c>
      <c r="DB22">
        <v>330.86153889392699</v>
      </c>
      <c r="DC22">
        <v>12899.376</v>
      </c>
      <c r="DD22">
        <v>15</v>
      </c>
      <c r="DE22">
        <v>1608241522.0999999</v>
      </c>
      <c r="DF22" t="s">
        <v>302</v>
      </c>
      <c r="DG22">
        <v>1608241522.0999999</v>
      </c>
      <c r="DH22">
        <v>1608241518.5999999</v>
      </c>
      <c r="DI22">
        <v>25</v>
      </c>
      <c r="DJ22">
        <v>-0.92100000000000004</v>
      </c>
      <c r="DK22">
        <v>7.0000000000000001E-3</v>
      </c>
      <c r="DL22">
        <v>3.081</v>
      </c>
      <c r="DM22">
        <v>0.16900000000000001</v>
      </c>
      <c r="DN22">
        <v>78</v>
      </c>
      <c r="DO22">
        <v>22</v>
      </c>
      <c r="DP22">
        <v>0.25</v>
      </c>
      <c r="DQ22">
        <v>0.13</v>
      </c>
      <c r="DR22">
        <v>5.5254494245329902</v>
      </c>
      <c r="DS22">
        <v>7.1061735291644598E-2</v>
      </c>
      <c r="DT22">
        <v>1.4632987770551E-2</v>
      </c>
      <c r="DU22">
        <v>1</v>
      </c>
      <c r="DV22">
        <v>-7.1997676666666699</v>
      </c>
      <c r="DW22">
        <v>-9.2351946607354601E-2</v>
      </c>
      <c r="DX22">
        <v>1.7904461768570998E-2</v>
      </c>
      <c r="DY22">
        <v>1</v>
      </c>
      <c r="DZ22">
        <v>2.78431733333333</v>
      </c>
      <c r="EA22">
        <v>-0.36219283648498102</v>
      </c>
      <c r="EB22">
        <v>2.8410475876963999E-2</v>
      </c>
      <c r="EC22">
        <v>0</v>
      </c>
      <c r="ED22">
        <v>2</v>
      </c>
      <c r="EE22">
        <v>3</v>
      </c>
      <c r="EF22" t="s">
        <v>311</v>
      </c>
      <c r="EG22">
        <v>100</v>
      </c>
      <c r="EH22">
        <v>100</v>
      </c>
      <c r="EI22">
        <v>3.081</v>
      </c>
      <c r="EJ22">
        <v>0.16930000000000001</v>
      </c>
      <c r="EK22">
        <v>3.0813649999999799</v>
      </c>
      <c r="EL22">
        <v>0</v>
      </c>
      <c r="EM22">
        <v>0</v>
      </c>
      <c r="EN22">
        <v>0</v>
      </c>
      <c r="EO22">
        <v>0.169280952380959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</v>
      </c>
      <c r="EX22">
        <v>7.1</v>
      </c>
      <c r="EY22">
        <v>2</v>
      </c>
      <c r="EZ22">
        <v>494.25099999999998</v>
      </c>
      <c r="FA22">
        <v>501.88200000000001</v>
      </c>
      <c r="FB22">
        <v>24.194800000000001</v>
      </c>
      <c r="FC22">
        <v>33.120399999999997</v>
      </c>
      <c r="FD22">
        <v>30.000299999999999</v>
      </c>
      <c r="FE22">
        <v>32.978900000000003</v>
      </c>
      <c r="FF22">
        <v>33.0261</v>
      </c>
      <c r="FG22">
        <v>12.428900000000001</v>
      </c>
      <c r="FH22">
        <v>0.92841300000000004</v>
      </c>
      <c r="FI22">
        <v>27.289400000000001</v>
      </c>
      <c r="FJ22">
        <v>24.186</v>
      </c>
      <c r="FK22">
        <v>207.18799999999999</v>
      </c>
      <c r="FL22">
        <v>18.707599999999999</v>
      </c>
      <c r="FM22">
        <v>100.761</v>
      </c>
      <c r="FN22">
        <v>100.337</v>
      </c>
    </row>
    <row r="23" spans="1:170" x14ac:dyDescent="0.25">
      <c r="A23">
        <v>7</v>
      </c>
      <c r="B23">
        <v>1608242062.5</v>
      </c>
      <c r="C23">
        <v>712.90000009536698</v>
      </c>
      <c r="D23" t="s">
        <v>316</v>
      </c>
      <c r="E23" t="s">
        <v>317</v>
      </c>
      <c r="F23" t="s">
        <v>285</v>
      </c>
      <c r="G23" t="s">
        <v>286</v>
      </c>
      <c r="H23">
        <v>1608242054.5</v>
      </c>
      <c r="I23">
        <f t="shared" si="0"/>
        <v>1.7597434301016468E-3</v>
      </c>
      <c r="J23">
        <f t="shared" si="1"/>
        <v>7.295141793267006</v>
      </c>
      <c r="K23">
        <f t="shared" si="2"/>
        <v>249.93203225806499</v>
      </c>
      <c r="L23">
        <f t="shared" si="3"/>
        <v>141.23791353531143</v>
      </c>
      <c r="M23">
        <f t="shared" si="4"/>
        <v>14.348886976050101</v>
      </c>
      <c r="N23">
        <f t="shared" si="5"/>
        <v>25.391528328325744</v>
      </c>
      <c r="O23">
        <f t="shared" si="6"/>
        <v>0.11452291428215962</v>
      </c>
      <c r="P23">
        <f t="shared" si="7"/>
        <v>2.9544585014500875</v>
      </c>
      <c r="Q23">
        <f t="shared" si="8"/>
        <v>0.11211267284435608</v>
      </c>
      <c r="R23">
        <f t="shared" si="9"/>
        <v>7.0282746243467017E-2</v>
      </c>
      <c r="S23">
        <f t="shared" si="10"/>
        <v>231.28956797163431</v>
      </c>
      <c r="T23">
        <f t="shared" si="11"/>
        <v>28.883584499618742</v>
      </c>
      <c r="U23">
        <f t="shared" si="12"/>
        <v>28.7992225806452</v>
      </c>
      <c r="V23">
        <f t="shared" si="13"/>
        <v>3.9752834848080147</v>
      </c>
      <c r="W23">
        <f t="shared" si="14"/>
        <v>64.114707319021932</v>
      </c>
      <c r="X23">
        <f t="shared" si="15"/>
        <v>2.4309240451567948</v>
      </c>
      <c r="Y23">
        <f t="shared" si="16"/>
        <v>3.7915232663560388</v>
      </c>
      <c r="Z23">
        <f t="shared" si="17"/>
        <v>1.5443594396512199</v>
      </c>
      <c r="AA23">
        <f t="shared" si="18"/>
        <v>-77.604685267482623</v>
      </c>
      <c r="AB23">
        <f t="shared" si="19"/>
        <v>-129.68948312527445</v>
      </c>
      <c r="AC23">
        <f t="shared" si="20"/>
        <v>-9.6058215581338455</v>
      </c>
      <c r="AD23">
        <f t="shared" si="21"/>
        <v>14.389578020743414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53458.659796370281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1010.9530769230799</v>
      </c>
      <c r="AR23">
        <v>1168.26</v>
      </c>
      <c r="AS23">
        <f t="shared" si="27"/>
        <v>0.13465061123116429</v>
      </c>
      <c r="AT23">
        <v>0.5</v>
      </c>
      <c r="AU23">
        <f t="shared" si="28"/>
        <v>1180.1769464175868</v>
      </c>
      <c r="AV23">
        <f t="shared" si="29"/>
        <v>7.295141793267006</v>
      </c>
      <c r="AW23">
        <f t="shared" si="30"/>
        <v>79.455773598028543</v>
      </c>
      <c r="AX23">
        <f t="shared" si="31"/>
        <v>0.45095269888552209</v>
      </c>
      <c r="AY23">
        <f t="shared" si="32"/>
        <v>6.6709397238958884E-3</v>
      </c>
      <c r="AZ23">
        <f t="shared" si="33"/>
        <v>1.7922551486826561</v>
      </c>
      <c r="BA23" t="s">
        <v>319</v>
      </c>
      <c r="BB23">
        <v>641.42999999999995</v>
      </c>
      <c r="BC23">
        <f t="shared" si="34"/>
        <v>526.83000000000004</v>
      </c>
      <c r="BD23">
        <f t="shared" si="35"/>
        <v>0.2985914300190195</v>
      </c>
      <c r="BE23">
        <f t="shared" si="36"/>
        <v>0.79896972125236088</v>
      </c>
      <c r="BF23">
        <f t="shared" si="37"/>
        <v>0.34742226707303547</v>
      </c>
      <c r="BG23">
        <f t="shared" si="38"/>
        <v>0.82220115846630071</v>
      </c>
      <c r="BH23">
        <f t="shared" si="39"/>
        <v>1399.9903225806499</v>
      </c>
      <c r="BI23">
        <f t="shared" si="40"/>
        <v>1180.1769464175868</v>
      </c>
      <c r="BJ23">
        <f t="shared" si="41"/>
        <v>0.84298936027080984</v>
      </c>
      <c r="BK23">
        <f t="shared" si="42"/>
        <v>0.19597872054161969</v>
      </c>
      <c r="BL23">
        <v>6</v>
      </c>
      <c r="BM23">
        <v>0.5</v>
      </c>
      <c r="BN23" t="s">
        <v>290</v>
      </c>
      <c r="BO23">
        <v>2</v>
      </c>
      <c r="BP23">
        <v>1608242054.5</v>
      </c>
      <c r="BQ23">
        <v>249.93203225806499</v>
      </c>
      <c r="BR23">
        <v>259.21429032258101</v>
      </c>
      <c r="BS23">
        <v>23.9278935483871</v>
      </c>
      <c r="BT23">
        <v>21.8666612903226</v>
      </c>
      <c r="BU23">
        <v>246.85067741935501</v>
      </c>
      <c r="BV23">
        <v>23.758612903225799</v>
      </c>
      <c r="BW23">
        <v>499.98338709677398</v>
      </c>
      <c r="BX23">
        <v>101.54435483871001</v>
      </c>
      <c r="BY23">
        <v>4.9378861290322602E-2</v>
      </c>
      <c r="BZ23">
        <v>27.985003225806398</v>
      </c>
      <c r="CA23">
        <v>28.7992225806452</v>
      </c>
      <c r="CB23">
        <v>999.9</v>
      </c>
      <c r="CC23">
        <v>0</v>
      </c>
      <c r="CD23">
        <v>0</v>
      </c>
      <c r="CE23">
        <v>9988.42903225806</v>
      </c>
      <c r="CF23">
        <v>0</v>
      </c>
      <c r="CG23">
        <v>447.50851612903199</v>
      </c>
      <c r="CH23">
        <v>1399.9903225806499</v>
      </c>
      <c r="CI23">
        <v>0.90000009677419301</v>
      </c>
      <c r="CJ23">
        <v>9.9999816129032304E-2</v>
      </c>
      <c r="CK23">
        <v>0</v>
      </c>
      <c r="CL23">
        <v>1010.75225806452</v>
      </c>
      <c r="CM23">
        <v>4.9993800000000004</v>
      </c>
      <c r="CN23">
        <v>14228.1935483871</v>
      </c>
      <c r="CO23">
        <v>11164.264516129</v>
      </c>
      <c r="CP23">
        <v>49</v>
      </c>
      <c r="CQ23">
        <v>51.31</v>
      </c>
      <c r="CR23">
        <v>49.875</v>
      </c>
      <c r="CS23">
        <v>51.186999999999998</v>
      </c>
      <c r="CT23">
        <v>50.561999999999998</v>
      </c>
      <c r="CU23">
        <v>1255.4919354838701</v>
      </c>
      <c r="CV23">
        <v>139.50290322580599</v>
      </c>
      <c r="CW23">
        <v>0</v>
      </c>
      <c r="CX23">
        <v>119.59999990463299</v>
      </c>
      <c r="CY23">
        <v>0</v>
      </c>
      <c r="CZ23">
        <v>1010.9530769230799</v>
      </c>
      <c r="DA23">
        <v>30.733675216314101</v>
      </c>
      <c r="DB23">
        <v>365.33333329903797</v>
      </c>
      <c r="DC23">
        <v>14230.5461538462</v>
      </c>
      <c r="DD23">
        <v>15</v>
      </c>
      <c r="DE23">
        <v>1608241522.0999999</v>
      </c>
      <c r="DF23" t="s">
        <v>302</v>
      </c>
      <c r="DG23">
        <v>1608241522.0999999</v>
      </c>
      <c r="DH23">
        <v>1608241518.5999999</v>
      </c>
      <c r="DI23">
        <v>25</v>
      </c>
      <c r="DJ23">
        <v>-0.92100000000000004</v>
      </c>
      <c r="DK23">
        <v>7.0000000000000001E-3</v>
      </c>
      <c r="DL23">
        <v>3.081</v>
      </c>
      <c r="DM23">
        <v>0.16900000000000001</v>
      </c>
      <c r="DN23">
        <v>78</v>
      </c>
      <c r="DO23">
        <v>22</v>
      </c>
      <c r="DP23">
        <v>0.25</v>
      </c>
      <c r="DQ23">
        <v>0.13</v>
      </c>
      <c r="DR23">
        <v>7.2938321472489296</v>
      </c>
      <c r="DS23">
        <v>0.103347264986278</v>
      </c>
      <c r="DT23">
        <v>3.0595325874001499E-2</v>
      </c>
      <c r="DU23">
        <v>1</v>
      </c>
      <c r="DV23">
        <v>-9.2815689999999993</v>
      </c>
      <c r="DW23">
        <v>-0.29583617352613301</v>
      </c>
      <c r="DX23">
        <v>4.05840146157736E-2</v>
      </c>
      <c r="DY23">
        <v>0</v>
      </c>
      <c r="DZ23">
        <v>2.063072</v>
      </c>
      <c r="EA23">
        <v>0.44139977753059501</v>
      </c>
      <c r="EB23">
        <v>3.1850580884289499E-2</v>
      </c>
      <c r="EC23">
        <v>0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3.081</v>
      </c>
      <c r="EJ23">
        <v>0.16930000000000001</v>
      </c>
      <c r="EK23">
        <v>3.0813649999999799</v>
      </c>
      <c r="EL23">
        <v>0</v>
      </c>
      <c r="EM23">
        <v>0</v>
      </c>
      <c r="EN23">
        <v>0</v>
      </c>
      <c r="EO23">
        <v>0.169280952380959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9.1</v>
      </c>
      <c r="EY23">
        <v>2</v>
      </c>
      <c r="EZ23">
        <v>493.68799999999999</v>
      </c>
      <c r="FA23">
        <v>507.12299999999999</v>
      </c>
      <c r="FB23">
        <v>24.219200000000001</v>
      </c>
      <c r="FC23">
        <v>33.2119</v>
      </c>
      <c r="FD23">
        <v>30.000399999999999</v>
      </c>
      <c r="FE23">
        <v>33.023099999999999</v>
      </c>
      <c r="FF23">
        <v>33.066499999999998</v>
      </c>
      <c r="FG23">
        <v>14.7904</v>
      </c>
      <c r="FH23">
        <v>100</v>
      </c>
      <c r="FI23">
        <v>20.627099999999999</v>
      </c>
      <c r="FJ23">
        <v>24.224799999999998</v>
      </c>
      <c r="FK23">
        <v>259.13600000000002</v>
      </c>
      <c r="FL23">
        <v>4.8756500000000003</v>
      </c>
      <c r="FM23">
        <v>100.735</v>
      </c>
      <c r="FN23">
        <v>100.315</v>
      </c>
    </row>
    <row r="24" spans="1:170" x14ac:dyDescent="0.25">
      <c r="A24">
        <v>8</v>
      </c>
      <c r="B24">
        <v>1608242172</v>
      </c>
      <c r="C24">
        <v>822.40000009536698</v>
      </c>
      <c r="D24" t="s">
        <v>320</v>
      </c>
      <c r="E24" t="s">
        <v>321</v>
      </c>
      <c r="F24" t="s">
        <v>285</v>
      </c>
      <c r="G24" t="s">
        <v>286</v>
      </c>
      <c r="H24">
        <v>1608242164</v>
      </c>
      <c r="I24">
        <f t="shared" si="0"/>
        <v>1.9093983498922416E-3</v>
      </c>
      <c r="J24">
        <f t="shared" si="1"/>
        <v>11.396673998972187</v>
      </c>
      <c r="K24">
        <f t="shared" si="2"/>
        <v>400.09754838709699</v>
      </c>
      <c r="L24">
        <f t="shared" si="3"/>
        <v>243.04152294238736</v>
      </c>
      <c r="M24">
        <f t="shared" si="4"/>
        <v>24.691785327361888</v>
      </c>
      <c r="N24">
        <f t="shared" si="5"/>
        <v>40.647880473987222</v>
      </c>
      <c r="O24">
        <f t="shared" si="6"/>
        <v>0.12481184598987267</v>
      </c>
      <c r="P24">
        <f t="shared" si="7"/>
        <v>2.9560339334055112</v>
      </c>
      <c r="Q24">
        <f t="shared" si="8"/>
        <v>0.12195637543080716</v>
      </c>
      <c r="R24">
        <f t="shared" si="9"/>
        <v>7.6473846232498241E-2</v>
      </c>
      <c r="S24">
        <f t="shared" si="10"/>
        <v>231.29169283120547</v>
      </c>
      <c r="T24">
        <f t="shared" si="11"/>
        <v>28.871507822691317</v>
      </c>
      <c r="U24">
        <f t="shared" si="12"/>
        <v>28.792677419354799</v>
      </c>
      <c r="V24">
        <f t="shared" si="13"/>
        <v>3.9737758974497672</v>
      </c>
      <c r="W24">
        <f t="shared" si="14"/>
        <v>64.077196855877588</v>
      </c>
      <c r="X24">
        <f t="shared" si="15"/>
        <v>2.4333206985533051</v>
      </c>
      <c r="Y24">
        <f t="shared" si="16"/>
        <v>3.7974830641020847</v>
      </c>
      <c r="Z24">
        <f t="shared" si="17"/>
        <v>1.5404551988964621</v>
      </c>
      <c r="AA24">
        <f t="shared" si="18"/>
        <v>-84.204467230247857</v>
      </c>
      <c r="AB24">
        <f t="shared" si="19"/>
        <v>-124.42194392591902</v>
      </c>
      <c r="AC24">
        <f t="shared" si="20"/>
        <v>-9.2116883938062308</v>
      </c>
      <c r="AD24">
        <f t="shared" si="21"/>
        <v>13.45359328123233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53499.762119688145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1168.77961538462</v>
      </c>
      <c r="AR24">
        <v>1369.48</v>
      </c>
      <c r="AS24">
        <f t="shared" si="27"/>
        <v>0.14655225678022321</v>
      </c>
      <c r="AT24">
        <v>0.5</v>
      </c>
      <c r="AU24">
        <f t="shared" si="28"/>
        <v>1180.1861147567192</v>
      </c>
      <c r="AV24">
        <f t="shared" si="29"/>
        <v>11.396673998972187</v>
      </c>
      <c r="AW24">
        <f t="shared" si="30"/>
        <v>86.479469269140353</v>
      </c>
      <c r="AX24">
        <f t="shared" si="31"/>
        <v>0.53291030172036102</v>
      </c>
      <c r="AY24">
        <f t="shared" si="32"/>
        <v>1.0146214507240486E-2</v>
      </c>
      <c r="AZ24">
        <f t="shared" si="33"/>
        <v>1.3819844028390338</v>
      </c>
      <c r="BA24" t="s">
        <v>323</v>
      </c>
      <c r="BB24">
        <v>639.66999999999996</v>
      </c>
      <c r="BC24">
        <f t="shared" si="34"/>
        <v>729.81000000000006</v>
      </c>
      <c r="BD24">
        <f t="shared" si="35"/>
        <v>0.27500361000175388</v>
      </c>
      <c r="BE24">
        <f t="shared" si="36"/>
        <v>0.72170255604577471</v>
      </c>
      <c r="BF24">
        <f t="shared" si="37"/>
        <v>0.30687987824097979</v>
      </c>
      <c r="BG24">
        <f t="shared" si="38"/>
        <v>0.7431860964711966</v>
      </c>
      <c r="BH24">
        <f t="shared" si="39"/>
        <v>1400.00096774194</v>
      </c>
      <c r="BI24">
        <f t="shared" si="40"/>
        <v>1180.1861147567192</v>
      </c>
      <c r="BJ24">
        <f t="shared" si="41"/>
        <v>0.84298949925744693</v>
      </c>
      <c r="BK24">
        <f t="shared" si="42"/>
        <v>0.19597899851489389</v>
      </c>
      <c r="BL24">
        <v>6</v>
      </c>
      <c r="BM24">
        <v>0.5</v>
      </c>
      <c r="BN24" t="s">
        <v>290</v>
      </c>
      <c r="BO24">
        <v>2</v>
      </c>
      <c r="BP24">
        <v>1608242164</v>
      </c>
      <c r="BQ24">
        <v>400.09754838709699</v>
      </c>
      <c r="BR24">
        <v>414.69012903225803</v>
      </c>
      <c r="BS24">
        <v>23.951203225806399</v>
      </c>
      <c r="BT24">
        <v>21.714829032258098</v>
      </c>
      <c r="BU24">
        <v>396.50554838709701</v>
      </c>
      <c r="BV24">
        <v>23.803203225806399</v>
      </c>
      <c r="BW24">
        <v>500.00558064516099</v>
      </c>
      <c r="BX24">
        <v>101.545483870968</v>
      </c>
      <c r="BY24">
        <v>4.94412612903226E-2</v>
      </c>
      <c r="BZ24">
        <v>28.011945161290299</v>
      </c>
      <c r="CA24">
        <v>28.792677419354799</v>
      </c>
      <c r="CB24">
        <v>999.9</v>
      </c>
      <c r="CC24">
        <v>0</v>
      </c>
      <c r="CD24">
        <v>0</v>
      </c>
      <c r="CE24">
        <v>9997.2516129032192</v>
      </c>
      <c r="CF24">
        <v>0</v>
      </c>
      <c r="CG24">
        <v>664.60783870967703</v>
      </c>
      <c r="CH24">
        <v>1400.00096774194</v>
      </c>
      <c r="CI24">
        <v>0.89999535483870996</v>
      </c>
      <c r="CJ24">
        <v>0.100004625806452</v>
      </c>
      <c r="CK24">
        <v>0</v>
      </c>
      <c r="CL24">
        <v>1168.6832258064501</v>
      </c>
      <c r="CM24">
        <v>4.9993800000000004</v>
      </c>
      <c r="CN24">
        <v>16427.416129032299</v>
      </c>
      <c r="CO24">
        <v>11164.341935483901</v>
      </c>
      <c r="CP24">
        <v>49.179000000000002</v>
      </c>
      <c r="CQ24">
        <v>51.436999999999998</v>
      </c>
      <c r="CR24">
        <v>50.037999999999997</v>
      </c>
      <c r="CS24">
        <v>51.308</v>
      </c>
      <c r="CT24">
        <v>50.715451612903202</v>
      </c>
      <c r="CU24">
        <v>1255.49096774194</v>
      </c>
      <c r="CV24">
        <v>139.51</v>
      </c>
      <c r="CW24">
        <v>0</v>
      </c>
      <c r="CX24">
        <v>108.799999952316</v>
      </c>
      <c r="CY24">
        <v>0</v>
      </c>
      <c r="CZ24">
        <v>1168.77961538462</v>
      </c>
      <c r="DA24">
        <v>11.3569230829443</v>
      </c>
      <c r="DB24">
        <v>123.158974414757</v>
      </c>
      <c r="DC24">
        <v>16428.484615384601</v>
      </c>
      <c r="DD24">
        <v>15</v>
      </c>
      <c r="DE24">
        <v>1608242191.5</v>
      </c>
      <c r="DF24" t="s">
        <v>324</v>
      </c>
      <c r="DG24">
        <v>1608242191.5</v>
      </c>
      <c r="DH24">
        <v>1608242190</v>
      </c>
      <c r="DI24">
        <v>26</v>
      </c>
      <c r="DJ24">
        <v>0.51100000000000001</v>
      </c>
      <c r="DK24">
        <v>-2.1000000000000001E-2</v>
      </c>
      <c r="DL24">
        <v>3.5920000000000001</v>
      </c>
      <c r="DM24">
        <v>0.14799999999999999</v>
      </c>
      <c r="DN24">
        <v>415</v>
      </c>
      <c r="DO24">
        <v>22</v>
      </c>
      <c r="DP24">
        <v>0.1</v>
      </c>
      <c r="DQ24">
        <v>0.04</v>
      </c>
      <c r="DR24">
        <v>11.8184887120035</v>
      </c>
      <c r="DS24">
        <v>-6.0716752707514803E-2</v>
      </c>
      <c r="DT24">
        <v>1.9718566450801799E-2</v>
      </c>
      <c r="DU24">
        <v>1</v>
      </c>
      <c r="DV24">
        <v>-15.1036466666667</v>
      </c>
      <c r="DW24">
        <v>8.3393993325915503E-2</v>
      </c>
      <c r="DX24">
        <v>2.1769883376403801E-2</v>
      </c>
      <c r="DY24">
        <v>1</v>
      </c>
      <c r="DZ24">
        <v>2.258324</v>
      </c>
      <c r="EA24">
        <v>-0.19645401557285699</v>
      </c>
      <c r="EB24">
        <v>1.4287800763821801E-2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3.5920000000000001</v>
      </c>
      <c r="EJ24">
        <v>0.14799999999999999</v>
      </c>
      <c r="EK24">
        <v>3.0813649999999799</v>
      </c>
      <c r="EL24">
        <v>0</v>
      </c>
      <c r="EM24">
        <v>0</v>
      </c>
      <c r="EN24">
        <v>0</v>
      </c>
      <c r="EO24">
        <v>0.169280952380959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10.8</v>
      </c>
      <c r="EX24">
        <v>10.9</v>
      </c>
      <c r="EY24">
        <v>2</v>
      </c>
      <c r="EZ24">
        <v>493.59399999999999</v>
      </c>
      <c r="FA24">
        <v>507.03300000000002</v>
      </c>
      <c r="FB24">
        <v>24.071200000000001</v>
      </c>
      <c r="FC24">
        <v>33.333399999999997</v>
      </c>
      <c r="FD24">
        <v>30.000499999999999</v>
      </c>
      <c r="FE24">
        <v>33.103200000000001</v>
      </c>
      <c r="FF24">
        <v>33.142400000000002</v>
      </c>
      <c r="FG24">
        <v>21.459</v>
      </c>
      <c r="FH24">
        <v>100</v>
      </c>
      <c r="FI24">
        <v>7.1196599999999997</v>
      </c>
      <c r="FJ24">
        <v>24.068300000000001</v>
      </c>
      <c r="FK24">
        <v>414.76</v>
      </c>
      <c r="FL24">
        <v>0</v>
      </c>
      <c r="FM24">
        <v>100.71299999999999</v>
      </c>
      <c r="FN24">
        <v>100.294</v>
      </c>
    </row>
    <row r="25" spans="1:170" x14ac:dyDescent="0.25">
      <c r="A25">
        <v>9</v>
      </c>
      <c r="B25">
        <v>1608242299</v>
      </c>
      <c r="C25">
        <v>949.40000009536698</v>
      </c>
      <c r="D25" t="s">
        <v>325</v>
      </c>
      <c r="E25" t="s">
        <v>326</v>
      </c>
      <c r="F25" t="s">
        <v>285</v>
      </c>
      <c r="G25" t="s">
        <v>286</v>
      </c>
      <c r="H25">
        <v>1608242291.25</v>
      </c>
      <c r="I25">
        <f t="shared" si="0"/>
        <v>1.7668408517009637E-3</v>
      </c>
      <c r="J25">
        <f t="shared" si="1"/>
        <v>13.237961250631519</v>
      </c>
      <c r="K25">
        <f t="shared" si="2"/>
        <v>499.75760000000002</v>
      </c>
      <c r="L25">
        <f t="shared" si="3"/>
        <v>298.5218776752896</v>
      </c>
      <c r="M25">
        <f t="shared" si="4"/>
        <v>30.328830589570686</v>
      </c>
      <c r="N25">
        <f t="shared" si="5"/>
        <v>50.773711140652765</v>
      </c>
      <c r="O25">
        <f t="shared" si="6"/>
        <v>0.11287271914057495</v>
      </c>
      <c r="P25">
        <f t="shared" si="7"/>
        <v>2.9538357095075747</v>
      </c>
      <c r="Q25">
        <f t="shared" si="8"/>
        <v>0.11053018894771008</v>
      </c>
      <c r="R25">
        <f t="shared" si="9"/>
        <v>6.9287785914315239E-2</v>
      </c>
      <c r="S25">
        <f t="shared" si="10"/>
        <v>231.29096942615033</v>
      </c>
      <c r="T25">
        <f t="shared" si="11"/>
        <v>28.862873874818554</v>
      </c>
      <c r="U25">
        <f t="shared" si="12"/>
        <v>28.773309999999999</v>
      </c>
      <c r="V25">
        <f t="shared" si="13"/>
        <v>3.969317800467604</v>
      </c>
      <c r="W25">
        <f t="shared" si="14"/>
        <v>63.268071853745603</v>
      </c>
      <c r="X25">
        <f t="shared" si="15"/>
        <v>2.3961569344035709</v>
      </c>
      <c r="Y25">
        <f t="shared" si="16"/>
        <v>3.7873082965807399</v>
      </c>
      <c r="Z25">
        <f t="shared" si="17"/>
        <v>1.573160866064033</v>
      </c>
      <c r="AA25">
        <f t="shared" si="18"/>
        <v>-77.917681560012497</v>
      </c>
      <c r="AB25">
        <f t="shared" si="19"/>
        <v>-128.57352770863139</v>
      </c>
      <c r="AC25">
        <f t="shared" si="20"/>
        <v>-9.5230401387187769</v>
      </c>
      <c r="AD25">
        <f t="shared" si="21"/>
        <v>15.276720018787671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53443.969788282295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1249.1192000000001</v>
      </c>
      <c r="AR25">
        <v>1473.74</v>
      </c>
      <c r="AS25">
        <f t="shared" si="27"/>
        <v>0.15241548712798725</v>
      </c>
      <c r="AT25">
        <v>0.5</v>
      </c>
      <c r="AU25">
        <f t="shared" si="28"/>
        <v>1180.1875168714305</v>
      </c>
      <c r="AV25">
        <f t="shared" si="29"/>
        <v>13.237961250631519</v>
      </c>
      <c r="AW25">
        <f t="shared" si="30"/>
        <v>89.939427643164379</v>
      </c>
      <c r="AX25">
        <f t="shared" si="31"/>
        <v>0.5592438286264878</v>
      </c>
      <c r="AY25">
        <f t="shared" si="32"/>
        <v>1.1706367448345774E-2</v>
      </c>
      <c r="AZ25">
        <f t="shared" si="33"/>
        <v>1.2134704900457338</v>
      </c>
      <c r="BA25" t="s">
        <v>328</v>
      </c>
      <c r="BB25">
        <v>649.55999999999995</v>
      </c>
      <c r="BC25">
        <f t="shared" si="34"/>
        <v>824.18000000000006</v>
      </c>
      <c r="BD25">
        <f t="shared" si="35"/>
        <v>0.2725385231381493</v>
      </c>
      <c r="BE25">
        <f t="shared" si="36"/>
        <v>0.68452681701958262</v>
      </c>
      <c r="BF25">
        <f t="shared" si="37"/>
        <v>0.29623069728184437</v>
      </c>
      <c r="BG25">
        <f t="shared" si="38"/>
        <v>0.70224528361159233</v>
      </c>
      <c r="BH25">
        <f t="shared" si="39"/>
        <v>1400.0033333333299</v>
      </c>
      <c r="BI25">
        <f t="shared" si="40"/>
        <v>1180.1875168714305</v>
      </c>
      <c r="BJ25">
        <f t="shared" si="41"/>
        <v>0.84298907636274678</v>
      </c>
      <c r="BK25">
        <f t="shared" si="42"/>
        <v>0.19597815272549365</v>
      </c>
      <c r="BL25">
        <v>6</v>
      </c>
      <c r="BM25">
        <v>0.5</v>
      </c>
      <c r="BN25" t="s">
        <v>290</v>
      </c>
      <c r="BO25">
        <v>2</v>
      </c>
      <c r="BP25">
        <v>1608242291.25</v>
      </c>
      <c r="BQ25">
        <v>499.75760000000002</v>
      </c>
      <c r="BR25">
        <v>516.702766666667</v>
      </c>
      <c r="BS25">
        <v>23.584993333333301</v>
      </c>
      <c r="BT25">
        <v>21.514786666666701</v>
      </c>
      <c r="BU25">
        <v>496.1651</v>
      </c>
      <c r="BV25">
        <v>23.436773333333299</v>
      </c>
      <c r="BW25">
        <v>499.99933333333303</v>
      </c>
      <c r="BX25">
        <v>101.5467</v>
      </c>
      <c r="BY25">
        <v>4.9976350000000003E-2</v>
      </c>
      <c r="BZ25">
        <v>27.9659266666667</v>
      </c>
      <c r="CA25">
        <v>28.773309999999999</v>
      </c>
      <c r="CB25">
        <v>999.9</v>
      </c>
      <c r="CC25">
        <v>0</v>
      </c>
      <c r="CD25">
        <v>0</v>
      </c>
      <c r="CE25">
        <v>9984.6683333333294</v>
      </c>
      <c r="CF25">
        <v>0</v>
      </c>
      <c r="CG25">
        <v>423.13986666666699</v>
      </c>
      <c r="CH25">
        <v>1400.0033333333299</v>
      </c>
      <c r="CI25">
        <v>0.90000599999999997</v>
      </c>
      <c r="CJ25">
        <v>9.9994009999999994E-2</v>
      </c>
      <c r="CK25">
        <v>0</v>
      </c>
      <c r="CL25">
        <v>1249.0423333333299</v>
      </c>
      <c r="CM25">
        <v>4.9993800000000004</v>
      </c>
      <c r="CN25">
        <v>17511.976666666698</v>
      </c>
      <c r="CO25">
        <v>11164.3833333333</v>
      </c>
      <c r="CP25">
        <v>49.233199999999997</v>
      </c>
      <c r="CQ25">
        <v>51.5165333333333</v>
      </c>
      <c r="CR25">
        <v>50.1291333333333</v>
      </c>
      <c r="CS25">
        <v>51.375</v>
      </c>
      <c r="CT25">
        <v>50.811999999999998</v>
      </c>
      <c r="CU25">
        <v>1255.5143333333299</v>
      </c>
      <c r="CV25">
        <v>139.49066666666701</v>
      </c>
      <c r="CW25">
        <v>0</v>
      </c>
      <c r="CX25">
        <v>126.5</v>
      </c>
      <c r="CY25">
        <v>0</v>
      </c>
      <c r="CZ25">
        <v>1249.1192000000001</v>
      </c>
      <c r="DA25">
        <v>6.8723077018024004</v>
      </c>
      <c r="DB25">
        <v>73.230769114437507</v>
      </c>
      <c r="DC25">
        <v>17512.655999999999</v>
      </c>
      <c r="DD25">
        <v>15</v>
      </c>
      <c r="DE25">
        <v>1608242191.5</v>
      </c>
      <c r="DF25" t="s">
        <v>324</v>
      </c>
      <c r="DG25">
        <v>1608242191.5</v>
      </c>
      <c r="DH25">
        <v>1608242190</v>
      </c>
      <c r="DI25">
        <v>26</v>
      </c>
      <c r="DJ25">
        <v>0.51100000000000001</v>
      </c>
      <c r="DK25">
        <v>-2.1000000000000001E-2</v>
      </c>
      <c r="DL25">
        <v>3.5920000000000001</v>
      </c>
      <c r="DM25">
        <v>0.14799999999999999</v>
      </c>
      <c r="DN25">
        <v>415</v>
      </c>
      <c r="DO25">
        <v>22</v>
      </c>
      <c r="DP25">
        <v>0.1</v>
      </c>
      <c r="DQ25">
        <v>0.04</v>
      </c>
      <c r="DR25">
        <v>13.2473638415187</v>
      </c>
      <c r="DS25">
        <v>-0.164162482281864</v>
      </c>
      <c r="DT25">
        <v>3.3973731356457502E-2</v>
      </c>
      <c r="DU25">
        <v>1</v>
      </c>
      <c r="DV25">
        <v>-16.951323333333299</v>
      </c>
      <c r="DW25">
        <v>0.139827363737484</v>
      </c>
      <c r="DX25">
        <v>3.0825386543489701E-2</v>
      </c>
      <c r="DY25">
        <v>1</v>
      </c>
      <c r="DZ25">
        <v>2.07087633333333</v>
      </c>
      <c r="EA25">
        <v>-7.7801913236929102E-2</v>
      </c>
      <c r="EB25">
        <v>5.7904786695248296E-3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3.5920000000000001</v>
      </c>
      <c r="EJ25">
        <v>0.1482</v>
      </c>
      <c r="EK25">
        <v>3.5924761904762499</v>
      </c>
      <c r="EL25">
        <v>0</v>
      </c>
      <c r="EM25">
        <v>0</v>
      </c>
      <c r="EN25">
        <v>0</v>
      </c>
      <c r="EO25">
        <v>0.148225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1.8</v>
      </c>
      <c r="EX25">
        <v>1.8</v>
      </c>
      <c r="EY25">
        <v>2</v>
      </c>
      <c r="EZ25">
        <v>493.54199999999997</v>
      </c>
      <c r="FA25">
        <v>507.57600000000002</v>
      </c>
      <c r="FB25">
        <v>24.2666</v>
      </c>
      <c r="FC25">
        <v>33.396099999999997</v>
      </c>
      <c r="FD25">
        <v>29.999099999999999</v>
      </c>
      <c r="FE25">
        <v>33.142499999999998</v>
      </c>
      <c r="FF25">
        <v>33.167200000000001</v>
      </c>
      <c r="FG25">
        <v>25.614599999999999</v>
      </c>
      <c r="FH25">
        <v>100</v>
      </c>
      <c r="FI25">
        <v>0</v>
      </c>
      <c r="FJ25">
        <v>24.276199999999999</v>
      </c>
      <c r="FK25">
        <v>516.85400000000004</v>
      </c>
      <c r="FL25">
        <v>0</v>
      </c>
      <c r="FM25">
        <v>100.71</v>
      </c>
      <c r="FN25">
        <v>100.298</v>
      </c>
    </row>
    <row r="26" spans="1:170" x14ac:dyDescent="0.25">
      <c r="A26">
        <v>10</v>
      </c>
      <c r="B26">
        <v>1608242419.5</v>
      </c>
      <c r="C26">
        <v>1069.9000000953699</v>
      </c>
      <c r="D26" t="s">
        <v>329</v>
      </c>
      <c r="E26" t="s">
        <v>330</v>
      </c>
      <c r="F26" t="s">
        <v>285</v>
      </c>
      <c r="G26" t="s">
        <v>286</v>
      </c>
      <c r="H26">
        <v>1608242411.75</v>
      </c>
      <c r="I26">
        <f t="shared" si="0"/>
        <v>7.5035091583903503E-4</v>
      </c>
      <c r="J26">
        <f t="shared" si="1"/>
        <v>14.218376482605221</v>
      </c>
      <c r="K26">
        <f t="shared" si="2"/>
        <v>600.17773333333298</v>
      </c>
      <c r="L26">
        <f t="shared" si="3"/>
        <v>55.094725641428305</v>
      </c>
      <c r="M26">
        <f t="shared" si="4"/>
        <v>5.5971669452791124</v>
      </c>
      <c r="N26">
        <f t="shared" si="5"/>
        <v>60.97307738982299</v>
      </c>
      <c r="O26">
        <f t="shared" si="6"/>
        <v>4.2749163372369954E-2</v>
      </c>
      <c r="P26">
        <f t="shared" si="7"/>
        <v>2.9565318300836672</v>
      </c>
      <c r="Q26">
        <f t="shared" si="8"/>
        <v>4.2408715770943427E-2</v>
      </c>
      <c r="R26">
        <f t="shared" si="9"/>
        <v>2.6535809084767294E-2</v>
      </c>
      <c r="S26">
        <f t="shared" si="10"/>
        <v>231.2882609132333</v>
      </c>
      <c r="T26">
        <f t="shared" si="11"/>
        <v>29.163257894620642</v>
      </c>
      <c r="U26">
        <f t="shared" si="12"/>
        <v>28.752199999999998</v>
      </c>
      <c r="V26">
        <f t="shared" si="13"/>
        <v>3.9644635554603287</v>
      </c>
      <c r="W26">
        <f t="shared" si="14"/>
        <v>58.527489972676314</v>
      </c>
      <c r="X26">
        <f t="shared" si="15"/>
        <v>2.2216960612249221</v>
      </c>
      <c r="Y26">
        <f t="shared" si="16"/>
        <v>3.795987257034473</v>
      </c>
      <c r="Z26">
        <f t="shared" si="17"/>
        <v>1.7427674942354066</v>
      </c>
      <c r="AA26">
        <f t="shared" si="18"/>
        <v>-33.090475388501446</v>
      </c>
      <c r="AB26">
        <f t="shared" si="19"/>
        <v>-119.06835561944753</v>
      </c>
      <c r="AC26">
        <f t="shared" si="20"/>
        <v>-8.81177315861264</v>
      </c>
      <c r="AD26">
        <f t="shared" si="21"/>
        <v>70.317656746671659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53515.397320321666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1280.8176923076901</v>
      </c>
      <c r="AR26">
        <v>1515.28</v>
      </c>
      <c r="AS26">
        <f t="shared" si="27"/>
        <v>0.15473200180317159</v>
      </c>
      <c r="AT26">
        <v>0.5</v>
      </c>
      <c r="AU26">
        <f t="shared" si="28"/>
        <v>1180.1707218533804</v>
      </c>
      <c r="AV26">
        <f t="shared" si="29"/>
        <v>14.218376482605221</v>
      </c>
      <c r="AW26">
        <f t="shared" si="30"/>
        <v>91.305089130933794</v>
      </c>
      <c r="AX26">
        <f t="shared" si="31"/>
        <v>0.56650916002323004</v>
      </c>
      <c r="AY26">
        <f t="shared" si="32"/>
        <v>1.253727421672104E-2</v>
      </c>
      <c r="AZ26">
        <f t="shared" si="33"/>
        <v>1.1527902433873607</v>
      </c>
      <c r="BA26" t="s">
        <v>332</v>
      </c>
      <c r="BB26">
        <v>656.86</v>
      </c>
      <c r="BC26">
        <f t="shared" si="34"/>
        <v>858.42</v>
      </c>
      <c r="BD26">
        <f t="shared" si="35"/>
        <v>0.27313239171071257</v>
      </c>
      <c r="BE26">
        <f t="shared" si="36"/>
        <v>0.67049999616155265</v>
      </c>
      <c r="BF26">
        <f t="shared" si="37"/>
        <v>0.29315004462637229</v>
      </c>
      <c r="BG26">
        <f t="shared" si="38"/>
        <v>0.68593335798155242</v>
      </c>
      <c r="BH26">
        <f t="shared" si="39"/>
        <v>1399.9829999999999</v>
      </c>
      <c r="BI26">
        <f t="shared" si="40"/>
        <v>1180.1707218533804</v>
      </c>
      <c r="BJ26">
        <f t="shared" si="41"/>
        <v>0.84298932333705512</v>
      </c>
      <c r="BK26">
        <f t="shared" si="42"/>
        <v>0.19597864667411027</v>
      </c>
      <c r="BL26">
        <v>6</v>
      </c>
      <c r="BM26">
        <v>0.5</v>
      </c>
      <c r="BN26" t="s">
        <v>290</v>
      </c>
      <c r="BO26">
        <v>2</v>
      </c>
      <c r="BP26">
        <v>1608242411.75</v>
      </c>
      <c r="BQ26">
        <v>600.17773333333298</v>
      </c>
      <c r="BR26">
        <v>617.77980000000002</v>
      </c>
      <c r="BS26">
        <v>21.868873333333301</v>
      </c>
      <c r="BT26">
        <v>20.988163333333301</v>
      </c>
      <c r="BU26">
        <v>596.58533333333298</v>
      </c>
      <c r="BV26">
        <v>21.72064</v>
      </c>
      <c r="BW26">
        <v>500.01130000000001</v>
      </c>
      <c r="BX26">
        <v>101.5425</v>
      </c>
      <c r="BY26">
        <v>4.9201929999999998E-2</v>
      </c>
      <c r="BZ26">
        <v>28.005186666666699</v>
      </c>
      <c r="CA26">
        <v>28.752199999999998</v>
      </c>
      <c r="CB26">
        <v>999.9</v>
      </c>
      <c r="CC26">
        <v>0</v>
      </c>
      <c r="CD26">
        <v>0</v>
      </c>
      <c r="CE26">
        <v>10000.370000000001</v>
      </c>
      <c r="CF26">
        <v>0</v>
      </c>
      <c r="CG26">
        <v>411.52359999999999</v>
      </c>
      <c r="CH26">
        <v>1399.9829999999999</v>
      </c>
      <c r="CI26">
        <v>0.89999709999999999</v>
      </c>
      <c r="CJ26">
        <v>0.10000290000000001</v>
      </c>
      <c r="CK26">
        <v>0</v>
      </c>
      <c r="CL26">
        <v>1280.85633333333</v>
      </c>
      <c r="CM26">
        <v>4.9993800000000004</v>
      </c>
      <c r="CN26">
        <v>17921.543333333299</v>
      </c>
      <c r="CO26">
        <v>11164.2</v>
      </c>
      <c r="CP26">
        <v>49.061999999999998</v>
      </c>
      <c r="CQ26">
        <v>51.332999999999998</v>
      </c>
      <c r="CR26">
        <v>49.991599999999998</v>
      </c>
      <c r="CS26">
        <v>51.125</v>
      </c>
      <c r="CT26">
        <v>50.670466666666698</v>
      </c>
      <c r="CU26">
        <v>1255.4829999999999</v>
      </c>
      <c r="CV26">
        <v>139.5</v>
      </c>
      <c r="CW26">
        <v>0</v>
      </c>
      <c r="CX26">
        <v>119.799999952316</v>
      </c>
      <c r="CY26">
        <v>0</v>
      </c>
      <c r="CZ26">
        <v>1280.8176923076901</v>
      </c>
      <c r="DA26">
        <v>-0.26871795287474498</v>
      </c>
      <c r="DB26">
        <v>-38.170940188426101</v>
      </c>
      <c r="DC26">
        <v>17921.473076923099</v>
      </c>
      <c r="DD26">
        <v>15</v>
      </c>
      <c r="DE26">
        <v>1608242191.5</v>
      </c>
      <c r="DF26" t="s">
        <v>324</v>
      </c>
      <c r="DG26">
        <v>1608242191.5</v>
      </c>
      <c r="DH26">
        <v>1608242190</v>
      </c>
      <c r="DI26">
        <v>26</v>
      </c>
      <c r="DJ26">
        <v>0.51100000000000001</v>
      </c>
      <c r="DK26">
        <v>-2.1000000000000001E-2</v>
      </c>
      <c r="DL26">
        <v>3.5920000000000001</v>
      </c>
      <c r="DM26">
        <v>0.14799999999999999</v>
      </c>
      <c r="DN26">
        <v>415</v>
      </c>
      <c r="DO26">
        <v>22</v>
      </c>
      <c r="DP26">
        <v>0.1</v>
      </c>
      <c r="DQ26">
        <v>0.04</v>
      </c>
      <c r="DR26">
        <v>14.2227160000472</v>
      </c>
      <c r="DS26">
        <v>-0.49323423458529603</v>
      </c>
      <c r="DT26">
        <v>7.5673917737838894E-2</v>
      </c>
      <c r="DU26">
        <v>1</v>
      </c>
      <c r="DV26">
        <v>-17.602039999999999</v>
      </c>
      <c r="DW26">
        <v>0.41314705228027998</v>
      </c>
      <c r="DX26">
        <v>9.7219585132489197E-2</v>
      </c>
      <c r="DY26">
        <v>0</v>
      </c>
      <c r="DZ26">
        <v>0.88070919999999997</v>
      </c>
      <c r="EA26">
        <v>2.9766513904338598E-2</v>
      </c>
      <c r="EB26">
        <v>3.1509083645196702E-2</v>
      </c>
      <c r="EC26">
        <v>1</v>
      </c>
      <c r="ED26">
        <v>2</v>
      </c>
      <c r="EE26">
        <v>3</v>
      </c>
      <c r="EF26" t="s">
        <v>311</v>
      </c>
      <c r="EG26">
        <v>100</v>
      </c>
      <c r="EH26">
        <v>100</v>
      </c>
      <c r="EI26">
        <v>3.5920000000000001</v>
      </c>
      <c r="EJ26">
        <v>0.1482</v>
      </c>
      <c r="EK26">
        <v>3.5924761904762499</v>
      </c>
      <c r="EL26">
        <v>0</v>
      </c>
      <c r="EM26">
        <v>0</v>
      </c>
      <c r="EN26">
        <v>0</v>
      </c>
      <c r="EO26">
        <v>0.148225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3.8</v>
      </c>
      <c r="EX26">
        <v>3.8</v>
      </c>
      <c r="EY26">
        <v>2</v>
      </c>
      <c r="EZ26">
        <v>493.08699999999999</v>
      </c>
      <c r="FA26">
        <v>505.69299999999998</v>
      </c>
      <c r="FB26">
        <v>24.266300000000001</v>
      </c>
      <c r="FC26">
        <v>33.102600000000002</v>
      </c>
      <c r="FD26">
        <v>29.998799999999999</v>
      </c>
      <c r="FE26">
        <v>32.932099999999998</v>
      </c>
      <c r="FF26">
        <v>32.9649</v>
      </c>
      <c r="FG26">
        <v>29.4999</v>
      </c>
      <c r="FH26">
        <v>7.59945</v>
      </c>
      <c r="FI26">
        <v>32.561</v>
      </c>
      <c r="FJ26">
        <v>24.279299999999999</v>
      </c>
      <c r="FK26">
        <v>617.60299999999995</v>
      </c>
      <c r="FL26">
        <v>20.1691</v>
      </c>
      <c r="FM26">
        <v>100.771</v>
      </c>
      <c r="FN26">
        <v>100.35599999999999</v>
      </c>
    </row>
    <row r="27" spans="1:170" x14ac:dyDescent="0.25">
      <c r="A27">
        <v>11</v>
      </c>
      <c r="B27">
        <v>1608242540</v>
      </c>
      <c r="C27">
        <v>1190.4000000953699</v>
      </c>
      <c r="D27" t="s">
        <v>333</v>
      </c>
      <c r="E27" t="s">
        <v>334</v>
      </c>
      <c r="F27" t="s">
        <v>285</v>
      </c>
      <c r="G27" t="s">
        <v>286</v>
      </c>
      <c r="H27">
        <v>1608242532.25</v>
      </c>
      <c r="I27">
        <f t="shared" si="0"/>
        <v>1.0336097945946325E-3</v>
      </c>
      <c r="J27">
        <f t="shared" si="1"/>
        <v>14.391973934333601</v>
      </c>
      <c r="K27">
        <f t="shared" si="2"/>
        <v>700.12483333333296</v>
      </c>
      <c r="L27">
        <f t="shared" si="3"/>
        <v>307.56521677492071</v>
      </c>
      <c r="M27">
        <f t="shared" si="4"/>
        <v>31.249271278727942</v>
      </c>
      <c r="N27">
        <f t="shared" si="5"/>
        <v>71.134151888892987</v>
      </c>
      <c r="O27">
        <f t="shared" si="6"/>
        <v>6.138131284143486E-2</v>
      </c>
      <c r="P27">
        <f t="shared" si="7"/>
        <v>2.9570506282999034</v>
      </c>
      <c r="Q27">
        <f t="shared" si="8"/>
        <v>6.0682165363527517E-2</v>
      </c>
      <c r="R27">
        <f t="shared" si="9"/>
        <v>3.798850533309589E-2</v>
      </c>
      <c r="S27">
        <f t="shared" si="10"/>
        <v>231.29074776869518</v>
      </c>
      <c r="T27">
        <f t="shared" si="11"/>
        <v>29.092730639698591</v>
      </c>
      <c r="U27">
        <f t="shared" si="12"/>
        <v>28.7972933333333</v>
      </c>
      <c r="V27">
        <f t="shared" si="13"/>
        <v>3.9748390575447101</v>
      </c>
      <c r="W27">
        <f t="shared" si="14"/>
        <v>60.5192080511017</v>
      </c>
      <c r="X27">
        <f t="shared" si="15"/>
        <v>2.2976532113730594</v>
      </c>
      <c r="Y27">
        <f t="shared" si="16"/>
        <v>3.7965685364437491</v>
      </c>
      <c r="Z27">
        <f t="shared" si="17"/>
        <v>1.6771858461716507</v>
      </c>
      <c r="AA27">
        <f t="shared" si="18"/>
        <v>-45.582191941623293</v>
      </c>
      <c r="AB27">
        <f t="shared" si="19"/>
        <v>-125.85930697658875</v>
      </c>
      <c r="AC27">
        <f t="shared" si="20"/>
        <v>-9.3149238723844459</v>
      </c>
      <c r="AD27">
        <f t="shared" si="21"/>
        <v>50.534324978098709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53530.272518699348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1290.9296153846201</v>
      </c>
      <c r="AR27">
        <v>1526.33</v>
      </c>
      <c r="AS27">
        <f t="shared" si="27"/>
        <v>0.15422640229529649</v>
      </c>
      <c r="AT27">
        <v>0.5</v>
      </c>
      <c r="AU27">
        <f t="shared" si="28"/>
        <v>1180.1818609272959</v>
      </c>
      <c r="AV27">
        <f t="shared" si="29"/>
        <v>14.391973934333601</v>
      </c>
      <c r="AW27">
        <f t="shared" si="30"/>
        <v>91.007601232492405</v>
      </c>
      <c r="AX27">
        <f t="shared" si="31"/>
        <v>0.5653233573342592</v>
      </c>
      <c r="AY27">
        <f t="shared" si="32"/>
        <v>1.2684249698930105E-2</v>
      </c>
      <c r="AZ27">
        <f t="shared" si="33"/>
        <v>1.1372049294713464</v>
      </c>
      <c r="BA27" t="s">
        <v>336</v>
      </c>
      <c r="BB27">
        <v>663.46</v>
      </c>
      <c r="BC27">
        <f t="shared" si="34"/>
        <v>862.86999999999989</v>
      </c>
      <c r="BD27">
        <f t="shared" si="35"/>
        <v>0.27281095021889723</v>
      </c>
      <c r="BE27">
        <f t="shared" si="36"/>
        <v>0.66795068151557369</v>
      </c>
      <c r="BF27">
        <f t="shared" si="37"/>
        <v>0.29031200758175268</v>
      </c>
      <c r="BG27">
        <f t="shared" si="38"/>
        <v>0.68159424439917549</v>
      </c>
      <c r="BH27">
        <f t="shared" si="39"/>
        <v>1399.9960000000001</v>
      </c>
      <c r="BI27">
        <f t="shared" si="40"/>
        <v>1180.1818609272959</v>
      </c>
      <c r="BJ27">
        <f t="shared" si="41"/>
        <v>0.84298945206078857</v>
      </c>
      <c r="BK27">
        <f t="shared" si="42"/>
        <v>0.19597890412157729</v>
      </c>
      <c r="BL27">
        <v>6</v>
      </c>
      <c r="BM27">
        <v>0.5</v>
      </c>
      <c r="BN27" t="s">
        <v>290</v>
      </c>
      <c r="BO27">
        <v>2</v>
      </c>
      <c r="BP27">
        <v>1608242532.25</v>
      </c>
      <c r="BQ27">
        <v>700.12483333333296</v>
      </c>
      <c r="BR27">
        <v>718.2636</v>
      </c>
      <c r="BS27">
        <v>22.614229999999999</v>
      </c>
      <c r="BT27">
        <v>21.401946666666699</v>
      </c>
      <c r="BU27">
        <v>696.53236666666703</v>
      </c>
      <c r="BV27">
        <v>22.466000000000001</v>
      </c>
      <c r="BW27">
        <v>499.99970000000002</v>
      </c>
      <c r="BX27">
        <v>101.553333333333</v>
      </c>
      <c r="BY27">
        <v>4.876461E-2</v>
      </c>
      <c r="BZ27">
        <v>28.007813333333299</v>
      </c>
      <c r="CA27">
        <v>28.7972933333333</v>
      </c>
      <c r="CB27">
        <v>999.9</v>
      </c>
      <c r="CC27">
        <v>0</v>
      </c>
      <c r="CD27">
        <v>0</v>
      </c>
      <c r="CE27">
        <v>10002.246666666701</v>
      </c>
      <c r="CF27">
        <v>0</v>
      </c>
      <c r="CG27">
        <v>408.64440000000002</v>
      </c>
      <c r="CH27">
        <v>1399.9960000000001</v>
      </c>
      <c r="CI27">
        <v>0.89999569999999995</v>
      </c>
      <c r="CJ27">
        <v>0.1000043</v>
      </c>
      <c r="CK27">
        <v>0</v>
      </c>
      <c r="CL27">
        <v>1290.9776666666701</v>
      </c>
      <c r="CM27">
        <v>4.9993800000000004</v>
      </c>
      <c r="CN27">
        <v>18053.25</v>
      </c>
      <c r="CO27">
        <v>11164.2833333333</v>
      </c>
      <c r="CP27">
        <v>49</v>
      </c>
      <c r="CQ27">
        <v>51.186999999999998</v>
      </c>
      <c r="CR27">
        <v>49.875</v>
      </c>
      <c r="CS27">
        <v>51</v>
      </c>
      <c r="CT27">
        <v>50.561999999999998</v>
      </c>
      <c r="CU27">
        <v>1255.4949999999999</v>
      </c>
      <c r="CV27">
        <v>139.50800000000001</v>
      </c>
      <c r="CW27">
        <v>0</v>
      </c>
      <c r="CX27">
        <v>119.89999985694899</v>
      </c>
      <c r="CY27">
        <v>0</v>
      </c>
      <c r="CZ27">
        <v>1290.9296153846201</v>
      </c>
      <c r="DA27">
        <v>-16.544615384055</v>
      </c>
      <c r="DB27">
        <v>-239.162393292855</v>
      </c>
      <c r="DC27">
        <v>18052.488461538502</v>
      </c>
      <c r="DD27">
        <v>15</v>
      </c>
      <c r="DE27">
        <v>1608242191.5</v>
      </c>
      <c r="DF27" t="s">
        <v>324</v>
      </c>
      <c r="DG27">
        <v>1608242191.5</v>
      </c>
      <c r="DH27">
        <v>1608242190</v>
      </c>
      <c r="DI27">
        <v>26</v>
      </c>
      <c r="DJ27">
        <v>0.51100000000000001</v>
      </c>
      <c r="DK27">
        <v>-2.1000000000000001E-2</v>
      </c>
      <c r="DL27">
        <v>3.5920000000000001</v>
      </c>
      <c r="DM27">
        <v>0.14799999999999999</v>
      </c>
      <c r="DN27">
        <v>415</v>
      </c>
      <c r="DO27">
        <v>22</v>
      </c>
      <c r="DP27">
        <v>0.1</v>
      </c>
      <c r="DQ27">
        <v>0.04</v>
      </c>
      <c r="DR27">
        <v>14.4194128063737</v>
      </c>
      <c r="DS27">
        <v>-1.59175367925779</v>
      </c>
      <c r="DT27">
        <v>0.12621592280459101</v>
      </c>
      <c r="DU27">
        <v>0</v>
      </c>
      <c r="DV27">
        <v>-18.152200000000001</v>
      </c>
      <c r="DW27">
        <v>1.99826295884317</v>
      </c>
      <c r="DX27">
        <v>0.15392913737604499</v>
      </c>
      <c r="DY27">
        <v>0</v>
      </c>
      <c r="DZ27">
        <v>1.21331233333333</v>
      </c>
      <c r="EA27">
        <v>-0.13088809788653699</v>
      </c>
      <c r="EB27">
        <v>9.5094923395287103E-3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3.5920000000000001</v>
      </c>
      <c r="EJ27">
        <v>0.1482</v>
      </c>
      <c r="EK27">
        <v>3.5924761904762499</v>
      </c>
      <c r="EL27">
        <v>0</v>
      </c>
      <c r="EM27">
        <v>0</v>
      </c>
      <c r="EN27">
        <v>0</v>
      </c>
      <c r="EO27">
        <v>0.148225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5.8</v>
      </c>
      <c r="EX27">
        <v>5.8</v>
      </c>
      <c r="EY27">
        <v>2</v>
      </c>
      <c r="EZ27">
        <v>493.39100000000002</v>
      </c>
      <c r="FA27">
        <v>508.68400000000003</v>
      </c>
      <c r="FB27">
        <v>24.218499999999999</v>
      </c>
      <c r="FC27">
        <v>32.865200000000002</v>
      </c>
      <c r="FD27">
        <v>29.999700000000001</v>
      </c>
      <c r="FE27">
        <v>32.739899999999999</v>
      </c>
      <c r="FF27">
        <v>32.783700000000003</v>
      </c>
      <c r="FG27">
        <v>33.380600000000001</v>
      </c>
      <c r="FH27">
        <v>100</v>
      </c>
      <c r="FI27">
        <v>27.115300000000001</v>
      </c>
      <c r="FJ27">
        <v>24.209</v>
      </c>
      <c r="FK27">
        <v>717.91800000000001</v>
      </c>
      <c r="FL27">
        <v>10.626200000000001</v>
      </c>
      <c r="FM27">
        <v>100.80200000000001</v>
      </c>
      <c r="FN27">
        <v>100.38</v>
      </c>
    </row>
    <row r="28" spans="1:170" x14ac:dyDescent="0.25">
      <c r="A28">
        <v>12</v>
      </c>
      <c r="B28">
        <v>1608242660.5</v>
      </c>
      <c r="C28">
        <v>1310.9000000953699</v>
      </c>
      <c r="D28" t="s">
        <v>337</v>
      </c>
      <c r="E28" t="s">
        <v>338</v>
      </c>
      <c r="F28" t="s">
        <v>285</v>
      </c>
      <c r="G28" t="s">
        <v>286</v>
      </c>
      <c r="H28">
        <v>1608242652.5</v>
      </c>
      <c r="I28">
        <f t="shared" si="0"/>
        <v>8.2560763349778907E-4</v>
      </c>
      <c r="J28">
        <f t="shared" si="1"/>
        <v>13.333412136174783</v>
      </c>
      <c r="K28">
        <f t="shared" si="2"/>
        <v>800.20658064516101</v>
      </c>
      <c r="L28">
        <f t="shared" si="3"/>
        <v>330.50594849198239</v>
      </c>
      <c r="M28">
        <f t="shared" si="4"/>
        <v>33.579999965158265</v>
      </c>
      <c r="N28">
        <f t="shared" si="5"/>
        <v>81.302430630339387</v>
      </c>
      <c r="O28">
        <f t="shared" si="6"/>
        <v>4.7367270280431792E-2</v>
      </c>
      <c r="P28">
        <f t="shared" si="7"/>
        <v>2.9568658955036957</v>
      </c>
      <c r="Q28">
        <f t="shared" si="8"/>
        <v>4.6949728269727042E-2</v>
      </c>
      <c r="R28">
        <f t="shared" si="9"/>
        <v>2.9380787759612552E-2</v>
      </c>
      <c r="S28">
        <f t="shared" si="10"/>
        <v>231.29380913902338</v>
      </c>
      <c r="T28">
        <f t="shared" si="11"/>
        <v>29.125332119279452</v>
      </c>
      <c r="U28">
        <f t="shared" si="12"/>
        <v>28.817235483870999</v>
      </c>
      <c r="V28">
        <f t="shared" si="13"/>
        <v>3.9794350834266585</v>
      </c>
      <c r="W28">
        <f t="shared" si="14"/>
        <v>59.271671949809267</v>
      </c>
      <c r="X28">
        <f t="shared" si="15"/>
        <v>2.2475249423844885</v>
      </c>
      <c r="Y28">
        <f t="shared" si="16"/>
        <v>3.7919040722989439</v>
      </c>
      <c r="Z28">
        <f t="shared" si="17"/>
        <v>1.73191014104217</v>
      </c>
      <c r="AA28">
        <f t="shared" si="18"/>
        <v>-36.409296637252496</v>
      </c>
      <c r="AB28">
        <f t="shared" si="19"/>
        <v>-132.39200791133661</v>
      </c>
      <c r="AC28">
        <f t="shared" si="20"/>
        <v>-9.7989711428858968</v>
      </c>
      <c r="AD28">
        <f t="shared" si="21"/>
        <v>52.69353344754839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53528.639383482841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1272.9119230769199</v>
      </c>
      <c r="AR28">
        <v>1502.47</v>
      </c>
      <c r="AS28">
        <f t="shared" si="27"/>
        <v>0.15278712847716103</v>
      </c>
      <c r="AT28">
        <v>0.5</v>
      </c>
      <c r="AU28">
        <f t="shared" si="28"/>
        <v>1180.1991763798471</v>
      </c>
      <c r="AV28">
        <f t="shared" si="29"/>
        <v>13.333412136174783</v>
      </c>
      <c r="AW28">
        <f t="shared" si="30"/>
        <v>90.159621595093668</v>
      </c>
      <c r="AX28">
        <f t="shared" si="31"/>
        <v>0.55772827410863446</v>
      </c>
      <c r="AY28">
        <f t="shared" si="32"/>
        <v>1.1787128727425666E-2</v>
      </c>
      <c r="AZ28">
        <f t="shared" si="33"/>
        <v>1.1711448481500462</v>
      </c>
      <c r="BA28" t="s">
        <v>340</v>
      </c>
      <c r="BB28">
        <v>664.5</v>
      </c>
      <c r="BC28">
        <f t="shared" si="34"/>
        <v>837.97</v>
      </c>
      <c r="BD28">
        <f t="shared" si="35"/>
        <v>0.27394545976953838</v>
      </c>
      <c r="BE28">
        <f t="shared" si="36"/>
        <v>0.67740358333525819</v>
      </c>
      <c r="BF28">
        <f t="shared" si="37"/>
        <v>0.29169008426425808</v>
      </c>
      <c r="BG28">
        <f t="shared" si="38"/>
        <v>0.69096358829741211</v>
      </c>
      <c r="BH28">
        <f t="shared" si="39"/>
        <v>1400.01677419355</v>
      </c>
      <c r="BI28">
        <f t="shared" si="40"/>
        <v>1180.1991763798471</v>
      </c>
      <c r="BJ28">
        <f t="shared" si="41"/>
        <v>0.84298931136712696</v>
      </c>
      <c r="BK28">
        <f t="shared" si="42"/>
        <v>0.19597862273425401</v>
      </c>
      <c r="BL28">
        <v>6</v>
      </c>
      <c r="BM28">
        <v>0.5</v>
      </c>
      <c r="BN28" t="s">
        <v>290</v>
      </c>
      <c r="BO28">
        <v>2</v>
      </c>
      <c r="BP28">
        <v>1608242652.5</v>
      </c>
      <c r="BQ28">
        <v>800.20658064516101</v>
      </c>
      <c r="BR28">
        <v>816.99906451612901</v>
      </c>
      <c r="BS28">
        <v>22.120916129032299</v>
      </c>
      <c r="BT28">
        <v>21.1521258064516</v>
      </c>
      <c r="BU28">
        <v>796.61409677419294</v>
      </c>
      <c r="BV28">
        <v>21.972690322580601</v>
      </c>
      <c r="BW28">
        <v>500.01187096774203</v>
      </c>
      <c r="BX28">
        <v>101.553193548387</v>
      </c>
      <c r="BY28">
        <v>4.8608532258064503E-2</v>
      </c>
      <c r="BZ28">
        <v>27.986725806451599</v>
      </c>
      <c r="CA28">
        <v>28.817235483870999</v>
      </c>
      <c r="CB28">
        <v>999.9</v>
      </c>
      <c r="CC28">
        <v>0</v>
      </c>
      <c r="CD28">
        <v>0</v>
      </c>
      <c r="CE28">
        <v>10001.212258064499</v>
      </c>
      <c r="CF28">
        <v>0</v>
      </c>
      <c r="CG28">
        <v>380.27993548387099</v>
      </c>
      <c r="CH28">
        <v>1400.01677419355</v>
      </c>
      <c r="CI28">
        <v>0.89999703225806504</v>
      </c>
      <c r="CJ28">
        <v>0.100002967741935</v>
      </c>
      <c r="CK28">
        <v>0</v>
      </c>
      <c r="CL28">
        <v>1273.0848387096801</v>
      </c>
      <c r="CM28">
        <v>4.9993800000000004</v>
      </c>
      <c r="CN28">
        <v>17798.900000000001</v>
      </c>
      <c r="CO28">
        <v>11164.4580645161</v>
      </c>
      <c r="CP28">
        <v>48.9796774193548</v>
      </c>
      <c r="CQ28">
        <v>51.116870967741903</v>
      </c>
      <c r="CR28">
        <v>49.811999999999998</v>
      </c>
      <c r="CS28">
        <v>50.951225806451603</v>
      </c>
      <c r="CT28">
        <v>50.561999999999998</v>
      </c>
      <c r="CU28">
        <v>1255.5148387096799</v>
      </c>
      <c r="CV28">
        <v>139.50290322580599</v>
      </c>
      <c r="CW28">
        <v>0</v>
      </c>
      <c r="CX28">
        <v>119.90000009536701</v>
      </c>
      <c r="CY28">
        <v>0</v>
      </c>
      <c r="CZ28">
        <v>1272.9119230769199</v>
      </c>
      <c r="DA28">
        <v>-16.607521356565801</v>
      </c>
      <c r="DB28">
        <v>-248.76581196441799</v>
      </c>
      <c r="DC28">
        <v>17796.276923076901</v>
      </c>
      <c r="DD28">
        <v>15</v>
      </c>
      <c r="DE28">
        <v>1608242191.5</v>
      </c>
      <c r="DF28" t="s">
        <v>324</v>
      </c>
      <c r="DG28">
        <v>1608242191.5</v>
      </c>
      <c r="DH28">
        <v>1608242190</v>
      </c>
      <c r="DI28">
        <v>26</v>
      </c>
      <c r="DJ28">
        <v>0.51100000000000001</v>
      </c>
      <c r="DK28">
        <v>-2.1000000000000001E-2</v>
      </c>
      <c r="DL28">
        <v>3.5920000000000001</v>
      </c>
      <c r="DM28">
        <v>0.14799999999999999</v>
      </c>
      <c r="DN28">
        <v>415</v>
      </c>
      <c r="DO28">
        <v>22</v>
      </c>
      <c r="DP28">
        <v>0.1</v>
      </c>
      <c r="DQ28">
        <v>0.04</v>
      </c>
      <c r="DR28">
        <v>13.342731091034</v>
      </c>
      <c r="DS28">
        <v>-2.1007946743772301</v>
      </c>
      <c r="DT28">
        <v>0.16028484550917799</v>
      </c>
      <c r="DU28">
        <v>0</v>
      </c>
      <c r="DV28">
        <v>-16.77938</v>
      </c>
      <c r="DW28">
        <v>2.5697406006674401</v>
      </c>
      <c r="DX28">
        <v>0.195533936355474</v>
      </c>
      <c r="DY28">
        <v>0</v>
      </c>
      <c r="DZ28">
        <v>0.968300933333333</v>
      </c>
      <c r="EA28">
        <v>-0.111521939933261</v>
      </c>
      <c r="EB28">
        <v>8.0719269113528492E-3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3.5920000000000001</v>
      </c>
      <c r="EJ28">
        <v>0.14829999999999999</v>
      </c>
      <c r="EK28">
        <v>3.5924761904762499</v>
      </c>
      <c r="EL28">
        <v>0</v>
      </c>
      <c r="EM28">
        <v>0</v>
      </c>
      <c r="EN28">
        <v>0</v>
      </c>
      <c r="EO28">
        <v>0.148225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7.8</v>
      </c>
      <c r="EX28">
        <v>7.8</v>
      </c>
      <c r="EY28">
        <v>2</v>
      </c>
      <c r="EZ28">
        <v>492.99900000000002</v>
      </c>
      <c r="FA28">
        <v>508.42399999999998</v>
      </c>
      <c r="FB28">
        <v>24.305</v>
      </c>
      <c r="FC28">
        <v>32.779699999999998</v>
      </c>
      <c r="FD28">
        <v>30.0001</v>
      </c>
      <c r="FE28">
        <v>32.639200000000002</v>
      </c>
      <c r="FF28">
        <v>32.6845</v>
      </c>
      <c r="FG28">
        <v>37.068199999999997</v>
      </c>
      <c r="FH28">
        <v>100</v>
      </c>
      <c r="FI28">
        <v>16.418199999999999</v>
      </c>
      <c r="FJ28">
        <v>24.310500000000001</v>
      </c>
      <c r="FK28">
        <v>816.86800000000005</v>
      </c>
      <c r="FL28">
        <v>4.39534</v>
      </c>
      <c r="FM28">
        <v>100.809</v>
      </c>
      <c r="FN28">
        <v>100.383</v>
      </c>
    </row>
    <row r="29" spans="1:170" x14ac:dyDescent="0.25">
      <c r="A29">
        <v>13</v>
      </c>
      <c r="B29">
        <v>1608242781</v>
      </c>
      <c r="C29">
        <v>1431.4000000953699</v>
      </c>
      <c r="D29" t="s">
        <v>341</v>
      </c>
      <c r="E29" t="s">
        <v>342</v>
      </c>
      <c r="F29" t="s">
        <v>285</v>
      </c>
      <c r="G29" t="s">
        <v>286</v>
      </c>
      <c r="H29">
        <v>1608242773</v>
      </c>
      <c r="I29">
        <f t="shared" si="0"/>
        <v>6.5653157054132026E-4</v>
      </c>
      <c r="J29">
        <f t="shared" si="1"/>
        <v>12.702555827673475</v>
      </c>
      <c r="K29">
        <f t="shared" si="2"/>
        <v>899.99616129032199</v>
      </c>
      <c r="L29">
        <f t="shared" si="3"/>
        <v>319.88096194635716</v>
      </c>
      <c r="M29">
        <f t="shared" si="4"/>
        <v>32.501085693100599</v>
      </c>
      <c r="N29">
        <f t="shared" si="5"/>
        <v>91.442929843582277</v>
      </c>
      <c r="O29">
        <f t="shared" si="6"/>
        <v>3.6350309356729685E-2</v>
      </c>
      <c r="P29">
        <f t="shared" si="7"/>
        <v>2.9563085389811237</v>
      </c>
      <c r="Q29">
        <f t="shared" si="8"/>
        <v>3.6103817337073241E-2</v>
      </c>
      <c r="R29">
        <f t="shared" si="9"/>
        <v>2.2586892679737184E-2</v>
      </c>
      <c r="S29">
        <f t="shared" si="10"/>
        <v>231.29159470601584</v>
      </c>
      <c r="T29">
        <f t="shared" si="11"/>
        <v>29.170308039715501</v>
      </c>
      <c r="U29">
        <f t="shared" si="12"/>
        <v>28.8813483870968</v>
      </c>
      <c r="V29">
        <f t="shared" si="13"/>
        <v>3.9942424655621096</v>
      </c>
      <c r="W29">
        <f t="shared" si="14"/>
        <v>58.092597147498459</v>
      </c>
      <c r="X29">
        <f t="shared" si="15"/>
        <v>2.202972162634095</v>
      </c>
      <c r="Y29">
        <f t="shared" si="16"/>
        <v>3.7921736517317295</v>
      </c>
      <c r="Z29">
        <f t="shared" si="17"/>
        <v>1.7912703029280146</v>
      </c>
      <c r="AA29">
        <f t="shared" si="18"/>
        <v>-28.953042260872223</v>
      </c>
      <c r="AB29">
        <f t="shared" si="19"/>
        <v>-142.39105814957421</v>
      </c>
      <c r="AC29">
        <f t="shared" si="20"/>
        <v>-10.544466869104266</v>
      </c>
      <c r="AD29">
        <f t="shared" si="21"/>
        <v>49.403027426465144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53512.231380918623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1261.4815384615399</v>
      </c>
      <c r="AR29">
        <v>1488.46</v>
      </c>
      <c r="AS29">
        <f t="shared" si="27"/>
        <v>0.15249214727870419</v>
      </c>
      <c r="AT29">
        <v>0.5</v>
      </c>
      <c r="AU29">
        <f t="shared" si="28"/>
        <v>1180.1880115307881</v>
      </c>
      <c r="AV29">
        <f t="shared" si="29"/>
        <v>12.702555827673475</v>
      </c>
      <c r="AW29">
        <f t="shared" si="30"/>
        <v>89.984702035456991</v>
      </c>
      <c r="AX29">
        <f t="shared" si="31"/>
        <v>0.55347809145022375</v>
      </c>
      <c r="AY29">
        <f t="shared" si="32"/>
        <v>1.125270141514503E-2</v>
      </c>
      <c r="AZ29">
        <f t="shared" si="33"/>
        <v>1.1915805597731883</v>
      </c>
      <c r="BA29" t="s">
        <v>344</v>
      </c>
      <c r="BB29">
        <v>664.63</v>
      </c>
      <c r="BC29">
        <f t="shared" si="34"/>
        <v>823.83</v>
      </c>
      <c r="BD29">
        <f t="shared" si="35"/>
        <v>0.275516139905636</v>
      </c>
      <c r="BE29">
        <f t="shared" si="36"/>
        <v>0.68283123832990045</v>
      </c>
      <c r="BF29">
        <f t="shared" si="37"/>
        <v>0.29363962590483433</v>
      </c>
      <c r="BG29">
        <f t="shared" si="38"/>
        <v>0.69646503456791908</v>
      </c>
      <c r="BH29">
        <f t="shared" si="39"/>
        <v>1400.0035483871</v>
      </c>
      <c r="BI29">
        <f t="shared" si="40"/>
        <v>1180.1880115307881</v>
      </c>
      <c r="BJ29">
        <f t="shared" si="41"/>
        <v>0.84298930019887852</v>
      </c>
      <c r="BK29">
        <f t="shared" si="42"/>
        <v>0.19597860039775708</v>
      </c>
      <c r="BL29">
        <v>6</v>
      </c>
      <c r="BM29">
        <v>0.5</v>
      </c>
      <c r="BN29" t="s">
        <v>290</v>
      </c>
      <c r="BO29">
        <v>2</v>
      </c>
      <c r="BP29">
        <v>1608242773</v>
      </c>
      <c r="BQ29">
        <v>899.99616129032199</v>
      </c>
      <c r="BR29">
        <v>915.94832258064503</v>
      </c>
      <c r="BS29">
        <v>21.682009677419298</v>
      </c>
      <c r="BT29">
        <v>20.9112516129032</v>
      </c>
      <c r="BU29">
        <v>896.40387096774202</v>
      </c>
      <c r="BV29">
        <v>21.533787096774201</v>
      </c>
      <c r="BW29">
        <v>499.99864516129003</v>
      </c>
      <c r="BX29">
        <v>101.555096774194</v>
      </c>
      <c r="BY29">
        <v>4.8591970967741899E-2</v>
      </c>
      <c r="BZ29">
        <v>27.987945161290298</v>
      </c>
      <c r="CA29">
        <v>28.8813483870968</v>
      </c>
      <c r="CB29">
        <v>999.9</v>
      </c>
      <c r="CC29">
        <v>0</v>
      </c>
      <c r="CD29">
        <v>0</v>
      </c>
      <c r="CE29">
        <v>9997.8629032258104</v>
      </c>
      <c r="CF29">
        <v>0</v>
      </c>
      <c r="CG29">
        <v>355.582774193548</v>
      </c>
      <c r="CH29">
        <v>1400.0035483871</v>
      </c>
      <c r="CI29">
        <v>0.89999838709677404</v>
      </c>
      <c r="CJ29">
        <v>0.100001612903226</v>
      </c>
      <c r="CK29">
        <v>0</v>
      </c>
      <c r="CL29">
        <v>1261.5325806451599</v>
      </c>
      <c r="CM29">
        <v>4.9993800000000004</v>
      </c>
      <c r="CN29">
        <v>17632.793548387101</v>
      </c>
      <c r="CO29">
        <v>11164.3612903226</v>
      </c>
      <c r="CP29">
        <v>48.9796774193548</v>
      </c>
      <c r="CQ29">
        <v>51.0741935483871</v>
      </c>
      <c r="CR29">
        <v>49.811999999999998</v>
      </c>
      <c r="CS29">
        <v>50.936999999999998</v>
      </c>
      <c r="CT29">
        <v>50.558</v>
      </c>
      <c r="CU29">
        <v>1255.5025806451599</v>
      </c>
      <c r="CV29">
        <v>139.50096774193599</v>
      </c>
      <c r="CW29">
        <v>0</v>
      </c>
      <c r="CX29">
        <v>120.09999990463299</v>
      </c>
      <c r="CY29">
        <v>0</v>
      </c>
      <c r="CZ29">
        <v>1261.4815384615399</v>
      </c>
      <c r="DA29">
        <v>-4.0635897300493102</v>
      </c>
      <c r="DB29">
        <v>-66.762393066282002</v>
      </c>
      <c r="DC29">
        <v>17631.853846153801</v>
      </c>
      <c r="DD29">
        <v>15</v>
      </c>
      <c r="DE29">
        <v>1608242191.5</v>
      </c>
      <c r="DF29" t="s">
        <v>324</v>
      </c>
      <c r="DG29">
        <v>1608242191.5</v>
      </c>
      <c r="DH29">
        <v>1608242190</v>
      </c>
      <c r="DI29">
        <v>26</v>
      </c>
      <c r="DJ29">
        <v>0.51100000000000001</v>
      </c>
      <c r="DK29">
        <v>-2.1000000000000001E-2</v>
      </c>
      <c r="DL29">
        <v>3.5920000000000001</v>
      </c>
      <c r="DM29">
        <v>0.14799999999999999</v>
      </c>
      <c r="DN29">
        <v>415</v>
      </c>
      <c r="DO29">
        <v>22</v>
      </c>
      <c r="DP29">
        <v>0.1</v>
      </c>
      <c r="DQ29">
        <v>0.04</v>
      </c>
      <c r="DR29">
        <v>12.705752821514499</v>
      </c>
      <c r="DS29">
        <v>-0.37165278521994299</v>
      </c>
      <c r="DT29">
        <v>0.12046991243497</v>
      </c>
      <c r="DU29">
        <v>1</v>
      </c>
      <c r="DV29">
        <v>-15.945923333333299</v>
      </c>
      <c r="DW29">
        <v>-2.13543937708407E-2</v>
      </c>
      <c r="DX29">
        <v>0.13612423659616599</v>
      </c>
      <c r="DY29">
        <v>1</v>
      </c>
      <c r="DZ29">
        <v>0.77083313333333303</v>
      </c>
      <c r="EA29">
        <v>-1.24440133481646E-2</v>
      </c>
      <c r="EB29">
        <v>1.1391469830047899E-3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3.593</v>
      </c>
      <c r="EJ29">
        <v>0.14829999999999999</v>
      </c>
      <c r="EK29">
        <v>3.5924761904762499</v>
      </c>
      <c r="EL29">
        <v>0</v>
      </c>
      <c r="EM29">
        <v>0</v>
      </c>
      <c r="EN29">
        <v>0</v>
      </c>
      <c r="EO29">
        <v>0.148225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9.8000000000000007</v>
      </c>
      <c r="EX29">
        <v>9.8000000000000007</v>
      </c>
      <c r="EY29">
        <v>2</v>
      </c>
      <c r="EZ29">
        <v>492.74599999999998</v>
      </c>
      <c r="FA29">
        <v>508.67</v>
      </c>
      <c r="FB29">
        <v>24.285900000000002</v>
      </c>
      <c r="FC29">
        <v>32.754899999999999</v>
      </c>
      <c r="FD29">
        <v>30.000299999999999</v>
      </c>
      <c r="FE29">
        <v>32.591900000000003</v>
      </c>
      <c r="FF29">
        <v>32.637</v>
      </c>
      <c r="FG29">
        <v>40.702599999999997</v>
      </c>
      <c r="FH29">
        <v>100</v>
      </c>
      <c r="FI29">
        <v>4.9384399999999999</v>
      </c>
      <c r="FJ29">
        <v>24.286999999999999</v>
      </c>
      <c r="FK29">
        <v>915.88699999999994</v>
      </c>
      <c r="FL29">
        <v>2.3509000000000002</v>
      </c>
      <c r="FM29">
        <v>100.81</v>
      </c>
      <c r="FN29">
        <v>100.38500000000001</v>
      </c>
    </row>
    <row r="30" spans="1:170" x14ac:dyDescent="0.25">
      <c r="A30">
        <v>14</v>
      </c>
      <c r="B30">
        <v>1608242892</v>
      </c>
      <c r="C30">
        <v>1542.4000000953699</v>
      </c>
      <c r="D30" t="s">
        <v>345</v>
      </c>
      <c r="E30" t="s">
        <v>346</v>
      </c>
      <c r="F30" t="s">
        <v>285</v>
      </c>
      <c r="G30" t="s">
        <v>286</v>
      </c>
      <c r="H30">
        <v>1608242884.25</v>
      </c>
      <c r="I30">
        <f t="shared" si="0"/>
        <v>5.9487327876863729E-4</v>
      </c>
      <c r="J30">
        <f t="shared" si="1"/>
        <v>13.171664182096707</v>
      </c>
      <c r="K30">
        <f t="shared" si="2"/>
        <v>1201.71966666667</v>
      </c>
      <c r="L30">
        <f t="shared" si="3"/>
        <v>516.59883499695286</v>
      </c>
      <c r="M30">
        <f t="shared" si="4"/>
        <v>52.487763884184389</v>
      </c>
      <c r="N30">
        <f t="shared" si="5"/>
        <v>122.09779396686596</v>
      </c>
      <c r="O30">
        <f t="shared" si="6"/>
        <v>3.2119074672880533E-2</v>
      </c>
      <c r="P30">
        <f t="shared" si="7"/>
        <v>2.9578583082718577</v>
      </c>
      <c r="Q30">
        <f t="shared" si="8"/>
        <v>3.1926563170805049E-2</v>
      </c>
      <c r="R30">
        <f t="shared" si="9"/>
        <v>1.9971302039199432E-2</v>
      </c>
      <c r="S30">
        <f t="shared" si="10"/>
        <v>231.28967548583748</v>
      </c>
      <c r="T30">
        <f t="shared" si="11"/>
        <v>29.18264189842526</v>
      </c>
      <c r="U30">
        <f t="shared" si="12"/>
        <v>28.9104733333333</v>
      </c>
      <c r="V30">
        <f t="shared" si="13"/>
        <v>4.0009849578278533</v>
      </c>
      <c r="W30">
        <f t="shared" si="14"/>
        <v>57.109492172825995</v>
      </c>
      <c r="X30">
        <f t="shared" si="15"/>
        <v>2.1653171717108837</v>
      </c>
      <c r="Y30">
        <f t="shared" si="16"/>
        <v>3.791518868979177</v>
      </c>
      <c r="Z30">
        <f t="shared" si="17"/>
        <v>1.8356677861169697</v>
      </c>
      <c r="AA30">
        <f t="shared" si="18"/>
        <v>-26.233911593696906</v>
      </c>
      <c r="AB30">
        <f t="shared" si="19"/>
        <v>-147.58239021987259</v>
      </c>
      <c r="AC30">
        <f t="shared" si="20"/>
        <v>-10.924597660175634</v>
      </c>
      <c r="AD30">
        <f t="shared" si="21"/>
        <v>46.548776012092333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53557.879620523316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1286.6300000000001</v>
      </c>
      <c r="AR30">
        <v>1520.84</v>
      </c>
      <c r="AS30">
        <f t="shared" si="27"/>
        <v>0.15400042082007304</v>
      </c>
      <c r="AT30">
        <v>0.5</v>
      </c>
      <c r="AU30">
        <f t="shared" si="28"/>
        <v>1180.1777668711572</v>
      </c>
      <c r="AV30">
        <f t="shared" si="29"/>
        <v>13.171664182096707</v>
      </c>
      <c r="AW30">
        <f t="shared" si="30"/>
        <v>90.873936370326135</v>
      </c>
      <c r="AX30">
        <f t="shared" si="31"/>
        <v>0.5664698456116356</v>
      </c>
      <c r="AY30">
        <f t="shared" si="32"/>
        <v>1.1650288666566607E-2</v>
      </c>
      <c r="AZ30">
        <f t="shared" si="33"/>
        <v>1.1449199126798348</v>
      </c>
      <c r="BA30" t="s">
        <v>348</v>
      </c>
      <c r="BB30">
        <v>659.33</v>
      </c>
      <c r="BC30">
        <f t="shared" si="34"/>
        <v>861.50999999999988</v>
      </c>
      <c r="BD30">
        <f t="shared" si="35"/>
        <v>0.27185987394226396</v>
      </c>
      <c r="BE30">
        <f t="shared" si="36"/>
        <v>0.66900009605225241</v>
      </c>
      <c r="BF30">
        <f t="shared" si="37"/>
        <v>0.2908129348253819</v>
      </c>
      <c r="BG30">
        <f t="shared" si="38"/>
        <v>0.68375005739168682</v>
      </c>
      <c r="BH30">
        <f t="shared" si="39"/>
        <v>1399.99133333333</v>
      </c>
      <c r="BI30">
        <f t="shared" si="40"/>
        <v>1180.1777668711572</v>
      </c>
      <c r="BJ30">
        <f t="shared" si="41"/>
        <v>0.84298933769910955</v>
      </c>
      <c r="BK30">
        <f t="shared" si="42"/>
        <v>0.19597867539821898</v>
      </c>
      <c r="BL30">
        <v>6</v>
      </c>
      <c r="BM30">
        <v>0.5</v>
      </c>
      <c r="BN30" t="s">
        <v>290</v>
      </c>
      <c r="BO30">
        <v>2</v>
      </c>
      <c r="BP30">
        <v>1608242884.25</v>
      </c>
      <c r="BQ30">
        <v>1201.71966666667</v>
      </c>
      <c r="BR30">
        <v>1218.383</v>
      </c>
      <c r="BS30">
        <v>21.311640000000001</v>
      </c>
      <c r="BT30">
        <v>20.613026666666698</v>
      </c>
      <c r="BU30">
        <v>1195.7176666666701</v>
      </c>
      <c r="BV30">
        <v>21.179639999999999</v>
      </c>
      <c r="BW30">
        <v>500.015266666667</v>
      </c>
      <c r="BX30">
        <v>101.554233333333</v>
      </c>
      <c r="BY30">
        <v>4.8326193333333302E-2</v>
      </c>
      <c r="BZ30">
        <v>27.9849833333333</v>
      </c>
      <c r="CA30">
        <v>28.9104733333333</v>
      </c>
      <c r="CB30">
        <v>999.9</v>
      </c>
      <c r="CC30">
        <v>0</v>
      </c>
      <c r="CD30">
        <v>0</v>
      </c>
      <c r="CE30">
        <v>10006.7416666667</v>
      </c>
      <c r="CF30">
        <v>0</v>
      </c>
      <c r="CG30">
        <v>388.82666666666699</v>
      </c>
      <c r="CH30">
        <v>1399.99133333333</v>
      </c>
      <c r="CI30">
        <v>0.89999640000000003</v>
      </c>
      <c r="CJ30">
        <v>0.1000036</v>
      </c>
      <c r="CK30">
        <v>0</v>
      </c>
      <c r="CL30">
        <v>1286.77866666667</v>
      </c>
      <c r="CM30">
        <v>4.9993800000000004</v>
      </c>
      <c r="CN30">
        <v>18001.21</v>
      </c>
      <c r="CO30">
        <v>11164.26</v>
      </c>
      <c r="CP30">
        <v>49</v>
      </c>
      <c r="CQ30">
        <v>51.061999999999998</v>
      </c>
      <c r="CR30">
        <v>49.811999999999998</v>
      </c>
      <c r="CS30">
        <v>50.936999999999998</v>
      </c>
      <c r="CT30">
        <v>50.561999999999998</v>
      </c>
      <c r="CU30">
        <v>1255.49133333333</v>
      </c>
      <c r="CV30">
        <v>139.50166666666701</v>
      </c>
      <c r="CW30">
        <v>0</v>
      </c>
      <c r="CX30">
        <v>110.5</v>
      </c>
      <c r="CY30">
        <v>0</v>
      </c>
      <c r="CZ30">
        <v>1286.6300000000001</v>
      </c>
      <c r="DA30">
        <v>-25.918632479612501</v>
      </c>
      <c r="DB30">
        <v>-349.26837610211601</v>
      </c>
      <c r="DC30">
        <v>17999.303846153802</v>
      </c>
      <c r="DD30">
        <v>15</v>
      </c>
      <c r="DE30">
        <v>1608242923.5</v>
      </c>
      <c r="DF30" t="s">
        <v>349</v>
      </c>
      <c r="DG30">
        <v>1608242923.5</v>
      </c>
      <c r="DH30">
        <v>1608242909</v>
      </c>
      <c r="DI30">
        <v>27</v>
      </c>
      <c r="DJ30">
        <v>2.411</v>
      </c>
      <c r="DK30">
        <v>-1.6E-2</v>
      </c>
      <c r="DL30">
        <v>6.0019999999999998</v>
      </c>
      <c r="DM30">
        <v>0.13200000000000001</v>
      </c>
      <c r="DN30">
        <v>1218</v>
      </c>
      <c r="DO30">
        <v>21</v>
      </c>
      <c r="DP30">
        <v>0.1</v>
      </c>
      <c r="DQ30">
        <v>0.11</v>
      </c>
      <c r="DR30">
        <v>15.1701503142411</v>
      </c>
      <c r="DS30">
        <v>-0.101218481924465</v>
      </c>
      <c r="DT30">
        <v>5.2741771801412603E-2</v>
      </c>
      <c r="DU30">
        <v>1</v>
      </c>
      <c r="DV30">
        <v>-19.0755433333333</v>
      </c>
      <c r="DW30">
        <v>4.1085650723257502E-3</v>
      </c>
      <c r="DX30">
        <v>5.7508391754788502E-2</v>
      </c>
      <c r="DY30">
        <v>1</v>
      </c>
      <c r="DZ30">
        <v>0.71496096666666697</v>
      </c>
      <c r="EA30">
        <v>-1.6949259176861801E-2</v>
      </c>
      <c r="EB30">
        <v>1.30849899970241E-3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6.0019999999999998</v>
      </c>
      <c r="EJ30">
        <v>0.13200000000000001</v>
      </c>
      <c r="EK30">
        <v>3.5924761904762499</v>
      </c>
      <c r="EL30">
        <v>0</v>
      </c>
      <c r="EM30">
        <v>0</v>
      </c>
      <c r="EN30">
        <v>0</v>
      </c>
      <c r="EO30">
        <v>0.148225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11.7</v>
      </c>
      <c r="EX30">
        <v>11.7</v>
      </c>
      <c r="EY30">
        <v>2</v>
      </c>
      <c r="EZ30">
        <v>492.52100000000002</v>
      </c>
      <c r="FA30">
        <v>508.87299999999999</v>
      </c>
      <c r="FB30">
        <v>24.376999999999999</v>
      </c>
      <c r="FC30">
        <v>32.772300000000001</v>
      </c>
      <c r="FD30">
        <v>30.0002</v>
      </c>
      <c r="FE30">
        <v>32.587699999999998</v>
      </c>
      <c r="FF30">
        <v>32.628300000000003</v>
      </c>
      <c r="FG30">
        <v>51.354599999999998</v>
      </c>
      <c r="FH30">
        <v>100</v>
      </c>
      <c r="FI30">
        <v>0</v>
      </c>
      <c r="FJ30">
        <v>24.379100000000001</v>
      </c>
      <c r="FK30">
        <v>1218.1400000000001</v>
      </c>
      <c r="FL30">
        <v>3.8418000000000001</v>
      </c>
      <c r="FM30">
        <v>100.804</v>
      </c>
      <c r="FN30">
        <v>100.38</v>
      </c>
    </row>
    <row r="31" spans="1:170" x14ac:dyDescent="0.25">
      <c r="A31">
        <v>15</v>
      </c>
      <c r="B31">
        <v>1608243044</v>
      </c>
      <c r="C31">
        <v>1694.4000000953699</v>
      </c>
      <c r="D31" t="s">
        <v>350</v>
      </c>
      <c r="E31" t="s">
        <v>351</v>
      </c>
      <c r="F31" t="s">
        <v>285</v>
      </c>
      <c r="G31" t="s">
        <v>286</v>
      </c>
      <c r="H31">
        <v>1608243036.25</v>
      </c>
      <c r="I31">
        <f t="shared" si="0"/>
        <v>4.7866599046020742E-4</v>
      </c>
      <c r="J31">
        <f t="shared" si="1"/>
        <v>12.176693707863844</v>
      </c>
      <c r="K31">
        <f t="shared" si="2"/>
        <v>1399.7736666666699</v>
      </c>
      <c r="L31">
        <f t="shared" si="3"/>
        <v>596.51090841810174</v>
      </c>
      <c r="M31">
        <f t="shared" si="4"/>
        <v>60.607093123356144</v>
      </c>
      <c r="N31">
        <f t="shared" si="5"/>
        <v>142.22072349400491</v>
      </c>
      <c r="O31">
        <f t="shared" si="6"/>
        <v>2.5308735973281218E-2</v>
      </c>
      <c r="P31">
        <f t="shared" si="7"/>
        <v>2.9568507168135651</v>
      </c>
      <c r="Q31">
        <f t="shared" si="8"/>
        <v>2.5189002685936525E-2</v>
      </c>
      <c r="R31">
        <f t="shared" si="9"/>
        <v>1.5753836891607309E-2</v>
      </c>
      <c r="S31">
        <f t="shared" si="10"/>
        <v>231.29337733535212</v>
      </c>
      <c r="T31">
        <f t="shared" si="11"/>
        <v>29.232701692495695</v>
      </c>
      <c r="U31">
        <f t="shared" si="12"/>
        <v>28.8542466666667</v>
      </c>
      <c r="V31">
        <f t="shared" si="13"/>
        <v>3.987977256812</v>
      </c>
      <c r="W31">
        <f t="shared" si="14"/>
        <v>55.723892262566963</v>
      </c>
      <c r="X31">
        <f t="shared" si="15"/>
        <v>2.1152138951887935</v>
      </c>
      <c r="Y31">
        <f t="shared" si="16"/>
        <v>3.7958832545688983</v>
      </c>
      <c r="Z31">
        <f t="shared" si="17"/>
        <v>1.8727633616232064</v>
      </c>
      <c r="AA31">
        <f t="shared" si="18"/>
        <v>-21.109170179295148</v>
      </c>
      <c r="AB31">
        <f t="shared" si="19"/>
        <v>-135.42335289227813</v>
      </c>
      <c r="AC31">
        <f t="shared" si="20"/>
        <v>-10.026131901546696</v>
      </c>
      <c r="AD31">
        <f t="shared" si="21"/>
        <v>64.734722362232134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53525.014618972004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1263.6396</v>
      </c>
      <c r="AR31">
        <v>1496.11</v>
      </c>
      <c r="AS31">
        <f t="shared" si="27"/>
        <v>0.15538322716912523</v>
      </c>
      <c r="AT31">
        <v>0.5</v>
      </c>
      <c r="AU31">
        <f t="shared" si="28"/>
        <v>1180.196851853379</v>
      </c>
      <c r="AV31">
        <f t="shared" si="29"/>
        <v>12.176693707863844</v>
      </c>
      <c r="AW31">
        <f t="shared" si="30"/>
        <v>91.691397767910019</v>
      </c>
      <c r="AX31">
        <f t="shared" si="31"/>
        <v>0.55804051841107938</v>
      </c>
      <c r="AY31">
        <f t="shared" si="32"/>
        <v>1.0807045593835059E-2</v>
      </c>
      <c r="AZ31">
        <f t="shared" si="33"/>
        <v>1.1803744377084573</v>
      </c>
      <c r="BA31" t="s">
        <v>353</v>
      </c>
      <c r="BB31">
        <v>661.22</v>
      </c>
      <c r="BC31">
        <f t="shared" si="34"/>
        <v>834.88999999999987</v>
      </c>
      <c r="BD31">
        <f t="shared" si="35"/>
        <v>0.27844434596174344</v>
      </c>
      <c r="BE31">
        <f t="shared" si="36"/>
        <v>0.67899464023438416</v>
      </c>
      <c r="BF31">
        <f t="shared" si="37"/>
        <v>0.29779727105120785</v>
      </c>
      <c r="BG31">
        <f t="shared" si="38"/>
        <v>0.69346103285704275</v>
      </c>
      <c r="BH31">
        <f t="shared" si="39"/>
        <v>1400.0139999999999</v>
      </c>
      <c r="BI31">
        <f t="shared" si="40"/>
        <v>1180.196851853379</v>
      </c>
      <c r="BJ31">
        <f t="shared" si="41"/>
        <v>0.84298932143062799</v>
      </c>
      <c r="BK31">
        <f t="shared" si="42"/>
        <v>0.19597864286125607</v>
      </c>
      <c r="BL31">
        <v>6</v>
      </c>
      <c r="BM31">
        <v>0.5</v>
      </c>
      <c r="BN31" t="s">
        <v>290</v>
      </c>
      <c r="BO31">
        <v>2</v>
      </c>
      <c r="BP31">
        <v>1608243036.25</v>
      </c>
      <c r="BQ31">
        <v>1399.7736666666699</v>
      </c>
      <c r="BR31">
        <v>1415.1893333333301</v>
      </c>
      <c r="BS31">
        <v>20.818490000000001</v>
      </c>
      <c r="BT31">
        <v>20.256063333333302</v>
      </c>
      <c r="BU31">
        <v>1393.7719999999999</v>
      </c>
      <c r="BV31">
        <v>20.686723333333301</v>
      </c>
      <c r="BW31">
        <v>500.01280000000003</v>
      </c>
      <c r="BX31">
        <v>101.55396666666699</v>
      </c>
      <c r="BY31">
        <v>4.86901633333333E-2</v>
      </c>
      <c r="BZ31">
        <v>28.004716666666699</v>
      </c>
      <c r="CA31">
        <v>28.8542466666667</v>
      </c>
      <c r="CB31">
        <v>999.9</v>
      </c>
      <c r="CC31">
        <v>0</v>
      </c>
      <c r="CD31">
        <v>0</v>
      </c>
      <c r="CE31">
        <v>10001.049999999999</v>
      </c>
      <c r="CF31">
        <v>0</v>
      </c>
      <c r="CG31">
        <v>354.98633333333299</v>
      </c>
      <c r="CH31">
        <v>1400.0139999999999</v>
      </c>
      <c r="CI31">
        <v>0.89999709999999999</v>
      </c>
      <c r="CJ31">
        <v>0.10000290000000001</v>
      </c>
      <c r="CK31">
        <v>0</v>
      </c>
      <c r="CL31">
        <v>1263.6893333333301</v>
      </c>
      <c r="CM31">
        <v>4.9993800000000004</v>
      </c>
      <c r="CN31">
        <v>17662.9233333333</v>
      </c>
      <c r="CO31">
        <v>11164.43</v>
      </c>
      <c r="CP31">
        <v>48.987400000000001</v>
      </c>
      <c r="CQ31">
        <v>51.061999999999998</v>
      </c>
      <c r="CR31">
        <v>49.816200000000002</v>
      </c>
      <c r="CS31">
        <v>50.941200000000002</v>
      </c>
      <c r="CT31">
        <v>50.561999999999998</v>
      </c>
      <c r="CU31">
        <v>1255.511</v>
      </c>
      <c r="CV31">
        <v>139.50299999999999</v>
      </c>
      <c r="CW31">
        <v>0</v>
      </c>
      <c r="CX31">
        <v>151.299999952316</v>
      </c>
      <c r="CY31">
        <v>0</v>
      </c>
      <c r="CZ31">
        <v>1263.6396</v>
      </c>
      <c r="DA31">
        <v>-5.2323076801445998</v>
      </c>
      <c r="DB31">
        <v>-74.684615474461097</v>
      </c>
      <c r="DC31">
        <v>17662.22</v>
      </c>
      <c r="DD31">
        <v>15</v>
      </c>
      <c r="DE31">
        <v>1608242923.5</v>
      </c>
      <c r="DF31" t="s">
        <v>349</v>
      </c>
      <c r="DG31">
        <v>1608242923.5</v>
      </c>
      <c r="DH31">
        <v>1608242909</v>
      </c>
      <c r="DI31">
        <v>27</v>
      </c>
      <c r="DJ31">
        <v>2.411</v>
      </c>
      <c r="DK31">
        <v>-1.6E-2</v>
      </c>
      <c r="DL31">
        <v>6.0019999999999998</v>
      </c>
      <c r="DM31">
        <v>0.13200000000000001</v>
      </c>
      <c r="DN31">
        <v>1218</v>
      </c>
      <c r="DO31">
        <v>21</v>
      </c>
      <c r="DP31">
        <v>0.1</v>
      </c>
      <c r="DQ31">
        <v>0.11</v>
      </c>
      <c r="DR31">
        <v>12.168300850619</v>
      </c>
      <c r="DS31">
        <v>-0.10459743660026399</v>
      </c>
      <c r="DT31">
        <v>0.104680227695796</v>
      </c>
      <c r="DU31">
        <v>1</v>
      </c>
      <c r="DV31">
        <v>-15.412136666666701</v>
      </c>
      <c r="DW31">
        <v>-6.1962180200462501E-3</v>
      </c>
      <c r="DX31">
        <v>0.13111473215809499</v>
      </c>
      <c r="DY31">
        <v>1</v>
      </c>
      <c r="DZ31">
        <v>0.56364356666666704</v>
      </c>
      <c r="EA31">
        <v>-0.14958046718576301</v>
      </c>
      <c r="EB31">
        <v>1.0966657238141801E-2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6</v>
      </c>
      <c r="EJ31">
        <v>0.13170000000000001</v>
      </c>
      <c r="EK31">
        <v>6.0023809523809204</v>
      </c>
      <c r="EL31">
        <v>0</v>
      </c>
      <c r="EM31">
        <v>0</v>
      </c>
      <c r="EN31">
        <v>0</v>
      </c>
      <c r="EO31">
        <v>0.131770000000003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2.2000000000000002</v>
      </c>
      <c r="EY31">
        <v>2</v>
      </c>
      <c r="EZ31">
        <v>492.096</v>
      </c>
      <c r="FA31">
        <v>509.10199999999998</v>
      </c>
      <c r="FB31">
        <v>24.185300000000002</v>
      </c>
      <c r="FC31">
        <v>32.814799999999998</v>
      </c>
      <c r="FD31">
        <v>30.0001</v>
      </c>
      <c r="FE31">
        <v>32.613799999999998</v>
      </c>
      <c r="FF31">
        <v>32.654400000000003</v>
      </c>
      <c r="FG31">
        <v>57.9998</v>
      </c>
      <c r="FH31">
        <v>100</v>
      </c>
      <c r="FI31">
        <v>0</v>
      </c>
      <c r="FJ31">
        <v>24.194700000000001</v>
      </c>
      <c r="FK31">
        <v>1415.26</v>
      </c>
      <c r="FL31">
        <v>8.1442599999999992</v>
      </c>
      <c r="FM31">
        <v>100.794</v>
      </c>
      <c r="FN31">
        <v>100.371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2020-12-17T14:11:38Z</dcterms:created>
  <dcterms:modified xsi:type="dcterms:W3CDTF">2021-05-04T23:50:02Z</dcterms:modified>
</cp:coreProperties>
</file>