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B8EB835-C602-4823-961C-448F81F85D0C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AH29" i="1" s="1"/>
  <c r="AA29" i="1"/>
  <c r="Y29" i="1"/>
  <c r="X29" i="1"/>
  <c r="W29" i="1" s="1"/>
  <c r="P29" i="1"/>
  <c r="N29" i="1"/>
  <c r="K29" i="1"/>
  <c r="J29" i="1"/>
  <c r="AV29" i="1" s="1"/>
  <c r="I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S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S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AW24" i="1" l="1"/>
  <c r="N19" i="1"/>
  <c r="K19" i="1"/>
  <c r="J19" i="1"/>
  <c r="AV19" i="1" s="1"/>
  <c r="AH19" i="1"/>
  <c r="I19" i="1"/>
  <c r="K28" i="1"/>
  <c r="AH28" i="1"/>
  <c r="J28" i="1"/>
  <c r="AV28" i="1" s="1"/>
  <c r="I28" i="1"/>
  <c r="N28" i="1"/>
  <c r="AU29" i="1"/>
  <c r="AY29" i="1" s="1"/>
  <c r="S29" i="1"/>
  <c r="K20" i="1"/>
  <c r="J20" i="1"/>
  <c r="AV20" i="1" s="1"/>
  <c r="AY20" i="1" s="1"/>
  <c r="I20" i="1"/>
  <c r="AH20" i="1"/>
  <c r="N20" i="1"/>
  <c r="AU27" i="1"/>
  <c r="AW27" i="1" s="1"/>
  <c r="S27" i="1"/>
  <c r="AU19" i="1"/>
  <c r="AW19" i="1" s="1"/>
  <c r="S19" i="1"/>
  <c r="AU21" i="1"/>
  <c r="AW21" i="1" s="1"/>
  <c r="S21" i="1"/>
  <c r="S28" i="1"/>
  <c r="AU28" i="1"/>
  <c r="AW28" i="1" s="1"/>
  <c r="AU30" i="1"/>
  <c r="AW30" i="1" s="1"/>
  <c r="S30" i="1"/>
  <c r="S20" i="1"/>
  <c r="AU20" i="1"/>
  <c r="AW20" i="1" s="1"/>
  <c r="S31" i="1"/>
  <c r="AU31" i="1"/>
  <c r="AW31" i="1" s="1"/>
  <c r="J18" i="1"/>
  <c r="AV18" i="1" s="1"/>
  <c r="AY18" i="1" s="1"/>
  <c r="I18" i="1"/>
  <c r="T18" i="1" s="1"/>
  <c r="U18" i="1" s="1"/>
  <c r="AH18" i="1"/>
  <c r="N18" i="1"/>
  <c r="K18" i="1"/>
  <c r="S23" i="1"/>
  <c r="AU23" i="1"/>
  <c r="AW23" i="1" s="1"/>
  <c r="N27" i="1"/>
  <c r="K27" i="1"/>
  <c r="J27" i="1"/>
  <c r="AV27" i="1" s="1"/>
  <c r="AY27" i="1" s="1"/>
  <c r="AH27" i="1"/>
  <c r="I27" i="1"/>
  <c r="AU22" i="1"/>
  <c r="AW22" i="1" s="1"/>
  <c r="S22" i="1"/>
  <c r="AH24" i="1"/>
  <c r="N24" i="1"/>
  <c r="K24" i="1"/>
  <c r="I24" i="1"/>
  <c r="J24" i="1"/>
  <c r="AV24" i="1" s="1"/>
  <c r="AY24" i="1" s="1"/>
  <c r="K25" i="1"/>
  <c r="I25" i="1"/>
  <c r="J25" i="1"/>
  <c r="AV25" i="1" s="1"/>
  <c r="AY25" i="1" s="1"/>
  <c r="AH25" i="1"/>
  <c r="N25" i="1"/>
  <c r="I21" i="1"/>
  <c r="AH21" i="1"/>
  <c r="N21" i="1"/>
  <c r="J21" i="1"/>
  <c r="AV21" i="1" s="1"/>
  <c r="AY21" i="1" s="1"/>
  <c r="K21" i="1"/>
  <c r="K17" i="1"/>
  <c r="I17" i="1"/>
  <c r="J17" i="1"/>
  <c r="AV17" i="1" s="1"/>
  <c r="AY17" i="1" s="1"/>
  <c r="AH17" i="1"/>
  <c r="N17" i="1"/>
  <c r="J26" i="1"/>
  <c r="AV26" i="1" s="1"/>
  <c r="AY26" i="1" s="1"/>
  <c r="I26" i="1"/>
  <c r="AH26" i="1"/>
  <c r="N26" i="1"/>
  <c r="K26" i="1"/>
  <c r="AH22" i="1"/>
  <c r="AH30" i="1"/>
  <c r="I22" i="1"/>
  <c r="N23" i="1"/>
  <c r="S24" i="1"/>
  <c r="I30" i="1"/>
  <c r="N31" i="1"/>
  <c r="K22" i="1"/>
  <c r="AH23" i="1"/>
  <c r="K30" i="1"/>
  <c r="AH31" i="1"/>
  <c r="J22" i="1"/>
  <c r="AV22" i="1" s="1"/>
  <c r="AY22" i="1" s="1"/>
  <c r="S17" i="1"/>
  <c r="I23" i="1"/>
  <c r="S25" i="1"/>
  <c r="I31" i="1"/>
  <c r="J23" i="1"/>
  <c r="AV23" i="1" s="1"/>
  <c r="J31" i="1"/>
  <c r="AV31" i="1" s="1"/>
  <c r="AY31" i="1" s="1"/>
  <c r="V18" i="1" l="1"/>
  <c r="Z18" i="1" s="1"/>
  <c r="AC18" i="1"/>
  <c r="AB18" i="1"/>
  <c r="AA26" i="1"/>
  <c r="AA19" i="1"/>
  <c r="AY23" i="1"/>
  <c r="T26" i="1"/>
  <c r="U26" i="1" s="1"/>
  <c r="Q26" i="1" s="1"/>
  <c r="O26" i="1" s="1"/>
  <c r="R26" i="1" s="1"/>
  <c r="L26" i="1" s="1"/>
  <c r="M26" i="1" s="1"/>
  <c r="T30" i="1"/>
  <c r="U30" i="1" s="1"/>
  <c r="Q30" i="1" s="1"/>
  <c r="O30" i="1" s="1"/>
  <c r="R30" i="1" s="1"/>
  <c r="L30" i="1" s="1"/>
  <c r="M30" i="1" s="1"/>
  <c r="T19" i="1"/>
  <c r="U19" i="1" s="1"/>
  <c r="Q19" i="1" s="1"/>
  <c r="O19" i="1" s="1"/>
  <c r="R19" i="1" s="1"/>
  <c r="L19" i="1" s="1"/>
  <c r="M19" i="1" s="1"/>
  <c r="T29" i="1"/>
  <c r="U29" i="1" s="1"/>
  <c r="AA22" i="1"/>
  <c r="Q22" i="1"/>
  <c r="O22" i="1" s="1"/>
  <c r="R22" i="1" s="1"/>
  <c r="L22" i="1" s="1"/>
  <c r="M22" i="1" s="1"/>
  <c r="T20" i="1"/>
  <c r="U20" i="1" s="1"/>
  <c r="AA31" i="1"/>
  <c r="T31" i="1"/>
  <c r="U31" i="1" s="1"/>
  <c r="AY19" i="1"/>
  <c r="T25" i="1"/>
  <c r="U25" i="1" s="1"/>
  <c r="Q25" i="1" s="1"/>
  <c r="O25" i="1" s="1"/>
  <c r="R25" i="1" s="1"/>
  <c r="L25" i="1" s="1"/>
  <c r="M25" i="1" s="1"/>
  <c r="AA25" i="1"/>
  <c r="T23" i="1"/>
  <c r="U23" i="1" s="1"/>
  <c r="AY30" i="1"/>
  <c r="AW29" i="1"/>
  <c r="AA23" i="1"/>
  <c r="AA30" i="1"/>
  <c r="AA28" i="1"/>
  <c r="AA17" i="1"/>
  <c r="Q17" i="1"/>
  <c r="O17" i="1" s="1"/>
  <c r="R17" i="1" s="1"/>
  <c r="L17" i="1" s="1"/>
  <c r="M17" i="1" s="1"/>
  <c r="Q18" i="1"/>
  <c r="O18" i="1" s="1"/>
  <c r="R18" i="1" s="1"/>
  <c r="L18" i="1" s="1"/>
  <c r="M18" i="1" s="1"/>
  <c r="AA18" i="1"/>
  <c r="T22" i="1"/>
  <c r="U22" i="1" s="1"/>
  <c r="T17" i="1"/>
  <c r="U17" i="1" s="1"/>
  <c r="T24" i="1"/>
  <c r="U24" i="1" s="1"/>
  <c r="AA21" i="1"/>
  <c r="AA27" i="1"/>
  <c r="T28" i="1"/>
  <c r="U28" i="1" s="1"/>
  <c r="Q28" i="1" s="1"/>
  <c r="O28" i="1" s="1"/>
  <c r="R28" i="1" s="1"/>
  <c r="L28" i="1" s="1"/>
  <c r="M28" i="1" s="1"/>
  <c r="AY28" i="1"/>
  <c r="T21" i="1"/>
  <c r="U21" i="1" s="1"/>
  <c r="AA24" i="1"/>
  <c r="T27" i="1"/>
  <c r="U27" i="1" s="1"/>
  <c r="Q27" i="1" s="1"/>
  <c r="O27" i="1" s="1"/>
  <c r="R27" i="1" s="1"/>
  <c r="L27" i="1" s="1"/>
  <c r="M27" i="1" s="1"/>
  <c r="AA20" i="1"/>
  <c r="Q20" i="1"/>
  <c r="O20" i="1" s="1"/>
  <c r="R20" i="1" s="1"/>
  <c r="L20" i="1" s="1"/>
  <c r="M20" i="1" s="1"/>
  <c r="AB24" i="1" l="1"/>
  <c r="V24" i="1"/>
  <c r="Z24" i="1" s="1"/>
  <c r="AC24" i="1"/>
  <c r="AD24" i="1" s="1"/>
  <c r="V31" i="1"/>
  <c r="Z31" i="1" s="1"/>
  <c r="AB31" i="1"/>
  <c r="AC31" i="1"/>
  <c r="V29" i="1"/>
  <c r="Z29" i="1" s="1"/>
  <c r="AC29" i="1"/>
  <c r="AD29" i="1" s="1"/>
  <c r="AB29" i="1"/>
  <c r="Q29" i="1"/>
  <c r="O29" i="1" s="1"/>
  <c r="R29" i="1" s="1"/>
  <c r="L29" i="1" s="1"/>
  <c r="M29" i="1" s="1"/>
  <c r="V23" i="1"/>
  <c r="Z23" i="1" s="1"/>
  <c r="AB23" i="1"/>
  <c r="AC23" i="1"/>
  <c r="AD23" i="1" s="1"/>
  <c r="V19" i="1"/>
  <c r="Z19" i="1" s="1"/>
  <c r="AC19" i="1"/>
  <c r="AB19" i="1"/>
  <c r="V22" i="1"/>
  <c r="Z22" i="1" s="1"/>
  <c r="AC22" i="1"/>
  <c r="AD22" i="1" s="1"/>
  <c r="AB22" i="1"/>
  <c r="V28" i="1"/>
  <c r="Z28" i="1" s="1"/>
  <c r="AC28" i="1"/>
  <c r="AD28" i="1" s="1"/>
  <c r="AB28" i="1"/>
  <c r="Q31" i="1"/>
  <c r="O31" i="1" s="1"/>
  <c r="R31" i="1" s="1"/>
  <c r="L31" i="1" s="1"/>
  <c r="M31" i="1" s="1"/>
  <c r="Q24" i="1"/>
  <c r="O24" i="1" s="1"/>
  <c r="R24" i="1" s="1"/>
  <c r="L24" i="1" s="1"/>
  <c r="M24" i="1" s="1"/>
  <c r="V30" i="1"/>
  <c r="Z30" i="1" s="1"/>
  <c r="AC30" i="1"/>
  <c r="AD30" i="1" s="1"/>
  <c r="AB30" i="1"/>
  <c r="V27" i="1"/>
  <c r="Z27" i="1" s="1"/>
  <c r="AC27" i="1"/>
  <c r="AD27" i="1" s="1"/>
  <c r="AB27" i="1"/>
  <c r="AC17" i="1"/>
  <c r="AD17" i="1" s="1"/>
  <c r="V17" i="1"/>
  <c r="Z17" i="1" s="1"/>
  <c r="AB17" i="1"/>
  <c r="Q23" i="1"/>
  <c r="O23" i="1" s="1"/>
  <c r="R23" i="1" s="1"/>
  <c r="L23" i="1" s="1"/>
  <c r="M23" i="1" s="1"/>
  <c r="AC20" i="1"/>
  <c r="V20" i="1"/>
  <c r="Z20" i="1" s="1"/>
  <c r="AB20" i="1"/>
  <c r="AD18" i="1"/>
  <c r="AC21" i="1"/>
  <c r="AD21" i="1" s="1"/>
  <c r="V21" i="1"/>
  <c r="Z21" i="1" s="1"/>
  <c r="AB21" i="1"/>
  <c r="Q21" i="1"/>
  <c r="O21" i="1" s="1"/>
  <c r="R21" i="1" s="1"/>
  <c r="L21" i="1" s="1"/>
  <c r="M21" i="1" s="1"/>
  <c r="AC25" i="1"/>
  <c r="V25" i="1"/>
  <c r="Z25" i="1" s="1"/>
  <c r="AB25" i="1"/>
  <c r="V26" i="1"/>
  <c r="Z26" i="1" s="1"/>
  <c r="AC26" i="1"/>
  <c r="AB26" i="1"/>
  <c r="AD19" i="1" l="1"/>
  <c r="AD31" i="1"/>
  <c r="AD26" i="1"/>
  <c r="AD25" i="1"/>
  <c r="AD20" i="1"/>
</calcChain>
</file>

<file path=xl/sharedStrings.xml><?xml version="1.0" encoding="utf-8"?>
<sst xmlns="http://schemas.openxmlformats.org/spreadsheetml/2006/main" count="693" uniqueCount="352">
  <si>
    <t>File opened</t>
  </si>
  <si>
    <t>2020-12-17 14:10:32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</si>
  <si>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</si>
  <si>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</si>
  <si>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</si>
  <si>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</si>
  <si>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</si>
  <si>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</si>
  <si>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</si>
  <si>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</si>
  <si>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</si>
  <si>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</si>
  <si>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</si>
  <si>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</si>
  <si>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</si>
  <si>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</si>
  <si>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</si>
  <si>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</si>
  <si>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</si>
  <si>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</si>
  <si>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</si>
  <si>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</si>
  <si>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</si>
  <si>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14:10:32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</si>
  <si>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</si>
  <si>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</si>
  <si>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</si>
  <si>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</si>
  <si>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</si>
  <si>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</si>
  <si>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</si>
  <si>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</si>
  <si>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</si>
  <si>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</si>
  <si>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</si>
  <si>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</si>
  <si>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</si>
  <si>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</si>
  <si>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</si>
  <si>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</si>
  <si>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</si>
  <si>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</si>
  <si>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</si>
  <si>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</si>
  <si>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</si>
  <si>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</si>
  <si>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</si>
  <si>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</si>
  <si>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</si>
  <si>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</si>
  <si>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</si>
  <si>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</si>
  <si>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</si>
  <si>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</si>
  <si>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</si>
  <si>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</si>
  <si>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</si>
  <si>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</si>
  <si>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</si>
  <si>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</si>
  <si>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</si>
  <si>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</si>
  <si>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</si>
  <si>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</si>
  <si>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</si>
  <si>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</si>
  <si>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</si>
  <si>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</si>
  <si>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</si>
  <si>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</si>
  <si>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</si>
  <si>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</si>
  <si>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</si>
  <si>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</si>
  <si>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</si>
  <si>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</si>
  <si>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</si>
  <si>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</si>
  <si>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</si>
  <si>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</si>
  <si>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</si>
  <si>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</si>
  <si>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</si>
  <si>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</si>
  <si>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</si>
  <si>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</si>
  <si>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</si>
  <si>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</si>
  <si>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</si>
  <si>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</si>
  <si>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</si>
  <si>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</si>
  <si>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</si>
  <si>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</si>
  <si>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</si>
  <si>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</si>
  <si>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</si>
  <si>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</si>
  <si>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</si>
  <si>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</si>
  <si>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</si>
  <si>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</si>
  <si>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</si>
  <si>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</si>
  <si>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</si>
  <si>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</si>
  <si>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</si>
  <si>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</si>
  <si>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</si>
  <si>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</si>
  <si>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</si>
  <si>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</si>
  <si>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</si>
  <si>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</si>
  <si>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</si>
  <si>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</si>
  <si>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</si>
  <si>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</si>
  <si>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</si>
  <si>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</si>
  <si>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</si>
  <si>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</si>
  <si>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</si>
  <si>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</si>
  <si>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</si>
  <si>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</si>
  <si>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</si>
  <si>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</si>
  <si>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</si>
  <si>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</si>
  <si>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</si>
  <si>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</si>
  <si>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</si>
  <si>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</si>
  <si>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</si>
  <si>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</si>
  <si>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</si>
  <si>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</si>
  <si>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</si>
  <si>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</si>
  <si>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</si>
  <si>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</si>
  <si>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</si>
  <si>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</si>
  <si>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</si>
  <si>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</si>
  <si>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</si>
  <si>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</si>
  <si>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</si>
  <si>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</si>
  <si>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</si>
  <si>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</si>
  <si>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</si>
  <si>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</si>
  <si>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</si>
  <si>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</si>
  <si>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</si>
  <si>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</si>
  <si>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</si>
  <si>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</si>
  <si>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</si>
  <si>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</si>
  <si>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</si>
  <si>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</si>
  <si>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</si>
  <si>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</si>
  <si>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</si>
  <si>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</si>
  <si>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</si>
  <si>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</si>
  <si>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</si>
  <si>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</si>
  <si>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</si>
  <si>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</si>
  <si>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</si>
  <si>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</si>
  <si>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</si>
  <si>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</si>
  <si>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</si>
  <si>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</si>
  <si>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</si>
  <si>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</si>
  <si>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</si>
  <si>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</si>
  <si>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</si>
  <si>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</si>
  <si>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</si>
  <si>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</si>
  <si>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</si>
  <si>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</si>
  <si>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</si>
  <si>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</si>
  <si>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</si>
  <si>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</si>
  <si>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</si>
  <si>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</si>
  <si>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</si>
  <si>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</si>
  <si>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</si>
  <si>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</si>
  <si>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</si>
  <si>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</si>
  <si>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</si>
  <si>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</si>
  <si>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</si>
  <si>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</si>
  <si>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</si>
  <si>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</si>
  <si>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</si>
  <si>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</si>
  <si>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</si>
  <si>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</si>
  <si>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</si>
  <si>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</si>
  <si>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</si>
  <si>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</si>
  <si>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</si>
  <si>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</si>
  <si>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</si>
  <si>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</si>
  <si>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</si>
  <si>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</si>
  <si>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</si>
  <si>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</si>
  <si>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</si>
  <si>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</si>
  <si>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</si>
  <si>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</si>
  <si>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</si>
  <si>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</si>
  <si>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</si>
  <si>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</si>
  <si>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</si>
  <si>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</si>
  <si>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</si>
  <si>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</si>
  <si>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</si>
  <si>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</si>
  <si>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</si>
  <si>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</si>
  <si>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</si>
  <si>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</si>
  <si>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</si>
  <si>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</si>
  <si>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</si>
  <si>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</si>
  <si>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</si>
  <si>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</si>
  <si>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</si>
  <si>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</si>
  <si>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</si>
  <si>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</si>
  <si>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</si>
  <si>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</si>
  <si>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</si>
  <si>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</si>
  <si>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</si>
  <si>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</si>
  <si>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</si>
  <si>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</si>
  <si>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</si>
  <si>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</si>
  <si>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</si>
  <si>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</si>
  <si>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</si>
  <si>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</si>
  <si>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</si>
  <si>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</si>
  <si>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</si>
  <si>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</si>
  <si>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</si>
  <si>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</si>
  <si>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</si>
  <si>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</si>
  <si>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</si>
  <si>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</si>
  <si>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</si>
  <si>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</si>
  <si>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</si>
  <si>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</si>
  <si>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</si>
  <si>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</si>
  <si>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</si>
  <si>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14:18:52</t>
  </si>
  <si>
    <t>14:18:52</t>
  </si>
  <si>
    <t>1149</t>
  </si>
  <si>
    <t>_1</t>
  </si>
  <si>
    <t>RECT-4143-20200907-06_33_50</t>
  </si>
  <si>
    <t>RECT-8439-20201217-14_18_56</t>
  </si>
  <si>
    <t>DARK-8440-20201217-14_18_57</t>
  </si>
  <si>
    <t>0: Broadleaf</t>
  </si>
  <si>
    <t>14:19:14</t>
  </si>
  <si>
    <t>0/3</t>
  </si>
  <si>
    <t>20201217 14:21:15</t>
  </si>
  <si>
    <t>14:21:15</t>
  </si>
  <si>
    <t>RECT-8441-20201217-14_21_18</t>
  </si>
  <si>
    <t>DARK-8442-20201217-14_21_21</t>
  </si>
  <si>
    <t>3/3</t>
  </si>
  <si>
    <t>20201217 14:23:15</t>
  </si>
  <si>
    <t>14:23:15</t>
  </si>
  <si>
    <t>RECT-8443-20201217-14_23_19</t>
  </si>
  <si>
    <t>DARK-8444-20201217-14_23_21</t>
  </si>
  <si>
    <t>1/3</t>
  </si>
  <si>
    <t>20201217 14:24:39</t>
  </si>
  <si>
    <t>14:24:39</t>
  </si>
  <si>
    <t>RECT-8445-20201217-14_24_42</t>
  </si>
  <si>
    <t>DARK-8446-20201217-14_24_45</t>
  </si>
  <si>
    <t>20201217 14:25:53</t>
  </si>
  <si>
    <t>14:25:53</t>
  </si>
  <si>
    <t>RECT-8447-20201217-14_25_56</t>
  </si>
  <si>
    <t>DARK-8448-20201217-14_25_59</t>
  </si>
  <si>
    <t>20201217 14:27:06</t>
  </si>
  <si>
    <t>14:27:06</t>
  </si>
  <si>
    <t>RECT-8449-20201217-14_27_09</t>
  </si>
  <si>
    <t>DARK-8450-20201217-14_27_12</t>
  </si>
  <si>
    <t>20201217 14:28:17</t>
  </si>
  <si>
    <t>14:28:17</t>
  </si>
  <si>
    <t>RECT-8451-20201217-14_28_20</t>
  </si>
  <si>
    <t>DARK-8452-20201217-14_28_23</t>
  </si>
  <si>
    <t>20201217 14:29:27</t>
  </si>
  <si>
    <t>14:29:27</t>
  </si>
  <si>
    <t>RECT-8453-20201217-14_29_30</t>
  </si>
  <si>
    <t>DARK-8454-20201217-14_29_32</t>
  </si>
  <si>
    <t>14:29:46</t>
  </si>
  <si>
    <t>20201217 14:30:55</t>
  </si>
  <si>
    <t>14:30:55</t>
  </si>
  <si>
    <t>RECT-8455-20201217-14_30_58</t>
  </si>
  <si>
    <t>DARK-8456-20201217-14_31_01</t>
  </si>
  <si>
    <t>20201217 14:32:01</t>
  </si>
  <si>
    <t>14:32:01</t>
  </si>
  <si>
    <t>RECT-8457-20201217-14_32_04</t>
  </si>
  <si>
    <t>DARK-8458-20201217-14_32_07</t>
  </si>
  <si>
    <t>20201217 14:33:39</t>
  </si>
  <si>
    <t>14:33:39</t>
  </si>
  <si>
    <t>RECT-8459-20201217-14_33_42</t>
  </si>
  <si>
    <t>DARK-8460-20201217-14_33_44</t>
  </si>
  <si>
    <t>20201217 14:34:43</t>
  </si>
  <si>
    <t>14:34:43</t>
  </si>
  <si>
    <t>RECT-8461-20201217-14_34_47</t>
  </si>
  <si>
    <t>DARK-8462-20201217-14_34_49</t>
  </si>
  <si>
    <t>20201217 14:36:16</t>
  </si>
  <si>
    <t>14:36:16</t>
  </si>
  <si>
    <t>RECT-8463-20201217-14_36_20</t>
  </si>
  <si>
    <t>DARK-8464-20201217-14_36_22</t>
  </si>
  <si>
    <t>20201217 14:37:56</t>
  </si>
  <si>
    <t>14:37:56</t>
  </si>
  <si>
    <t>RECT-8465-20201217-14_38_00</t>
  </si>
  <si>
    <t>DARK-8466-20201217-14_38_02</t>
  </si>
  <si>
    <t>20201217 14:39:32</t>
  </si>
  <si>
    <t>14:39:32</t>
  </si>
  <si>
    <t>RECT-8467-20201217-14_39_36</t>
  </si>
  <si>
    <t>DARK-8468-20201217-14_39_38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</si>
</sst>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1608243532.0999999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1608243524.0999999</v>
      </c>
      <c r="I17">
        <f t="shared" ref="I17:I31" si="0">BW17*AG17*(BS17-BT17)/(100*BL17*(1000-AG17*BS17))</f>
        <v>7.0238270392467979E-5</v>
      </c>
      <c r="J17">
        <f t="shared" ref="J17:J31" si="1">BW17*AG17*(BR17-BQ17*(1000-AG17*BT17)/(1000-AG17*BS17))/(100*BL17)</f>
        <v>-0.61475927655364027</v>
      </c>
      <c r="K17">
        <f t="shared" ref="K17:K31" si="2">BQ17 - IF(AG17&gt;1, J17*BL17*100/(AI17*CE17), 0)</f>
        <v>401.48029032258103</v>
      </c>
      <c r="L17">
        <f t="shared" ref="L17:L31" si="3">((R17-I17/2)*K17-J17)/(R17+I17/2)</f>
        <v>677.22444194832406</v>
      </c>
      <c r="M17">
        <f t="shared" ref="M17:M31" si="4">L17*(BX17+BY17)/1000</f>
        <v>68.90692299336861</v>
      </c>
      <c r="N17">
        <f t="shared" ref="N17:N31" si="5">(BQ17 - IF(AG17&gt;1, J17*BL17*100/(AI17*CE17), 0))*(BX17+BY17)/1000</f>
        <v>40.850225914799957</v>
      </c>
      <c r="O17">
        <f t="shared" ref="O17:O31" si="6">2/((1/Q17-1/P17)+SIGN(Q17)*SQRT((1/Q17-1/P17)*(1/Q17-1/P17) + 4*BM17/((BM17+1)*(BM17+1))*(2*1/Q17*1/P17-1/P17*1/P17)))</f>
        <v>3.3491136265264782E-3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2.960161381295932</v>
      </c>
      <c r="Q17">
        <f t="shared" ref="Q17:Q31" si="8">I17*(1000-(1000*0.61365*EXP(17.502*U17/(240.97+U17))/(BX17+BY17)+BS17)/2)/(1000*0.61365*EXP(17.502*U17/(240.97+U17))/(BX17+BY17)-BS17)</f>
        <v>3.3470099586970507E-3</v>
      </c>
      <c r="R17">
        <f t="shared" ref="R17:R31" si="9">1/((BM17+1)/(O17/1.6)+1/(P17/1.37)) + BM17/((BM17+1)/(O17/1.6) + BM17/(P17/1.37))</f>
        <v>2.0920701158049322E-3</v>
      </c>
      <c r="S17">
        <f t="shared" ref="S17:S31" si="10">(BI17*BK17)</f>
        <v>231.28910299274912</v>
      </c>
      <c r="T17">
        <f t="shared" ref="T17:T31" si="11">(BZ17+(S17+2*0.95*0.0000000567*(((BZ17+$B$7)+273)^4-(BZ17+273)^4)-44100*I17)/(1.84*29.3*P17+8*0.95*0.0000000567*(BZ17+273)^3))</f>
        <v>29.34582357592814</v>
      </c>
      <c r="U17">
        <f t="shared" ref="U17:U31" si="12">($C$7*CA17+$D$7*CB17+$E$7*T17)</f>
        <v>29.030854838709701</v>
      </c>
      <c r="V17">
        <f t="shared" ref="V17:V31" si="13">0.61365*EXP(17.502*U17/(240.97+U17))</f>
        <v>4.0289589587069994</v>
      </c>
      <c r="W17">
        <f t="shared" ref="W17:W31" si="14">(X17/Y17*100)</f>
        <v>51.515263850034763</v>
      </c>
      <c r="X17">
        <f t="shared" ref="X17:X31" si="15">BS17*(BX17+BY17)/1000</f>
        <v>1.9565210658588392</v>
      </c>
      <c r="Y17">
        <f t="shared" ref="Y17:Y31" si="16">0.61365*EXP(17.502*BZ17/(240.97+BZ17))</f>
        <v>3.7979443753883033</v>
      </c>
      <c r="Z17">
        <f t="shared" ref="Z17:Z31" si="17">(V17-BS17*(BX17+BY17)/1000)</f>
        <v>2.0724378928481602</v>
      </c>
      <c r="AA17">
        <f t="shared" ref="AA17:AA31" si="18">(-I17*44100)</f>
        <v>-3.0975077243078379</v>
      </c>
      <c r="AB17">
        <f t="shared" ref="AB17:AB31" si="19">2*29.3*P17*0.92*(BZ17-U17)</f>
        <v>-162.27342089663719</v>
      </c>
      <c r="AC17">
        <f t="shared" ref="AC17:AC31" si="20">2*0.95*0.0000000567*(((BZ17+$B$7)+273)^4-(U17+273)^4)</f>
        <v>-12.01166940710509</v>
      </c>
      <c r="AD17">
        <f t="shared" ref="AD17:AD31" si="21">S17+AC17+AA17+AB17</f>
        <v>53.906504964698996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53623.086284554956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799.30340000000001</v>
      </c>
      <c r="AR17">
        <v>850.98</v>
      </c>
      <c r="AS17">
        <f t="shared" ref="AS17:AS31" si="27">1-AQ17/AR17</f>
        <v>6.0725986509671204E-2</v>
      </c>
      <c r="AT17">
        <v>0.5</v>
      </c>
      <c r="AU17">
        <f t="shared" ref="AU17:AU31" si="28">BI17</f>
        <v>1180.1747504316263</v>
      </c>
      <c r="AV17">
        <f t="shared" ref="AV17:AV31" si="29">J17</f>
        <v>-0.61475927655364027</v>
      </c>
      <c r="AW17">
        <f t="shared" ref="AW17:AW31" si="30">AS17*AT17*AU17</f>
        <v>35.833637986882756</v>
      </c>
      <c r="AX17">
        <f t="shared" ref="AX17:AX31" si="31">BC17/AR17</f>
        <v>0.27120496368892333</v>
      </c>
      <c r="AY17">
        <f t="shared" ref="AY17:AY31" si="32">(AV17-AO17)/AU17</f>
        <v>-3.1361285033323177E-5</v>
      </c>
      <c r="AZ17">
        <f t="shared" ref="AZ17:AZ31" si="33">(AL17-AR17)/AR17</f>
        <v>2.8333215821758442</v>
      </c>
      <c r="BA17" t="s">
        <v>289</v>
      </c>
      <c r="BB17">
        <v>620.19000000000005</v>
      </c>
      <c r="BC17">
        <f t="shared" ref="BC17:BC31" si="34">AR17-BB17</f>
        <v>230.78999999999996</v>
      </c>
      <c r="BD17">
        <f t="shared" ref="BD17:BD31" si="35">(AR17-AQ17)/(AR17-BB17)</f>
        <v>0.22391178127301883</v>
      </c>
      <c r="BE17">
        <f t="shared" ref="BE17:BE31" si="36">(AL17-AR17)/(AL17-BB17)</f>
        <v>0.91264208577949879</v>
      </c>
      <c r="BF17">
        <f t="shared" ref="BF17:BF31" si="37">(AR17-AQ17)/(AR17-AK17)</f>
        <v>0.38136846168693267</v>
      </c>
      <c r="BG17">
        <f t="shared" ref="BG17:BG31" si="38">(AL17-AR17)/(AL17-AK17)</f>
        <v>0.94679065687504071</v>
      </c>
      <c r="BH17">
        <f t="shared" ref="BH17:BH31" si="39">$B$11*CF17+$C$11*CG17+$F$11*CH17*(1-CK17)</f>
        <v>1399.98774193548</v>
      </c>
      <c r="BI17">
        <f t="shared" ref="BI17:BI31" si="40">BH17*BJ17</f>
        <v>1180.1747504316263</v>
      </c>
      <c r="BJ17">
        <f t="shared" ref="BJ17:BJ31" si="41">($B$11*$D$9+$C$11*$D$9+$F$11*((CU17+CM17)/MAX(CU17+CM17+CV17, 0.1)*$I$9+CV17/MAX(CU17+CM17+CV17, 0.1)*$J$9))/($B$11+$C$11+$F$11)</f>
        <v>0.84298934560672456</v>
      </c>
      <c r="BK17">
        <f t="shared" ref="BK17:BK31" si="42">($B$11*$K$9+$C$11*$K$9+$F$11*((CU17+CM17)/MAX(CU17+CM17+CV17, 0.1)*$P$9+CV17/MAX(CU17+CM17+CV17, 0.1)*$Q$9))/($B$11+$C$11+$F$11)</f>
        <v>0.19597869121344916</v>
      </c>
      <c r="BL17">
        <v>6</v>
      </c>
      <c r="BM17">
        <v>0.5</v>
      </c>
      <c r="BN17" t="s">
        <v>290</v>
      </c>
      <c r="BO17">
        <v>2</v>
      </c>
      <c r="BP17">
        <v>1608243524.0999999</v>
      </c>
      <c r="BQ17">
        <v>401.48029032258103</v>
      </c>
      <c r="BR17">
        <v>400.77645161290297</v>
      </c>
      <c r="BS17">
        <v>19.228893548387099</v>
      </c>
      <c r="BT17">
        <v>19.146232258064501</v>
      </c>
      <c r="BU17">
        <v>398.48029032258103</v>
      </c>
      <c r="BV17">
        <v>19.036893548387098</v>
      </c>
      <c r="BW17">
        <v>500.02364516129001</v>
      </c>
      <c r="BX17">
        <v>101.70474193548399</v>
      </c>
      <c r="BY17">
        <v>4.4277629032258098E-2</v>
      </c>
      <c r="BZ17">
        <v>28.014029032258101</v>
      </c>
      <c r="CA17">
        <v>29.030854838709701</v>
      </c>
      <c r="CB17">
        <v>999.9</v>
      </c>
      <c r="CC17">
        <v>0</v>
      </c>
      <c r="CD17">
        <v>0</v>
      </c>
      <c r="CE17">
        <v>10004.9919354839</v>
      </c>
      <c r="CF17">
        <v>0</v>
      </c>
      <c r="CG17">
        <v>324.51706451612898</v>
      </c>
      <c r="CH17">
        <v>1399.98774193548</v>
      </c>
      <c r="CI17">
        <v>0.899996193548387</v>
      </c>
      <c r="CJ17">
        <v>0.100003612903226</v>
      </c>
      <c r="CK17">
        <v>0</v>
      </c>
      <c r="CL17">
        <v>799.31709677419406</v>
      </c>
      <c r="CM17">
        <v>4.9997499999999997</v>
      </c>
      <c r="CN17">
        <v>11145.912903225801</v>
      </c>
      <c r="CO17">
        <v>12177.9322580645</v>
      </c>
      <c r="CP17">
        <v>49.512</v>
      </c>
      <c r="CQ17">
        <v>51.620935483871001</v>
      </c>
      <c r="CR17">
        <v>50.685000000000002</v>
      </c>
      <c r="CS17">
        <v>50.824322580645202</v>
      </c>
      <c r="CT17">
        <v>50.548000000000002</v>
      </c>
      <c r="CU17">
        <v>1255.48677419355</v>
      </c>
      <c r="CV17">
        <v>139.501612903226</v>
      </c>
      <c r="CW17">
        <v>0</v>
      </c>
      <c r="CX17">
        <v>705.09999990463302</v>
      </c>
      <c r="CY17">
        <v>0</v>
      </c>
      <c r="CZ17">
        <v>799.30340000000001</v>
      </c>
      <c r="DA17">
        <v>-0.70361537734075397</v>
      </c>
      <c r="DB17">
        <v>-9.13846141705835</v>
      </c>
      <c r="DC17">
        <v>11145.752</v>
      </c>
      <c r="DD17">
        <v>15</v>
      </c>
      <c r="DE17">
        <v>1608243554.5999999</v>
      </c>
      <c r="DF17" t="s">
        <v>291</v>
      </c>
      <c r="DG17">
        <v>1608243554.5999999</v>
      </c>
      <c r="DH17">
        <v>1608243551.0999999</v>
      </c>
      <c r="DI17">
        <v>25</v>
      </c>
      <c r="DJ17">
        <v>-0.157</v>
      </c>
      <c r="DK17">
        <v>-0.11</v>
      </c>
      <c r="DL17">
        <v>3</v>
      </c>
      <c r="DM17">
        <v>0.192</v>
      </c>
      <c r="DN17">
        <v>400</v>
      </c>
      <c r="DO17">
        <v>19</v>
      </c>
      <c r="DP17">
        <v>0.24</v>
      </c>
      <c r="DQ17">
        <v>0.17</v>
      </c>
      <c r="DR17">
        <v>-0.80587114847526997</v>
      </c>
      <c r="DS17">
        <v>2.02386436909801</v>
      </c>
      <c r="DT17">
        <v>0.14805937524986601</v>
      </c>
      <c r="DU17">
        <v>0</v>
      </c>
      <c r="DV17">
        <v>0.86748836666666695</v>
      </c>
      <c r="DW17">
        <v>-2.08571012235817</v>
      </c>
      <c r="DX17">
        <v>0.15275519706674101</v>
      </c>
      <c r="DY17">
        <v>0</v>
      </c>
      <c r="DZ17">
        <v>0.19429080000000001</v>
      </c>
      <c r="EA17">
        <v>-0.56282370634037804</v>
      </c>
      <c r="EB17">
        <v>4.4994930360652899E-2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</v>
      </c>
      <c r="EJ17">
        <v>0.192</v>
      </c>
      <c r="EK17">
        <v>3.1570499999999702</v>
      </c>
      <c r="EL17">
        <v>0</v>
      </c>
      <c r="EM17">
        <v>0</v>
      </c>
      <c r="EN17">
        <v>0</v>
      </c>
      <c r="EO17">
        <v>0.302471428571433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21.6</v>
      </c>
      <c r="EX17">
        <v>21.6</v>
      </c>
      <c r="EY17">
        <v>2</v>
      </c>
      <c r="EZ17">
        <v>498.54700000000003</v>
      </c>
      <c r="FA17">
        <v>485.173</v>
      </c>
      <c r="FB17">
        <v>23.947700000000001</v>
      </c>
      <c r="FC17">
        <v>32.795699999999997</v>
      </c>
      <c r="FD17">
        <v>30.0002</v>
      </c>
      <c r="FE17">
        <v>32.772300000000001</v>
      </c>
      <c r="FF17">
        <v>32.753</v>
      </c>
      <c r="FG17">
        <v>20.337</v>
      </c>
      <c r="FH17">
        <v>23.1431</v>
      </c>
      <c r="FI17">
        <v>54.101399999999998</v>
      </c>
      <c r="FJ17">
        <v>23.937999999999999</v>
      </c>
      <c r="FK17">
        <v>400.23099999999999</v>
      </c>
      <c r="FL17">
        <v>19.191500000000001</v>
      </c>
      <c r="FM17">
        <v>101.53100000000001</v>
      </c>
      <c r="FN17">
        <v>100.947</v>
      </c>
    </row>
    <row r="18" spans="1:170" x14ac:dyDescent="0.25">
      <c r="A18">
        <v>2</v>
      </c>
      <c r="B18">
        <v>1608243675.0999999</v>
      </c>
      <c r="C18">
        <v>143</v>
      </c>
      <c r="D18" t="s">
        <v>293</v>
      </c>
      <c r="E18" t="s">
        <v>294</v>
      </c>
      <c r="F18" t="s">
        <v>285</v>
      </c>
      <c r="G18" t="s">
        <v>286</v>
      </c>
      <c r="H18">
        <v>1608243667.3499999</v>
      </c>
      <c r="I18">
        <f t="shared" si="0"/>
        <v>4.4148100264670893E-5</v>
      </c>
      <c r="J18">
        <f t="shared" si="1"/>
        <v>-1.4935638707534487</v>
      </c>
      <c r="K18">
        <f t="shared" si="2"/>
        <v>59.592556666666702</v>
      </c>
      <c r="L18">
        <f t="shared" si="3"/>
        <v>1029.1837621901125</v>
      </c>
      <c r="M18">
        <f t="shared" si="4"/>
        <v>104.72377481728803</v>
      </c>
      <c r="N18">
        <f t="shared" si="5"/>
        <v>6.0637931868125197</v>
      </c>
      <c r="O18">
        <f t="shared" si="6"/>
        <v>2.4259349821631028E-3</v>
      </c>
      <c r="P18">
        <f t="shared" si="7"/>
        <v>2.9589927331705086</v>
      </c>
      <c r="Q18">
        <f t="shared" si="8"/>
        <v>2.4248305772398577E-3</v>
      </c>
      <c r="R18">
        <f t="shared" si="9"/>
        <v>1.5156182928812358E-3</v>
      </c>
      <c r="S18">
        <f t="shared" si="10"/>
        <v>231.288879877867</v>
      </c>
      <c r="T18">
        <f t="shared" si="11"/>
        <v>29.33776137700562</v>
      </c>
      <c r="U18">
        <f t="shared" si="12"/>
        <v>29.065383333333301</v>
      </c>
      <c r="V18">
        <f t="shared" si="13"/>
        <v>4.0370140248495696</v>
      </c>
      <c r="W18">
        <f t="shared" si="14"/>
        <v>59.073066904502582</v>
      </c>
      <c r="X18">
        <f t="shared" si="15"/>
        <v>2.2415643960940717</v>
      </c>
      <c r="Y18">
        <f t="shared" si="16"/>
        <v>3.794562418297633</v>
      </c>
      <c r="Z18">
        <f t="shared" si="17"/>
        <v>1.795449628755498</v>
      </c>
      <c r="AA18">
        <f t="shared" si="18"/>
        <v>-1.9469312216719863</v>
      </c>
      <c r="AB18">
        <f t="shared" si="19"/>
        <v>-170.15544488957016</v>
      </c>
      <c r="AC18">
        <f t="shared" si="20"/>
        <v>-12.601290525394278</v>
      </c>
      <c r="AD18">
        <f t="shared" si="21"/>
        <v>46.585213241230576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53591.844111570601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788.68515384615398</v>
      </c>
      <c r="AR18">
        <v>837.8</v>
      </c>
      <c r="AS18">
        <f t="shared" si="27"/>
        <v>5.8623592926528967E-2</v>
      </c>
      <c r="AT18">
        <v>0.5</v>
      </c>
      <c r="AU18">
        <f t="shared" si="28"/>
        <v>1180.1710507473895</v>
      </c>
      <c r="AV18">
        <f t="shared" si="29"/>
        <v>-1.4935638707534487</v>
      </c>
      <c r="AW18">
        <f t="shared" si="30"/>
        <v>34.592933631344458</v>
      </c>
      <c r="AX18">
        <f t="shared" si="31"/>
        <v>0.26933635712580567</v>
      </c>
      <c r="AY18">
        <f t="shared" si="32"/>
        <v>-7.7600309748086869E-4</v>
      </c>
      <c r="AZ18">
        <f t="shared" si="33"/>
        <v>2.8936261637622342</v>
      </c>
      <c r="BA18" t="s">
        <v>296</v>
      </c>
      <c r="BB18">
        <v>612.15</v>
      </c>
      <c r="BC18">
        <f t="shared" si="34"/>
        <v>225.64999999999998</v>
      </c>
      <c r="BD18">
        <f t="shared" si="35"/>
        <v>0.21765941127341448</v>
      </c>
      <c r="BE18">
        <f t="shared" si="36"/>
        <v>0.91484680727415435</v>
      </c>
      <c r="BF18">
        <f t="shared" si="37"/>
        <v>0.40151741919255268</v>
      </c>
      <c r="BG18">
        <f t="shared" si="38"/>
        <v>0.95196617877691658</v>
      </c>
      <c r="BH18">
        <f t="shared" si="39"/>
        <v>1399.9829999999999</v>
      </c>
      <c r="BI18">
        <f t="shared" si="40"/>
        <v>1180.1710507473895</v>
      </c>
      <c r="BJ18">
        <f t="shared" si="41"/>
        <v>0.84298955826419997</v>
      </c>
      <c r="BK18">
        <f t="shared" si="42"/>
        <v>0.19597911652840008</v>
      </c>
      <c r="BL18">
        <v>6</v>
      </c>
      <c r="BM18">
        <v>0.5</v>
      </c>
      <c r="BN18" t="s">
        <v>290</v>
      </c>
      <c r="BO18">
        <v>2</v>
      </c>
      <c r="BP18">
        <v>1608243667.3499999</v>
      </c>
      <c r="BQ18">
        <v>59.592556666666702</v>
      </c>
      <c r="BR18">
        <v>57.803460000000001</v>
      </c>
      <c r="BS18">
        <v>22.029206666666699</v>
      </c>
      <c r="BT18">
        <v>21.977396666666699</v>
      </c>
      <c r="BU18">
        <v>56.592716666666703</v>
      </c>
      <c r="BV18">
        <v>21.836846666666698</v>
      </c>
      <c r="BW18">
        <v>500.00639999999999</v>
      </c>
      <c r="BX18">
        <v>101.70973333333301</v>
      </c>
      <c r="BY18">
        <v>4.4470983333333297E-2</v>
      </c>
      <c r="BZ18">
        <v>27.998746666666701</v>
      </c>
      <c r="CA18">
        <v>29.065383333333301</v>
      </c>
      <c r="CB18">
        <v>999.9</v>
      </c>
      <c r="CC18">
        <v>0</v>
      </c>
      <c r="CD18">
        <v>0</v>
      </c>
      <c r="CE18">
        <v>9997.8733333333294</v>
      </c>
      <c r="CF18">
        <v>0</v>
      </c>
      <c r="CG18">
        <v>309.8227</v>
      </c>
      <c r="CH18">
        <v>1399.9829999999999</v>
      </c>
      <c r="CI18">
        <v>0.899990766666666</v>
      </c>
      <c r="CJ18">
        <v>0.10000914333333299</v>
      </c>
      <c r="CK18">
        <v>0</v>
      </c>
      <c r="CL18">
        <v>788.68693333333397</v>
      </c>
      <c r="CM18">
        <v>4.9997499999999997</v>
      </c>
      <c r="CN18">
        <v>10997.37</v>
      </c>
      <c r="CO18">
        <v>12177.8766666667</v>
      </c>
      <c r="CP18">
        <v>49.6332666666667</v>
      </c>
      <c r="CQ18">
        <v>51.670466666666599</v>
      </c>
      <c r="CR18">
        <v>50.803733333333298</v>
      </c>
      <c r="CS18">
        <v>50.883133333333298</v>
      </c>
      <c r="CT18">
        <v>50.6332666666667</v>
      </c>
      <c r="CU18">
        <v>1255.472</v>
      </c>
      <c r="CV18">
        <v>139.511</v>
      </c>
      <c r="CW18">
        <v>0</v>
      </c>
      <c r="CX18">
        <v>142.299999952316</v>
      </c>
      <c r="CY18">
        <v>0</v>
      </c>
      <c r="CZ18">
        <v>788.68515384615398</v>
      </c>
      <c r="DA18">
        <v>-0.18420513096171101</v>
      </c>
      <c r="DB18">
        <v>-13.1076922986997</v>
      </c>
      <c r="DC18">
        <v>10997.3384615385</v>
      </c>
      <c r="DD18">
        <v>15</v>
      </c>
      <c r="DE18">
        <v>1608243554.5999999</v>
      </c>
      <c r="DF18" t="s">
        <v>291</v>
      </c>
      <c r="DG18">
        <v>1608243554.5999999</v>
      </c>
      <c r="DH18">
        <v>1608243551.0999999</v>
      </c>
      <c r="DI18">
        <v>25</v>
      </c>
      <c r="DJ18">
        <v>-0.157</v>
      </c>
      <c r="DK18">
        <v>-0.11</v>
      </c>
      <c r="DL18">
        <v>3</v>
      </c>
      <c r="DM18">
        <v>0.192</v>
      </c>
      <c r="DN18">
        <v>400</v>
      </c>
      <c r="DO18">
        <v>19</v>
      </c>
      <c r="DP18">
        <v>0.24</v>
      </c>
      <c r="DQ18">
        <v>0.17</v>
      </c>
      <c r="DR18">
        <v>-1.49438631699889</v>
      </c>
      <c r="DS18">
        <v>0.14237197252367501</v>
      </c>
      <c r="DT18">
        <v>2.4558926808428298E-2</v>
      </c>
      <c r="DU18">
        <v>1</v>
      </c>
      <c r="DV18">
        <v>1.7894433333333299</v>
      </c>
      <c r="DW18">
        <v>-0.100672391546153</v>
      </c>
      <c r="DX18">
        <v>2.8877470149274199E-2</v>
      </c>
      <c r="DY18">
        <v>1</v>
      </c>
      <c r="DZ18">
        <v>5.2773163333333303E-2</v>
      </c>
      <c r="EA18">
        <v>-3.2929049165739903E-2</v>
      </c>
      <c r="EB18">
        <v>9.1745131101141006E-3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</v>
      </c>
      <c r="EJ18">
        <v>0.19239999999999999</v>
      </c>
      <c r="EK18">
        <v>2.9998571428570799</v>
      </c>
      <c r="EL18">
        <v>0</v>
      </c>
      <c r="EM18">
        <v>0</v>
      </c>
      <c r="EN18">
        <v>0</v>
      </c>
      <c r="EO18">
        <v>0.19237499999999799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499.74900000000002</v>
      </c>
      <c r="FA18">
        <v>487.553</v>
      </c>
      <c r="FB18">
        <v>23.919599999999999</v>
      </c>
      <c r="FC18">
        <v>32.839399999999998</v>
      </c>
      <c r="FD18">
        <v>30.001300000000001</v>
      </c>
      <c r="FE18">
        <v>32.808599999999998</v>
      </c>
      <c r="FF18">
        <v>32.787700000000001</v>
      </c>
      <c r="FG18">
        <v>0</v>
      </c>
      <c r="FH18">
        <v>19.127300000000002</v>
      </c>
      <c r="FI18">
        <v>61.3979</v>
      </c>
      <c r="FJ18">
        <v>23.9056</v>
      </c>
      <c r="FK18">
        <v>0</v>
      </c>
      <c r="FL18">
        <v>21.898299999999999</v>
      </c>
      <c r="FM18">
        <v>101.518</v>
      </c>
      <c r="FN18">
        <v>100.937</v>
      </c>
    </row>
    <row r="19" spans="1:170" x14ac:dyDescent="0.25">
      <c r="A19">
        <v>3</v>
      </c>
      <c r="B19">
        <v>1608243795.5999999</v>
      </c>
      <c r="C19">
        <v>263.5</v>
      </c>
      <c r="D19" t="s">
        <v>298</v>
      </c>
      <c r="E19" t="s">
        <v>299</v>
      </c>
      <c r="F19" t="s">
        <v>285</v>
      </c>
      <c r="G19" t="s">
        <v>286</v>
      </c>
      <c r="H19">
        <v>1608243787.5999999</v>
      </c>
      <c r="I19">
        <f t="shared" si="0"/>
        <v>-2.7374230246618503E-5</v>
      </c>
      <c r="J19">
        <f t="shared" si="1"/>
        <v>-1.3676862776816443</v>
      </c>
      <c r="K19">
        <f t="shared" si="2"/>
        <v>79.266109677419394</v>
      </c>
      <c r="L19">
        <f t="shared" si="3"/>
        <v>-1360.7872204395132</v>
      </c>
      <c r="M19">
        <f t="shared" si="4"/>
        <v>-138.47128091713927</v>
      </c>
      <c r="N19">
        <f t="shared" si="5"/>
        <v>8.0659779688448339</v>
      </c>
      <c r="O19">
        <f t="shared" si="6"/>
        <v>-1.4997449511362922E-3</v>
      </c>
      <c r="P19">
        <f t="shared" si="7"/>
        <v>2.9592068214762604</v>
      </c>
      <c r="Q19">
        <f t="shared" si="8"/>
        <v>-1.5001673464357581E-3</v>
      </c>
      <c r="R19">
        <f t="shared" si="9"/>
        <v>-9.3756663206081409E-4</v>
      </c>
      <c r="S19">
        <f t="shared" si="10"/>
        <v>231.2896585721673</v>
      </c>
      <c r="T19">
        <f t="shared" si="11"/>
        <v>29.34495035091274</v>
      </c>
      <c r="U19">
        <f t="shared" si="12"/>
        <v>29.067251612903199</v>
      </c>
      <c r="V19">
        <f t="shared" si="13"/>
        <v>4.0374502712842935</v>
      </c>
      <c r="W19">
        <f t="shared" si="14"/>
        <v>59.014228013841162</v>
      </c>
      <c r="X19">
        <f t="shared" si="15"/>
        <v>2.2378765501579916</v>
      </c>
      <c r="Y19">
        <f t="shared" si="16"/>
        <v>3.7920966273304826</v>
      </c>
      <c r="Z19">
        <f t="shared" si="17"/>
        <v>1.7995737211263019</v>
      </c>
      <c r="AA19">
        <f t="shared" si="18"/>
        <v>1.2072035538758761</v>
      </c>
      <c r="AB19">
        <f t="shared" si="19"/>
        <v>-172.2446328988859</v>
      </c>
      <c r="AC19">
        <f t="shared" si="20"/>
        <v>-12.75449981733666</v>
      </c>
      <c r="AD19">
        <f t="shared" si="21"/>
        <v>47.497729409820607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53600.161939133744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783.83738461538496</v>
      </c>
      <c r="AR19">
        <v>832.6</v>
      </c>
      <c r="AS19">
        <f t="shared" si="27"/>
        <v>5.8566677137419032E-2</v>
      </c>
      <c r="AT19">
        <v>0.5</v>
      </c>
      <c r="AU19">
        <f t="shared" si="28"/>
        <v>1180.1760201022037</v>
      </c>
      <c r="AV19">
        <f t="shared" si="29"/>
        <v>-1.3676862776816443</v>
      </c>
      <c r="AW19">
        <f t="shared" si="30"/>
        <v>34.559493967324954</v>
      </c>
      <c r="AX19">
        <f t="shared" si="31"/>
        <v>0.26628633197213553</v>
      </c>
      <c r="AY19">
        <f t="shared" si="32"/>
        <v>-6.6933981407028787E-4</v>
      </c>
      <c r="AZ19">
        <f t="shared" si="33"/>
        <v>2.9179437905356713</v>
      </c>
      <c r="BA19" t="s">
        <v>301</v>
      </c>
      <c r="BB19">
        <v>610.89</v>
      </c>
      <c r="BC19">
        <f t="shared" si="34"/>
        <v>221.71000000000004</v>
      </c>
      <c r="BD19">
        <f t="shared" si="35"/>
        <v>0.21993872799880498</v>
      </c>
      <c r="BE19">
        <f t="shared" si="36"/>
        <v>0.91637340213262719</v>
      </c>
      <c r="BF19">
        <f t="shared" si="37"/>
        <v>0.41633652962038292</v>
      </c>
      <c r="BG19">
        <f t="shared" si="38"/>
        <v>0.95400811458038826</v>
      </c>
      <c r="BH19">
        <f t="shared" si="39"/>
        <v>1399.98903225806</v>
      </c>
      <c r="BI19">
        <f t="shared" si="40"/>
        <v>1180.1760201022037</v>
      </c>
      <c r="BJ19">
        <f t="shared" si="41"/>
        <v>0.84298947556659276</v>
      </c>
      <c r="BK19">
        <f t="shared" si="42"/>
        <v>0.19597895113318564</v>
      </c>
      <c r="BL19">
        <v>6</v>
      </c>
      <c r="BM19">
        <v>0.5</v>
      </c>
      <c r="BN19" t="s">
        <v>290</v>
      </c>
      <c r="BO19">
        <v>2</v>
      </c>
      <c r="BP19">
        <v>1608243787.5999999</v>
      </c>
      <c r="BQ19">
        <v>79.266109677419394</v>
      </c>
      <c r="BR19">
        <v>77.622325806451599</v>
      </c>
      <c r="BS19">
        <v>21.992096774193499</v>
      </c>
      <c r="BT19">
        <v>22.024222580645201</v>
      </c>
      <c r="BU19">
        <v>76.266261290322603</v>
      </c>
      <c r="BV19">
        <v>21.799729032258099</v>
      </c>
      <c r="BW19">
        <v>500.013225806452</v>
      </c>
      <c r="BX19">
        <v>101.71396774193499</v>
      </c>
      <c r="BY19">
        <v>4.4248999999999997E-2</v>
      </c>
      <c r="BZ19">
        <v>27.987596774193499</v>
      </c>
      <c r="CA19">
        <v>29.067251612903199</v>
      </c>
      <c r="CB19">
        <v>999.9</v>
      </c>
      <c r="CC19">
        <v>0</v>
      </c>
      <c r="CD19">
        <v>0</v>
      </c>
      <c r="CE19">
        <v>9998.6709677419403</v>
      </c>
      <c r="CF19">
        <v>0</v>
      </c>
      <c r="CG19">
        <v>347.76429032258102</v>
      </c>
      <c r="CH19">
        <v>1399.98903225806</v>
      </c>
      <c r="CI19">
        <v>0.89999396774193496</v>
      </c>
      <c r="CJ19">
        <v>0.100005890322581</v>
      </c>
      <c r="CK19">
        <v>0</v>
      </c>
      <c r="CL19">
        <v>783.87764516129005</v>
      </c>
      <c r="CM19">
        <v>4.9997499999999997</v>
      </c>
      <c r="CN19">
        <v>10931.8870967742</v>
      </c>
      <c r="CO19">
        <v>12177.9290322581</v>
      </c>
      <c r="CP19">
        <v>49.695129032258002</v>
      </c>
      <c r="CQ19">
        <v>51.703258064516099</v>
      </c>
      <c r="CR19">
        <v>50.887</v>
      </c>
      <c r="CS19">
        <v>50.908999999999999</v>
      </c>
      <c r="CT19">
        <v>50.711322580645103</v>
      </c>
      <c r="CU19">
        <v>1255.48129032258</v>
      </c>
      <c r="CV19">
        <v>139.50774193548401</v>
      </c>
      <c r="CW19">
        <v>0</v>
      </c>
      <c r="CX19">
        <v>120.09999990463299</v>
      </c>
      <c r="CY19">
        <v>0</v>
      </c>
      <c r="CZ19">
        <v>783.83738461538496</v>
      </c>
      <c r="DA19">
        <v>-2.1086495622036301</v>
      </c>
      <c r="DB19">
        <v>-20.051281928857499</v>
      </c>
      <c r="DC19">
        <v>10931.7730769231</v>
      </c>
      <c r="DD19">
        <v>15</v>
      </c>
      <c r="DE19">
        <v>1608243554.5999999</v>
      </c>
      <c r="DF19" t="s">
        <v>291</v>
      </c>
      <c r="DG19">
        <v>1608243554.5999999</v>
      </c>
      <c r="DH19">
        <v>1608243551.0999999</v>
      </c>
      <c r="DI19">
        <v>25</v>
      </c>
      <c r="DJ19">
        <v>-0.157</v>
      </c>
      <c r="DK19">
        <v>-0.11</v>
      </c>
      <c r="DL19">
        <v>3</v>
      </c>
      <c r="DM19">
        <v>0.192</v>
      </c>
      <c r="DN19">
        <v>400</v>
      </c>
      <c r="DO19">
        <v>19</v>
      </c>
      <c r="DP19">
        <v>0.24</v>
      </c>
      <c r="DQ19">
        <v>0.17</v>
      </c>
      <c r="DR19">
        <v>-1.38062528695638</v>
      </c>
      <c r="DS19">
        <v>4.66086047249006</v>
      </c>
      <c r="DT19">
        <v>0.34214982943231098</v>
      </c>
      <c r="DU19">
        <v>0</v>
      </c>
      <c r="DV19">
        <v>1.6179726666666701</v>
      </c>
      <c r="DW19">
        <v>-5.3433637374860901</v>
      </c>
      <c r="DX19">
        <v>0.39469791346406802</v>
      </c>
      <c r="DY19">
        <v>0</v>
      </c>
      <c r="DZ19">
        <v>-3.0694576666666699E-2</v>
      </c>
      <c r="EA19">
        <v>4.2282492547274703E-2</v>
      </c>
      <c r="EB19">
        <v>9.2317261710069994E-3</v>
      </c>
      <c r="EC19">
        <v>1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3</v>
      </c>
      <c r="EJ19">
        <v>0.1923</v>
      </c>
      <c r="EK19">
        <v>2.9998571428570799</v>
      </c>
      <c r="EL19">
        <v>0</v>
      </c>
      <c r="EM19">
        <v>0</v>
      </c>
      <c r="EN19">
        <v>0</v>
      </c>
      <c r="EO19">
        <v>0.19237499999999799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4.0999999999999996</v>
      </c>
      <c r="EY19">
        <v>2</v>
      </c>
      <c r="EZ19">
        <v>500.09</v>
      </c>
      <c r="FA19">
        <v>487.61200000000002</v>
      </c>
      <c r="FB19">
        <v>23.939499999999999</v>
      </c>
      <c r="FC19">
        <v>32.892099999999999</v>
      </c>
      <c r="FD19">
        <v>30.0001</v>
      </c>
      <c r="FE19">
        <v>32.8504</v>
      </c>
      <c r="FF19">
        <v>32.828400000000002</v>
      </c>
      <c r="FG19">
        <v>6.0083200000000003</v>
      </c>
      <c r="FH19">
        <v>20.2393</v>
      </c>
      <c r="FI19">
        <v>62.547800000000002</v>
      </c>
      <c r="FJ19">
        <v>23.9452</v>
      </c>
      <c r="FK19">
        <v>78.257000000000005</v>
      </c>
      <c r="FL19">
        <v>22.0137</v>
      </c>
      <c r="FM19">
        <v>101.511</v>
      </c>
      <c r="FN19">
        <v>100.928</v>
      </c>
    </row>
    <row r="20" spans="1:170" x14ac:dyDescent="0.25">
      <c r="A20">
        <v>4</v>
      </c>
      <c r="B20">
        <v>1608243879.0999999</v>
      </c>
      <c r="C20">
        <v>347</v>
      </c>
      <c r="D20" t="s">
        <v>303</v>
      </c>
      <c r="E20" t="s">
        <v>304</v>
      </c>
      <c r="F20" t="s">
        <v>285</v>
      </c>
      <c r="G20" t="s">
        <v>286</v>
      </c>
      <c r="H20">
        <v>1608243871.0999999</v>
      </c>
      <c r="I20">
        <f t="shared" si="0"/>
        <v>-3.3964538563975719E-5</v>
      </c>
      <c r="J20">
        <f t="shared" si="1"/>
        <v>-1.2052000279067299</v>
      </c>
      <c r="K20">
        <f t="shared" si="2"/>
        <v>99.799158064516106</v>
      </c>
      <c r="L20">
        <f t="shared" si="3"/>
        <v>-928.89553084770648</v>
      </c>
      <c r="M20">
        <f t="shared" si="4"/>
        <v>-94.523195341379548</v>
      </c>
      <c r="N20">
        <f t="shared" si="5"/>
        <v>10.155431907427355</v>
      </c>
      <c r="O20">
        <f t="shared" si="6"/>
        <v>-1.8520798292072658E-3</v>
      </c>
      <c r="P20">
        <f t="shared" si="7"/>
        <v>2.9589536369128284</v>
      </c>
      <c r="Q20">
        <f t="shared" si="8"/>
        <v>-1.8527241050878501E-3</v>
      </c>
      <c r="R20">
        <f t="shared" si="9"/>
        <v>-1.1578946628984137E-3</v>
      </c>
      <c r="S20">
        <f t="shared" si="10"/>
        <v>231.28696517000202</v>
      </c>
      <c r="T20">
        <f t="shared" si="11"/>
        <v>29.34264672761406</v>
      </c>
      <c r="U20">
        <f t="shared" si="12"/>
        <v>29.059216129032301</v>
      </c>
      <c r="V20">
        <f t="shared" si="13"/>
        <v>4.0355742639804593</v>
      </c>
      <c r="W20">
        <f t="shared" si="14"/>
        <v>58.755154444550307</v>
      </c>
      <c r="X20">
        <f t="shared" si="15"/>
        <v>2.2275201154803517</v>
      </c>
      <c r="Y20">
        <f t="shared" si="16"/>
        <v>3.7911909798187247</v>
      </c>
      <c r="Z20">
        <f t="shared" si="17"/>
        <v>1.8080541485001076</v>
      </c>
      <c r="AA20">
        <f t="shared" si="18"/>
        <v>1.4978361506713291</v>
      </c>
      <c r="AB20">
        <f t="shared" si="19"/>
        <v>-171.60158073803836</v>
      </c>
      <c r="AC20">
        <f t="shared" si="20"/>
        <v>-12.707202623695386</v>
      </c>
      <c r="AD20">
        <f t="shared" si="21"/>
        <v>48.476017958939593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53593.522637368638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781.22951999999998</v>
      </c>
      <c r="AR20">
        <v>829.19</v>
      </c>
      <c r="AS20">
        <f t="shared" si="27"/>
        <v>5.7840157261906278E-2</v>
      </c>
      <c r="AT20">
        <v>0.5</v>
      </c>
      <c r="AU20">
        <f t="shared" si="28"/>
        <v>1180.1646007473182</v>
      </c>
      <c r="AV20">
        <f t="shared" si="29"/>
        <v>-1.2052000279067299</v>
      </c>
      <c r="AW20">
        <f t="shared" si="30"/>
        <v>34.130453051079861</v>
      </c>
      <c r="AX20">
        <f t="shared" si="31"/>
        <v>0.26584980523161161</v>
      </c>
      <c r="AY20">
        <f t="shared" si="32"/>
        <v>-5.3166528439607804E-4</v>
      </c>
      <c r="AZ20">
        <f t="shared" si="33"/>
        <v>2.9340561270637608</v>
      </c>
      <c r="BA20" t="s">
        <v>306</v>
      </c>
      <c r="BB20">
        <v>608.75</v>
      </c>
      <c r="BC20">
        <f t="shared" si="34"/>
        <v>220.44000000000005</v>
      </c>
      <c r="BD20">
        <f t="shared" si="35"/>
        <v>0.21756704772273663</v>
      </c>
      <c r="BE20">
        <f t="shared" si="36"/>
        <v>0.91691949361745428</v>
      </c>
      <c r="BF20">
        <f t="shared" si="37"/>
        <v>0.42176749849486228</v>
      </c>
      <c r="BG20">
        <f t="shared" si="38"/>
        <v>0.95534715325151087</v>
      </c>
      <c r="BH20">
        <f t="shared" si="39"/>
        <v>1399.97580645161</v>
      </c>
      <c r="BI20">
        <f t="shared" si="40"/>
        <v>1180.1646007473182</v>
      </c>
      <c r="BJ20">
        <f t="shared" si="41"/>
        <v>0.84298928260665662</v>
      </c>
      <c r="BK20">
        <f t="shared" si="42"/>
        <v>0.19597856521331319</v>
      </c>
      <c r="BL20">
        <v>6</v>
      </c>
      <c r="BM20">
        <v>0.5</v>
      </c>
      <c r="BN20" t="s">
        <v>290</v>
      </c>
      <c r="BO20">
        <v>2</v>
      </c>
      <c r="BP20">
        <v>1608243871.0999999</v>
      </c>
      <c r="BQ20">
        <v>99.799158064516106</v>
      </c>
      <c r="BR20">
        <v>98.348877419354807</v>
      </c>
      <c r="BS20">
        <v>21.890219354838699</v>
      </c>
      <c r="BT20">
        <v>21.9300838709677</v>
      </c>
      <c r="BU20">
        <v>96.799300000000002</v>
      </c>
      <c r="BV20">
        <v>21.697858064516101</v>
      </c>
      <c r="BW20">
        <v>500.00929032258102</v>
      </c>
      <c r="BX20">
        <v>101.714548387097</v>
      </c>
      <c r="BY20">
        <v>4.4144816129032302E-2</v>
      </c>
      <c r="BZ20">
        <v>27.983499999999999</v>
      </c>
      <c r="CA20">
        <v>29.059216129032301</v>
      </c>
      <c r="CB20">
        <v>999.9</v>
      </c>
      <c r="CC20">
        <v>0</v>
      </c>
      <c r="CD20">
        <v>0</v>
      </c>
      <c r="CE20">
        <v>9997.1783870967793</v>
      </c>
      <c r="CF20">
        <v>0</v>
      </c>
      <c r="CG20">
        <v>340.19267741935499</v>
      </c>
      <c r="CH20">
        <v>1399.97580645161</v>
      </c>
      <c r="CI20">
        <v>0.89999822580645195</v>
      </c>
      <c r="CJ20">
        <v>0.100001625806452</v>
      </c>
      <c r="CK20">
        <v>0</v>
      </c>
      <c r="CL20">
        <v>781.29793548387102</v>
      </c>
      <c r="CM20">
        <v>4.9997499999999997</v>
      </c>
      <c r="CN20">
        <v>10900.264516129</v>
      </c>
      <c r="CO20">
        <v>12177.835483871</v>
      </c>
      <c r="CP20">
        <v>49.765999999999998</v>
      </c>
      <c r="CQ20">
        <v>51.75</v>
      </c>
      <c r="CR20">
        <v>50.929000000000002</v>
      </c>
      <c r="CS20">
        <v>50.945129032258002</v>
      </c>
      <c r="CT20">
        <v>50.762</v>
      </c>
      <c r="CU20">
        <v>1255.4783870967699</v>
      </c>
      <c r="CV20">
        <v>139.497419354839</v>
      </c>
      <c r="CW20">
        <v>0</v>
      </c>
      <c r="CX20">
        <v>83.099999904632597</v>
      </c>
      <c r="CY20">
        <v>0</v>
      </c>
      <c r="CZ20">
        <v>781.22951999999998</v>
      </c>
      <c r="DA20">
        <v>-2.84999997829095</v>
      </c>
      <c r="DB20">
        <v>-54.761538400561697</v>
      </c>
      <c r="DC20">
        <v>10899.308000000001</v>
      </c>
      <c r="DD20">
        <v>15</v>
      </c>
      <c r="DE20">
        <v>1608243554.5999999</v>
      </c>
      <c r="DF20" t="s">
        <v>291</v>
      </c>
      <c r="DG20">
        <v>1608243554.5999999</v>
      </c>
      <c r="DH20">
        <v>1608243551.0999999</v>
      </c>
      <c r="DI20">
        <v>25</v>
      </c>
      <c r="DJ20">
        <v>-0.157</v>
      </c>
      <c r="DK20">
        <v>-0.11</v>
      </c>
      <c r="DL20">
        <v>3</v>
      </c>
      <c r="DM20">
        <v>0.192</v>
      </c>
      <c r="DN20">
        <v>400</v>
      </c>
      <c r="DO20">
        <v>19</v>
      </c>
      <c r="DP20">
        <v>0.24</v>
      </c>
      <c r="DQ20">
        <v>0.17</v>
      </c>
      <c r="DR20">
        <v>-1.20398458321422</v>
      </c>
      <c r="DS20">
        <v>-0.19517104057516299</v>
      </c>
      <c r="DT20">
        <v>1.8092765709002302E-2</v>
      </c>
      <c r="DU20">
        <v>1</v>
      </c>
      <c r="DV20">
        <v>1.4506886666666701</v>
      </c>
      <c r="DW20">
        <v>0.19116493882091101</v>
      </c>
      <c r="DX20">
        <v>2.01664765941456E-2</v>
      </c>
      <c r="DY20">
        <v>1</v>
      </c>
      <c r="DZ20">
        <v>-3.9953106666666703E-2</v>
      </c>
      <c r="EA20">
        <v>1.58538073414905E-2</v>
      </c>
      <c r="EB20">
        <v>1.5258511969680701E-3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</v>
      </c>
      <c r="EJ20">
        <v>0.19239999999999999</v>
      </c>
      <c r="EK20">
        <v>2.9998571428570799</v>
      </c>
      <c r="EL20">
        <v>0</v>
      </c>
      <c r="EM20">
        <v>0</v>
      </c>
      <c r="EN20">
        <v>0</v>
      </c>
      <c r="EO20">
        <v>0.19237499999999799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5.4</v>
      </c>
      <c r="EX20">
        <v>5.5</v>
      </c>
      <c r="EY20">
        <v>2</v>
      </c>
      <c r="EZ20">
        <v>500.31</v>
      </c>
      <c r="FA20">
        <v>487.36200000000002</v>
      </c>
      <c r="FB20">
        <v>23.909800000000001</v>
      </c>
      <c r="FC20">
        <v>32.912599999999998</v>
      </c>
      <c r="FD20">
        <v>30.0002</v>
      </c>
      <c r="FE20">
        <v>32.8733</v>
      </c>
      <c r="FF20">
        <v>32.848700000000001</v>
      </c>
      <c r="FG20">
        <v>6.9073000000000002</v>
      </c>
      <c r="FH20">
        <v>20.5519</v>
      </c>
      <c r="FI20">
        <v>62.547800000000002</v>
      </c>
      <c r="FJ20">
        <v>23.9117</v>
      </c>
      <c r="FK20">
        <v>98.361000000000004</v>
      </c>
      <c r="FL20">
        <v>21.972200000000001</v>
      </c>
      <c r="FM20">
        <v>101.508</v>
      </c>
      <c r="FN20">
        <v>100.926</v>
      </c>
    </row>
    <row r="21" spans="1:170" x14ac:dyDescent="0.25">
      <c r="A21">
        <v>5</v>
      </c>
      <c r="B21">
        <v>1608243953.0999999</v>
      </c>
      <c r="C21">
        <v>421</v>
      </c>
      <c r="D21" t="s">
        <v>307</v>
      </c>
      <c r="E21" t="s">
        <v>308</v>
      </c>
      <c r="F21" t="s">
        <v>285</v>
      </c>
      <c r="G21" t="s">
        <v>286</v>
      </c>
      <c r="H21">
        <v>1608243945.3499999</v>
      </c>
      <c r="I21">
        <f t="shared" si="0"/>
        <v>-3.0516902526384012E-5</v>
      </c>
      <c r="J21">
        <f t="shared" si="1"/>
        <v>-0.78252227195143731</v>
      </c>
      <c r="K21">
        <f t="shared" si="2"/>
        <v>149.23939999999999</v>
      </c>
      <c r="L21">
        <f t="shared" si="3"/>
        <v>-592.46414120460008</v>
      </c>
      <c r="M21">
        <f t="shared" si="4"/>
        <v>-60.288115069629967</v>
      </c>
      <c r="N21">
        <f t="shared" si="5"/>
        <v>15.186340394929333</v>
      </c>
      <c r="O21">
        <f t="shared" si="6"/>
        <v>-1.6730150572153621E-3</v>
      </c>
      <c r="P21">
        <f t="shared" si="7"/>
        <v>2.9596649399855561</v>
      </c>
      <c r="Q21">
        <f t="shared" si="8"/>
        <v>-1.6735406289132982E-3</v>
      </c>
      <c r="R21">
        <f t="shared" si="9"/>
        <v>-1.0459156600212747E-3</v>
      </c>
      <c r="S21">
        <f t="shared" si="10"/>
        <v>231.29465844020436</v>
      </c>
      <c r="T21">
        <f t="shared" si="11"/>
        <v>29.33149251218309</v>
      </c>
      <c r="U21">
        <f t="shared" si="12"/>
        <v>29.030460000000001</v>
      </c>
      <c r="V21">
        <f t="shared" si="13"/>
        <v>4.0288669288766954</v>
      </c>
      <c r="W21">
        <f t="shared" si="14"/>
        <v>58.864969777646905</v>
      </c>
      <c r="X21">
        <f t="shared" si="15"/>
        <v>2.2303804334522996</v>
      </c>
      <c r="Y21">
        <f t="shared" si="16"/>
        <v>3.7889774544643586</v>
      </c>
      <c r="Z21">
        <f t="shared" si="17"/>
        <v>1.7984864954243958</v>
      </c>
      <c r="AA21">
        <f t="shared" si="18"/>
        <v>1.3457954014135349</v>
      </c>
      <c r="AB21">
        <f t="shared" si="19"/>
        <v>-168.65273614979796</v>
      </c>
      <c r="AC21">
        <f t="shared" si="20"/>
        <v>-12.483427843391478</v>
      </c>
      <c r="AD21">
        <f t="shared" si="21"/>
        <v>51.504289848428471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53616.030046263266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779.58684615384595</v>
      </c>
      <c r="AR21">
        <v>827.49</v>
      </c>
      <c r="AS21">
        <f t="shared" si="27"/>
        <v>5.788970724256981E-2</v>
      </c>
      <c r="AT21">
        <v>0.5</v>
      </c>
      <c r="AU21">
        <f t="shared" si="28"/>
        <v>1180.2030707473341</v>
      </c>
      <c r="AV21">
        <f t="shared" si="29"/>
        <v>-0.78252227195143731</v>
      </c>
      <c r="AW21">
        <f t="shared" si="30"/>
        <v>34.160805126172541</v>
      </c>
      <c r="AX21">
        <f t="shared" si="31"/>
        <v>0.26730232389515285</v>
      </c>
      <c r="AY21">
        <f t="shared" si="32"/>
        <v>-1.7350809975909129E-4</v>
      </c>
      <c r="AZ21">
        <f t="shared" si="33"/>
        <v>2.9421382735743031</v>
      </c>
      <c r="BA21" t="s">
        <v>310</v>
      </c>
      <c r="BB21">
        <v>606.29999999999995</v>
      </c>
      <c r="BC21">
        <f t="shared" si="34"/>
        <v>221.19000000000005</v>
      </c>
      <c r="BD21">
        <f t="shared" si="35"/>
        <v>0.21657016070416404</v>
      </c>
      <c r="BE21">
        <f t="shared" si="36"/>
        <v>0.91671373381831345</v>
      </c>
      <c r="BF21">
        <f t="shared" si="37"/>
        <v>0.4276567983133851</v>
      </c>
      <c r="BG21">
        <f t="shared" si="38"/>
        <v>0.95601470918726128</v>
      </c>
      <c r="BH21">
        <f t="shared" si="39"/>
        <v>1400.0213333333299</v>
      </c>
      <c r="BI21">
        <f t="shared" si="40"/>
        <v>1180.2030707473341</v>
      </c>
      <c r="BJ21">
        <f t="shared" si="41"/>
        <v>0.84298934783898793</v>
      </c>
      <c r="BK21">
        <f t="shared" si="42"/>
        <v>0.19597869567797582</v>
      </c>
      <c r="BL21">
        <v>6</v>
      </c>
      <c r="BM21">
        <v>0.5</v>
      </c>
      <c r="BN21" t="s">
        <v>290</v>
      </c>
      <c r="BO21">
        <v>2</v>
      </c>
      <c r="BP21">
        <v>1608243945.3499999</v>
      </c>
      <c r="BQ21">
        <v>149.23939999999999</v>
      </c>
      <c r="BR21">
        <v>148.29493333333301</v>
      </c>
      <c r="BS21">
        <v>21.918423333333301</v>
      </c>
      <c r="BT21">
        <v>21.954239999999999</v>
      </c>
      <c r="BU21">
        <v>146.23949999999999</v>
      </c>
      <c r="BV21">
        <v>21.726040000000001</v>
      </c>
      <c r="BW21">
        <v>500.01336666666703</v>
      </c>
      <c r="BX21">
        <v>101.713833333333</v>
      </c>
      <c r="BY21">
        <v>4.4418140000000002E-2</v>
      </c>
      <c r="BZ21">
        <v>27.973483333333299</v>
      </c>
      <c r="CA21">
        <v>29.030460000000001</v>
      </c>
      <c r="CB21">
        <v>999.9</v>
      </c>
      <c r="CC21">
        <v>0</v>
      </c>
      <c r="CD21">
        <v>0</v>
      </c>
      <c r="CE21">
        <v>10001.281999999999</v>
      </c>
      <c r="CF21">
        <v>0</v>
      </c>
      <c r="CG21">
        <v>306.12259999999998</v>
      </c>
      <c r="CH21">
        <v>1400.0213333333299</v>
      </c>
      <c r="CI21">
        <v>0.89999593333333305</v>
      </c>
      <c r="CJ21">
        <v>0.100003906666667</v>
      </c>
      <c r="CK21">
        <v>0</v>
      </c>
      <c r="CL21">
        <v>779.61093333333304</v>
      </c>
      <c r="CM21">
        <v>4.9997499999999997</v>
      </c>
      <c r="CN21">
        <v>10874.9866666667</v>
      </c>
      <c r="CO21">
        <v>12178.23</v>
      </c>
      <c r="CP21">
        <v>49.811999999999998</v>
      </c>
      <c r="CQ21">
        <v>51.7541333333333</v>
      </c>
      <c r="CR21">
        <v>50.941200000000002</v>
      </c>
      <c r="CS21">
        <v>50.945399999999999</v>
      </c>
      <c r="CT21">
        <v>50.807899999999997</v>
      </c>
      <c r="CU21">
        <v>1255.5163333333301</v>
      </c>
      <c r="CV21">
        <v>139.505</v>
      </c>
      <c r="CW21">
        <v>0</v>
      </c>
      <c r="CX21">
        <v>73.299999952316298</v>
      </c>
      <c r="CY21">
        <v>0</v>
      </c>
      <c r="CZ21">
        <v>779.58684615384595</v>
      </c>
      <c r="DA21">
        <v>-5.9679999924006601</v>
      </c>
      <c r="DB21">
        <v>-68.140171003670702</v>
      </c>
      <c r="DC21">
        <v>10874.65</v>
      </c>
      <c r="DD21">
        <v>15</v>
      </c>
      <c r="DE21">
        <v>1608243554.5999999</v>
      </c>
      <c r="DF21" t="s">
        <v>291</v>
      </c>
      <c r="DG21">
        <v>1608243554.5999999</v>
      </c>
      <c r="DH21">
        <v>1608243551.0999999</v>
      </c>
      <c r="DI21">
        <v>25</v>
      </c>
      <c r="DJ21">
        <v>-0.157</v>
      </c>
      <c r="DK21">
        <v>-0.11</v>
      </c>
      <c r="DL21">
        <v>3</v>
      </c>
      <c r="DM21">
        <v>0.192</v>
      </c>
      <c r="DN21">
        <v>400</v>
      </c>
      <c r="DO21">
        <v>19</v>
      </c>
      <c r="DP21">
        <v>0.24</v>
      </c>
      <c r="DQ21">
        <v>0.17</v>
      </c>
      <c r="DR21">
        <v>-0.77876892103296802</v>
      </c>
      <c r="DS21">
        <v>-0.23645182157171801</v>
      </c>
      <c r="DT21">
        <v>3.0063755088021001E-2</v>
      </c>
      <c r="DU21">
        <v>1</v>
      </c>
      <c r="DV21">
        <v>0.94268600000000002</v>
      </c>
      <c r="DW21">
        <v>0.18361879421579699</v>
      </c>
      <c r="DX21">
        <v>3.1455195293199699E-2</v>
      </c>
      <c r="DY21">
        <v>1</v>
      </c>
      <c r="DZ21">
        <v>-3.6415790000000003E-2</v>
      </c>
      <c r="EA21">
        <v>7.2455618242491707E-2</v>
      </c>
      <c r="EB21">
        <v>5.2770284333356898E-3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</v>
      </c>
      <c r="EJ21">
        <v>0.19239999999999999</v>
      </c>
      <c r="EK21">
        <v>2.9998571428570799</v>
      </c>
      <c r="EL21">
        <v>0</v>
      </c>
      <c r="EM21">
        <v>0</v>
      </c>
      <c r="EN21">
        <v>0</v>
      </c>
      <c r="EO21">
        <v>0.19237499999999799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6.6</v>
      </c>
      <c r="EX21">
        <v>6.7</v>
      </c>
      <c r="EY21">
        <v>2</v>
      </c>
      <c r="EZ21">
        <v>500.27800000000002</v>
      </c>
      <c r="FA21">
        <v>487.74</v>
      </c>
      <c r="FB21">
        <v>23.978000000000002</v>
      </c>
      <c r="FC21">
        <v>32.908099999999997</v>
      </c>
      <c r="FD21">
        <v>29.9998</v>
      </c>
      <c r="FE21">
        <v>32.8733</v>
      </c>
      <c r="FF21">
        <v>32.848700000000001</v>
      </c>
      <c r="FG21">
        <v>9.2384699999999995</v>
      </c>
      <c r="FH21">
        <v>20.715800000000002</v>
      </c>
      <c r="FI21">
        <v>62.547800000000002</v>
      </c>
      <c r="FJ21">
        <v>23.989000000000001</v>
      </c>
      <c r="FK21">
        <v>148.55600000000001</v>
      </c>
      <c r="FL21">
        <v>21.958100000000002</v>
      </c>
      <c r="FM21">
        <v>101.51300000000001</v>
      </c>
      <c r="FN21">
        <v>100.93300000000001</v>
      </c>
    </row>
    <row r="22" spans="1:170" x14ac:dyDescent="0.25">
      <c r="A22">
        <v>6</v>
      </c>
      <c r="B22">
        <v>1608244026.0999999</v>
      </c>
      <c r="C22">
        <v>494</v>
      </c>
      <c r="D22" t="s">
        <v>311</v>
      </c>
      <c r="E22" t="s">
        <v>312</v>
      </c>
      <c r="F22" t="s">
        <v>285</v>
      </c>
      <c r="G22" t="s">
        <v>286</v>
      </c>
      <c r="H22">
        <v>1608244018.3499999</v>
      </c>
      <c r="I22">
        <f t="shared" si="0"/>
        <v>2.1735400324422823E-5</v>
      </c>
      <c r="J22">
        <f t="shared" si="1"/>
        <v>-0.51906617482959128</v>
      </c>
      <c r="K22">
        <f t="shared" si="2"/>
        <v>199.1883</v>
      </c>
      <c r="L22">
        <f t="shared" si="3"/>
        <v>880.91873695371157</v>
      </c>
      <c r="M22">
        <f t="shared" si="4"/>
        <v>89.636824280943415</v>
      </c>
      <c r="N22">
        <f t="shared" si="5"/>
        <v>20.268165378866296</v>
      </c>
      <c r="O22">
        <f t="shared" si="6"/>
        <v>1.1909105748377578E-3</v>
      </c>
      <c r="P22">
        <f t="shared" si="7"/>
        <v>2.9599688444813923</v>
      </c>
      <c r="Q22">
        <f t="shared" si="8"/>
        <v>1.1906444448389025E-3</v>
      </c>
      <c r="R22">
        <f t="shared" si="9"/>
        <v>7.4417668320026983E-4</v>
      </c>
      <c r="S22">
        <f t="shared" si="10"/>
        <v>231.29010660553354</v>
      </c>
      <c r="T22">
        <f t="shared" si="11"/>
        <v>29.312973999558327</v>
      </c>
      <c r="U22">
        <f t="shared" si="12"/>
        <v>28.984563333333298</v>
      </c>
      <c r="V22">
        <f t="shared" si="13"/>
        <v>4.0181817203733292</v>
      </c>
      <c r="W22">
        <f t="shared" si="14"/>
        <v>58.543590131043331</v>
      </c>
      <c r="X22">
        <f t="shared" si="15"/>
        <v>2.2175675931681629</v>
      </c>
      <c r="Y22">
        <f t="shared" si="16"/>
        <v>3.7878913612991343</v>
      </c>
      <c r="Z22">
        <f t="shared" si="17"/>
        <v>1.8006141272051663</v>
      </c>
      <c r="AA22">
        <f t="shared" si="18"/>
        <v>-0.9585311543070465</v>
      </c>
      <c r="AB22">
        <f t="shared" si="19"/>
        <v>-162.13055386303441</v>
      </c>
      <c r="AC22">
        <f t="shared" si="20"/>
        <v>-11.996397352479914</v>
      </c>
      <c r="AD22">
        <f t="shared" si="21"/>
        <v>56.204624235712174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53625.664284963423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777.88519230769202</v>
      </c>
      <c r="AR22">
        <v>825.28</v>
      </c>
      <c r="AS22">
        <f t="shared" si="27"/>
        <v>5.7428760774898113E-2</v>
      </c>
      <c r="AT22">
        <v>0.5</v>
      </c>
      <c r="AU22">
        <f t="shared" si="28"/>
        <v>1180.1772407473882</v>
      </c>
      <c r="AV22">
        <f t="shared" si="29"/>
        <v>-0.51906617482959128</v>
      </c>
      <c r="AW22">
        <f t="shared" si="30"/>
        <v>33.888058215430547</v>
      </c>
      <c r="AX22">
        <f t="shared" si="31"/>
        <v>0.26183840635905381</v>
      </c>
      <c r="AY22">
        <f t="shared" si="32"/>
        <v>4.9722450968017089E-5</v>
      </c>
      <c r="AZ22">
        <f t="shared" si="33"/>
        <v>2.9526948429623889</v>
      </c>
      <c r="BA22" t="s">
        <v>314</v>
      </c>
      <c r="BB22">
        <v>609.19000000000005</v>
      </c>
      <c r="BC22">
        <f t="shared" si="34"/>
        <v>216.08999999999992</v>
      </c>
      <c r="BD22">
        <f t="shared" si="35"/>
        <v>0.21932901889170239</v>
      </c>
      <c r="BE22">
        <f t="shared" si="36"/>
        <v>0.918545435355405</v>
      </c>
      <c r="BF22">
        <f t="shared" si="37"/>
        <v>0.4316346046068506</v>
      </c>
      <c r="BG22">
        <f t="shared" si="38"/>
        <v>0.95688253190373662</v>
      </c>
      <c r="BH22">
        <f t="shared" si="39"/>
        <v>1399.99033333333</v>
      </c>
      <c r="BI22">
        <f t="shared" si="40"/>
        <v>1180.1772407473882</v>
      </c>
      <c r="BJ22">
        <f t="shared" si="41"/>
        <v>0.84298956403322145</v>
      </c>
      <c r="BK22">
        <f t="shared" si="42"/>
        <v>0.19597912806644285</v>
      </c>
      <c r="BL22">
        <v>6</v>
      </c>
      <c r="BM22">
        <v>0.5</v>
      </c>
      <c r="BN22" t="s">
        <v>290</v>
      </c>
      <c r="BO22">
        <v>2</v>
      </c>
      <c r="BP22">
        <v>1608244018.3499999</v>
      </c>
      <c r="BQ22">
        <v>199.1883</v>
      </c>
      <c r="BR22">
        <v>198.57063333333301</v>
      </c>
      <c r="BS22">
        <v>21.7934633333333</v>
      </c>
      <c r="BT22">
        <v>21.767949999999999</v>
      </c>
      <c r="BU22">
        <v>196.188533333333</v>
      </c>
      <c r="BV22">
        <v>21.6010766666667</v>
      </c>
      <c r="BW22">
        <v>500.01409999999998</v>
      </c>
      <c r="BX22">
        <v>101.709033333333</v>
      </c>
      <c r="BY22">
        <v>4.47613366666667E-2</v>
      </c>
      <c r="BZ22">
        <v>27.9685666666667</v>
      </c>
      <c r="CA22">
        <v>28.984563333333298</v>
      </c>
      <c r="CB22">
        <v>999.9</v>
      </c>
      <c r="CC22">
        <v>0</v>
      </c>
      <c r="CD22">
        <v>0</v>
      </c>
      <c r="CE22">
        <v>10003.4776666667</v>
      </c>
      <c r="CF22">
        <v>0</v>
      </c>
      <c r="CG22">
        <v>304.5582</v>
      </c>
      <c r="CH22">
        <v>1399.99033333333</v>
      </c>
      <c r="CI22">
        <v>0.89999233333333295</v>
      </c>
      <c r="CJ22">
        <v>0.100007576666667</v>
      </c>
      <c r="CK22">
        <v>0</v>
      </c>
      <c r="CL22">
        <v>777.91616666666698</v>
      </c>
      <c r="CM22">
        <v>4.9997499999999997</v>
      </c>
      <c r="CN22">
        <v>10850.9066666667</v>
      </c>
      <c r="CO22">
        <v>12177.94</v>
      </c>
      <c r="CP22">
        <v>49.778966666666697</v>
      </c>
      <c r="CQ22">
        <v>51.75</v>
      </c>
      <c r="CR22">
        <v>50.918399999999998</v>
      </c>
      <c r="CS22">
        <v>50.910133333333299</v>
      </c>
      <c r="CT22">
        <v>50.785133333333299</v>
      </c>
      <c r="CU22">
        <v>1255.4783333333301</v>
      </c>
      <c r="CV22">
        <v>139.512</v>
      </c>
      <c r="CW22">
        <v>0</v>
      </c>
      <c r="CX22">
        <v>72.299999952316298</v>
      </c>
      <c r="CY22">
        <v>0</v>
      </c>
      <c r="CZ22">
        <v>777.88519230769202</v>
      </c>
      <c r="DA22">
        <v>-5.3334358987188901</v>
      </c>
      <c r="DB22">
        <v>-76.615384670365899</v>
      </c>
      <c r="DC22">
        <v>10850.7615384615</v>
      </c>
      <c r="DD22">
        <v>15</v>
      </c>
      <c r="DE22">
        <v>1608243554.5999999</v>
      </c>
      <c r="DF22" t="s">
        <v>291</v>
      </c>
      <c r="DG22">
        <v>1608243554.5999999</v>
      </c>
      <c r="DH22">
        <v>1608243551.0999999</v>
      </c>
      <c r="DI22">
        <v>25</v>
      </c>
      <c r="DJ22">
        <v>-0.157</v>
      </c>
      <c r="DK22">
        <v>-0.11</v>
      </c>
      <c r="DL22">
        <v>3</v>
      </c>
      <c r="DM22">
        <v>0.192</v>
      </c>
      <c r="DN22">
        <v>400</v>
      </c>
      <c r="DO22">
        <v>19</v>
      </c>
      <c r="DP22">
        <v>0.24</v>
      </c>
      <c r="DQ22">
        <v>0.17</v>
      </c>
      <c r="DR22">
        <v>-0.515780965041716</v>
      </c>
      <c r="DS22">
        <v>-0.18520937673948701</v>
      </c>
      <c r="DT22">
        <v>3.2630785307109403E-2</v>
      </c>
      <c r="DU22">
        <v>1</v>
      </c>
      <c r="DV22">
        <v>0.61600193333333297</v>
      </c>
      <c r="DW22">
        <v>7.1472961067852794E-2</v>
      </c>
      <c r="DX22">
        <v>3.4228275179967203E-2</v>
      </c>
      <c r="DY22">
        <v>1</v>
      </c>
      <c r="DZ22">
        <v>2.4917729999999999E-2</v>
      </c>
      <c r="EA22">
        <v>7.4303970634037902E-2</v>
      </c>
      <c r="EB22">
        <v>5.3975701816125904E-3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</v>
      </c>
      <c r="EJ22">
        <v>0.19239999999999999</v>
      </c>
      <c r="EK22">
        <v>2.9998571428570799</v>
      </c>
      <c r="EL22">
        <v>0</v>
      </c>
      <c r="EM22">
        <v>0</v>
      </c>
      <c r="EN22">
        <v>0</v>
      </c>
      <c r="EO22">
        <v>0.19237499999999799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7.9</v>
      </c>
      <c r="EX22">
        <v>7.9</v>
      </c>
      <c r="EY22">
        <v>2</v>
      </c>
      <c r="EZ22">
        <v>500.58100000000002</v>
      </c>
      <c r="FA22">
        <v>487.93599999999998</v>
      </c>
      <c r="FB22">
        <v>24.0748</v>
      </c>
      <c r="FC22">
        <v>32.842399999999998</v>
      </c>
      <c r="FD22">
        <v>29.999400000000001</v>
      </c>
      <c r="FE22">
        <v>32.828899999999997</v>
      </c>
      <c r="FF22">
        <v>32.806100000000001</v>
      </c>
      <c r="FG22">
        <v>11.5707</v>
      </c>
      <c r="FH22">
        <v>21.017900000000001</v>
      </c>
      <c r="FI22">
        <v>62.547800000000002</v>
      </c>
      <c r="FJ22">
        <v>24.094899999999999</v>
      </c>
      <c r="FK22">
        <v>198.96100000000001</v>
      </c>
      <c r="FL22">
        <v>21.829599999999999</v>
      </c>
      <c r="FM22">
        <v>101.53</v>
      </c>
      <c r="FN22">
        <v>100.95</v>
      </c>
    </row>
    <row r="23" spans="1:170" x14ac:dyDescent="0.25">
      <c r="A23">
        <v>7</v>
      </c>
      <c r="B23">
        <v>1608244097.0999999</v>
      </c>
      <c r="C23">
        <v>565</v>
      </c>
      <c r="D23" t="s">
        <v>315</v>
      </c>
      <c r="E23" t="s">
        <v>316</v>
      </c>
      <c r="F23" t="s">
        <v>285</v>
      </c>
      <c r="G23" t="s">
        <v>286</v>
      </c>
      <c r="H23">
        <v>1608244089.3499999</v>
      </c>
      <c r="I23">
        <f t="shared" si="0"/>
        <v>5.2695618007963763E-5</v>
      </c>
      <c r="J23">
        <f t="shared" si="1"/>
        <v>-0.24140997242865928</v>
      </c>
      <c r="K23">
        <f t="shared" si="2"/>
        <v>249.093533333333</v>
      </c>
      <c r="L23">
        <f t="shared" si="3"/>
        <v>374.11323990599357</v>
      </c>
      <c r="M23">
        <f t="shared" si="4"/>
        <v>38.064172464765932</v>
      </c>
      <c r="N23">
        <f t="shared" si="5"/>
        <v>25.34403544509788</v>
      </c>
      <c r="O23">
        <f t="shared" si="6"/>
        <v>2.880749362129416E-3</v>
      </c>
      <c r="P23">
        <f t="shared" si="7"/>
        <v>2.9591894139944479</v>
      </c>
      <c r="Q23">
        <f t="shared" si="8"/>
        <v>2.8791922779545921E-3</v>
      </c>
      <c r="R23">
        <f t="shared" si="9"/>
        <v>1.7996349980760767E-3</v>
      </c>
      <c r="S23">
        <f t="shared" si="10"/>
        <v>231.28967778848772</v>
      </c>
      <c r="T23">
        <f t="shared" si="11"/>
        <v>29.325175244111669</v>
      </c>
      <c r="U23">
        <f t="shared" si="12"/>
        <v>28.968859999999999</v>
      </c>
      <c r="V23">
        <f t="shared" si="13"/>
        <v>4.0145315035620266</v>
      </c>
      <c r="W23">
        <f t="shared" si="14"/>
        <v>58.2585031519681</v>
      </c>
      <c r="X23">
        <f t="shared" si="15"/>
        <v>2.2093260563702724</v>
      </c>
      <c r="Y23">
        <f t="shared" si="16"/>
        <v>3.7922808462950299</v>
      </c>
      <c r="Z23">
        <f t="shared" si="17"/>
        <v>1.8052054471917542</v>
      </c>
      <c r="AA23">
        <f t="shared" si="18"/>
        <v>-2.3238767541512018</v>
      </c>
      <c r="AB23">
        <f t="shared" si="19"/>
        <v>-156.41370369598857</v>
      </c>
      <c r="AC23">
        <f t="shared" si="20"/>
        <v>-11.576680701678974</v>
      </c>
      <c r="AD23">
        <f t="shared" si="21"/>
        <v>60.975416636668967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53599.2204004581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776.68246153846201</v>
      </c>
      <c r="AR23">
        <v>824.54</v>
      </c>
      <c r="AS23">
        <f t="shared" si="27"/>
        <v>5.804150006250508E-2</v>
      </c>
      <c r="AT23">
        <v>0.5</v>
      </c>
      <c r="AU23">
        <f t="shared" si="28"/>
        <v>1180.1752507473868</v>
      </c>
      <c r="AV23">
        <f t="shared" si="29"/>
        <v>-0.24140997242865928</v>
      </c>
      <c r="AW23">
        <f t="shared" si="30"/>
        <v>34.249570945010703</v>
      </c>
      <c r="AX23">
        <f t="shared" si="31"/>
        <v>0.26715501976859823</v>
      </c>
      <c r="AY23">
        <f t="shared" si="32"/>
        <v>2.8498945997602166E-4</v>
      </c>
      <c r="AZ23">
        <f t="shared" si="33"/>
        <v>2.9562422684163292</v>
      </c>
      <c r="BA23" t="s">
        <v>318</v>
      </c>
      <c r="BB23">
        <v>604.26</v>
      </c>
      <c r="BC23">
        <f t="shared" si="34"/>
        <v>220.27999999999997</v>
      </c>
      <c r="BD23">
        <f t="shared" si="35"/>
        <v>0.2172577558631649</v>
      </c>
      <c r="BE23">
        <f t="shared" si="36"/>
        <v>0.91712004575178163</v>
      </c>
      <c r="BF23">
        <f t="shared" si="37"/>
        <v>0.43880605436514719</v>
      </c>
      <c r="BG23">
        <f t="shared" si="38"/>
        <v>0.95717311507576908</v>
      </c>
      <c r="BH23">
        <f t="shared" si="39"/>
        <v>1399.9880000000001</v>
      </c>
      <c r="BI23">
        <f t="shared" si="40"/>
        <v>1180.1752507473868</v>
      </c>
      <c r="BJ23">
        <f t="shared" si="41"/>
        <v>0.84298954758711275</v>
      </c>
      <c r="BK23">
        <f t="shared" si="42"/>
        <v>0.19597909517422563</v>
      </c>
      <c r="BL23">
        <v>6</v>
      </c>
      <c r="BM23">
        <v>0.5</v>
      </c>
      <c r="BN23" t="s">
        <v>290</v>
      </c>
      <c r="BO23">
        <v>2</v>
      </c>
      <c r="BP23">
        <v>1608244089.3499999</v>
      </c>
      <c r="BQ23">
        <v>249.093533333333</v>
      </c>
      <c r="BR23">
        <v>248.81960000000001</v>
      </c>
      <c r="BS23">
        <v>21.7143333333333</v>
      </c>
      <c r="BT23">
        <v>21.652473333333301</v>
      </c>
      <c r="BU23">
        <v>246.09373333333301</v>
      </c>
      <c r="BV23">
        <v>21.5219733333333</v>
      </c>
      <c r="BW23">
        <v>500.01326666666699</v>
      </c>
      <c r="BX23">
        <v>101.7007</v>
      </c>
      <c r="BY23">
        <v>4.4355786666666702E-2</v>
      </c>
      <c r="BZ23">
        <v>27.988430000000001</v>
      </c>
      <c r="CA23">
        <v>28.968859999999999</v>
      </c>
      <c r="CB23">
        <v>999.9</v>
      </c>
      <c r="CC23">
        <v>0</v>
      </c>
      <c r="CD23">
        <v>0</v>
      </c>
      <c r="CE23">
        <v>9999.8766666666706</v>
      </c>
      <c r="CF23">
        <v>0</v>
      </c>
      <c r="CG23">
        <v>306.2801</v>
      </c>
      <c r="CH23">
        <v>1399.9880000000001</v>
      </c>
      <c r="CI23">
        <v>0.89999146666666596</v>
      </c>
      <c r="CJ23">
        <v>0.10000844</v>
      </c>
      <c r="CK23">
        <v>0</v>
      </c>
      <c r="CL23">
        <v>776.71590000000003</v>
      </c>
      <c r="CM23">
        <v>4.9997499999999997</v>
      </c>
      <c r="CN23">
        <v>10833.336666666701</v>
      </c>
      <c r="CO23">
        <v>12177.916666666701</v>
      </c>
      <c r="CP23">
        <v>49.766399999999997</v>
      </c>
      <c r="CQ23">
        <v>51.699599999999997</v>
      </c>
      <c r="CR23">
        <v>50.9247333333333</v>
      </c>
      <c r="CS23">
        <v>50.858133333333299</v>
      </c>
      <c r="CT23">
        <v>50.758133333333298</v>
      </c>
      <c r="CU23">
        <v>1255.4770000000001</v>
      </c>
      <c r="CV23">
        <v>139.511</v>
      </c>
      <c r="CW23">
        <v>0</v>
      </c>
      <c r="CX23">
        <v>70.5</v>
      </c>
      <c r="CY23">
        <v>0</v>
      </c>
      <c r="CZ23">
        <v>776.68246153846201</v>
      </c>
      <c r="DA23">
        <v>-5.8259145339561504</v>
      </c>
      <c r="DB23">
        <v>-84.410256433420599</v>
      </c>
      <c r="DC23">
        <v>10832.884615384601</v>
      </c>
      <c r="DD23">
        <v>15</v>
      </c>
      <c r="DE23">
        <v>1608243554.5999999</v>
      </c>
      <c r="DF23" t="s">
        <v>291</v>
      </c>
      <c r="DG23">
        <v>1608243554.5999999</v>
      </c>
      <c r="DH23">
        <v>1608243551.0999999</v>
      </c>
      <c r="DI23">
        <v>25</v>
      </c>
      <c r="DJ23">
        <v>-0.157</v>
      </c>
      <c r="DK23">
        <v>-0.11</v>
      </c>
      <c r="DL23">
        <v>3</v>
      </c>
      <c r="DM23">
        <v>0.192</v>
      </c>
      <c r="DN23">
        <v>400</v>
      </c>
      <c r="DO23">
        <v>19</v>
      </c>
      <c r="DP23">
        <v>0.24</v>
      </c>
      <c r="DQ23">
        <v>0.17</v>
      </c>
      <c r="DR23">
        <v>-0.23607882181883</v>
      </c>
      <c r="DS23">
        <v>-0.24561131324006899</v>
      </c>
      <c r="DT23">
        <v>3.27348855289935E-2</v>
      </c>
      <c r="DU23">
        <v>1</v>
      </c>
      <c r="DV23">
        <v>0.27167613333333301</v>
      </c>
      <c r="DW23">
        <v>0.18567793548387099</v>
      </c>
      <c r="DX23">
        <v>3.1311243414821797E-2</v>
      </c>
      <c r="DY23">
        <v>1</v>
      </c>
      <c r="DZ23">
        <v>6.2010259999999998E-2</v>
      </c>
      <c r="EA23">
        <v>-7.1482144605116401E-3</v>
      </c>
      <c r="EB23">
        <v>1.39819277607441E-3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2.9990000000000001</v>
      </c>
      <c r="EJ23">
        <v>0.1923</v>
      </c>
      <c r="EK23">
        <v>2.9998571428570799</v>
      </c>
      <c r="EL23">
        <v>0</v>
      </c>
      <c r="EM23">
        <v>0</v>
      </c>
      <c r="EN23">
        <v>0</v>
      </c>
      <c r="EO23">
        <v>0.19237499999999799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9.1</v>
      </c>
      <c r="EY23">
        <v>2</v>
      </c>
      <c r="EZ23">
        <v>500.34300000000002</v>
      </c>
      <c r="FA23">
        <v>488.673</v>
      </c>
      <c r="FB23">
        <v>24.1127</v>
      </c>
      <c r="FC23">
        <v>32.730899999999998</v>
      </c>
      <c r="FD23">
        <v>29.999400000000001</v>
      </c>
      <c r="FE23">
        <v>32.7483</v>
      </c>
      <c r="FF23">
        <v>32.730200000000004</v>
      </c>
      <c r="FG23">
        <v>13.870200000000001</v>
      </c>
      <c r="FH23">
        <v>21.297899999999998</v>
      </c>
      <c r="FI23">
        <v>62.547800000000002</v>
      </c>
      <c r="FJ23">
        <v>24.117799999999999</v>
      </c>
      <c r="FK23">
        <v>249.22499999999999</v>
      </c>
      <c r="FL23">
        <v>21.607199999999999</v>
      </c>
      <c r="FM23">
        <v>101.54900000000001</v>
      </c>
      <c r="FN23">
        <v>100.976</v>
      </c>
    </row>
    <row r="24" spans="1:170" x14ac:dyDescent="0.25">
      <c r="A24">
        <v>8</v>
      </c>
      <c r="B24">
        <v>1608244167.0999999</v>
      </c>
      <c r="C24">
        <v>635</v>
      </c>
      <c r="D24" t="s">
        <v>319</v>
      </c>
      <c r="E24" t="s">
        <v>320</v>
      </c>
      <c r="F24" t="s">
        <v>285</v>
      </c>
      <c r="G24" t="s">
        <v>286</v>
      </c>
      <c r="H24">
        <v>1608244159.3499999</v>
      </c>
      <c r="I24">
        <f t="shared" si="0"/>
        <v>-1.1156017849841947E-5</v>
      </c>
      <c r="J24">
        <f t="shared" si="1"/>
        <v>1.1391512797962904</v>
      </c>
      <c r="K24">
        <f t="shared" si="2"/>
        <v>397.14763333333298</v>
      </c>
      <c r="L24">
        <f t="shared" si="3"/>
        <v>3333.1236947209127</v>
      </c>
      <c r="M24">
        <f t="shared" si="4"/>
        <v>339.12230599744339</v>
      </c>
      <c r="N24">
        <f t="shared" si="5"/>
        <v>40.407027633189614</v>
      </c>
      <c r="O24">
        <f t="shared" si="6"/>
        <v>-6.0939691377753227E-4</v>
      </c>
      <c r="P24">
        <f t="shared" si="7"/>
        <v>2.9586952561019051</v>
      </c>
      <c r="Q24">
        <f t="shared" si="8"/>
        <v>-6.0946665369587968E-4</v>
      </c>
      <c r="R24">
        <f t="shared" si="9"/>
        <v>-3.8091039220104653E-4</v>
      </c>
      <c r="S24">
        <f t="shared" si="10"/>
        <v>231.29158048382155</v>
      </c>
      <c r="T24">
        <f t="shared" si="11"/>
        <v>29.344970120093251</v>
      </c>
      <c r="U24">
        <f t="shared" si="12"/>
        <v>28.955283333333298</v>
      </c>
      <c r="V24">
        <f t="shared" si="13"/>
        <v>4.0113779582511695</v>
      </c>
      <c r="W24">
        <f t="shared" si="14"/>
        <v>58.158000157291056</v>
      </c>
      <c r="X24">
        <f t="shared" si="15"/>
        <v>2.2059180609971625</v>
      </c>
      <c r="Y24">
        <f t="shared" si="16"/>
        <v>3.792974405982243</v>
      </c>
      <c r="Z24">
        <f t="shared" si="17"/>
        <v>1.805459897254007</v>
      </c>
      <c r="AA24">
        <f t="shared" si="18"/>
        <v>0.49198038717802983</v>
      </c>
      <c r="AB24">
        <f t="shared" si="19"/>
        <v>-153.72165394838106</v>
      </c>
      <c r="AC24">
        <f t="shared" si="20"/>
        <v>-11.378741603749008</v>
      </c>
      <c r="AD24">
        <f t="shared" si="21"/>
        <v>66.683165318869499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53584.218550066216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776.18647999999996</v>
      </c>
      <c r="AR24">
        <v>824.94</v>
      </c>
      <c r="AS24">
        <f t="shared" si="27"/>
        <v>5.9099473901132349E-2</v>
      </c>
      <c r="AT24">
        <v>0.5</v>
      </c>
      <c r="AU24">
        <f t="shared" si="28"/>
        <v>1180.184820747387</v>
      </c>
      <c r="AV24">
        <f t="shared" si="29"/>
        <v>1.1391512797962904</v>
      </c>
      <c r="AW24">
        <f t="shared" si="30"/>
        <v>34.87415100613638</v>
      </c>
      <c r="AX24">
        <f t="shared" si="31"/>
        <v>0.27128033553955444</v>
      </c>
      <c r="AY24">
        <f t="shared" si="32"/>
        <v>1.454771091298426E-3</v>
      </c>
      <c r="AZ24">
        <f t="shared" si="33"/>
        <v>2.9543239508327876</v>
      </c>
      <c r="BA24" t="s">
        <v>322</v>
      </c>
      <c r="BB24">
        <v>601.15</v>
      </c>
      <c r="BC24">
        <f t="shared" si="34"/>
        <v>223.79000000000008</v>
      </c>
      <c r="BD24">
        <f t="shared" si="35"/>
        <v>0.21785388087045926</v>
      </c>
      <c r="BE24">
        <f t="shared" si="36"/>
        <v>0.91589782519645391</v>
      </c>
      <c r="BF24">
        <f t="shared" si="37"/>
        <v>0.44538780902587471</v>
      </c>
      <c r="BG24">
        <f t="shared" si="38"/>
        <v>0.95701604309088661</v>
      </c>
      <c r="BH24">
        <f t="shared" si="39"/>
        <v>1399.99933333333</v>
      </c>
      <c r="BI24">
        <f t="shared" si="40"/>
        <v>1180.184820747387</v>
      </c>
      <c r="BJ24">
        <f t="shared" si="41"/>
        <v>0.8429895591003066</v>
      </c>
      <c r="BK24">
        <f t="shared" si="42"/>
        <v>0.19597911820061312</v>
      </c>
      <c r="BL24">
        <v>6</v>
      </c>
      <c r="BM24">
        <v>0.5</v>
      </c>
      <c r="BN24" t="s">
        <v>290</v>
      </c>
      <c r="BO24">
        <v>2</v>
      </c>
      <c r="BP24">
        <v>1608244159.3499999</v>
      </c>
      <c r="BQ24">
        <v>397.14763333333298</v>
      </c>
      <c r="BR24">
        <v>398.50926666666697</v>
      </c>
      <c r="BS24">
        <v>21.681256666666702</v>
      </c>
      <c r="BT24">
        <v>21.6943533333333</v>
      </c>
      <c r="BU24">
        <v>394.06863333333303</v>
      </c>
      <c r="BV24">
        <v>21.4092566666667</v>
      </c>
      <c r="BW24">
        <v>500.01156666666702</v>
      </c>
      <c r="BX24">
        <v>101.698933333333</v>
      </c>
      <c r="BY24">
        <v>4.4157250000000002E-2</v>
      </c>
      <c r="BZ24">
        <v>27.991566666666699</v>
      </c>
      <c r="CA24">
        <v>28.955283333333298</v>
      </c>
      <c r="CB24">
        <v>999.9</v>
      </c>
      <c r="CC24">
        <v>0</v>
      </c>
      <c r="CD24">
        <v>0</v>
      </c>
      <c r="CE24">
        <v>9997.2483333333294</v>
      </c>
      <c r="CF24">
        <v>0</v>
      </c>
      <c r="CG24">
        <v>320.19549999999998</v>
      </c>
      <c r="CH24">
        <v>1399.99933333333</v>
      </c>
      <c r="CI24">
        <v>0.89998873333333296</v>
      </c>
      <c r="CJ24">
        <v>0.10001121</v>
      </c>
      <c r="CK24">
        <v>0</v>
      </c>
      <c r="CL24">
        <v>776.23023333333299</v>
      </c>
      <c r="CM24">
        <v>4.9997499999999997</v>
      </c>
      <c r="CN24">
        <v>10825.503333333299</v>
      </c>
      <c r="CO24">
        <v>12178.0133333333</v>
      </c>
      <c r="CP24">
        <v>49.737333333333297</v>
      </c>
      <c r="CQ24">
        <v>51.662199999999999</v>
      </c>
      <c r="CR24">
        <v>50.8645</v>
      </c>
      <c r="CS24">
        <v>50.803766666666597</v>
      </c>
      <c r="CT24">
        <v>50.729033333333298</v>
      </c>
      <c r="CU24">
        <v>1255.4866666666701</v>
      </c>
      <c r="CV24">
        <v>139.512666666667</v>
      </c>
      <c r="CW24">
        <v>0</v>
      </c>
      <c r="CX24">
        <v>69.099999904632597</v>
      </c>
      <c r="CY24">
        <v>0</v>
      </c>
      <c r="CZ24">
        <v>776.18647999999996</v>
      </c>
      <c r="DA24">
        <v>-6.4439230748684801</v>
      </c>
      <c r="DB24">
        <v>-91.099999848097497</v>
      </c>
      <c r="DC24">
        <v>10825.111999999999</v>
      </c>
      <c r="DD24">
        <v>15</v>
      </c>
      <c r="DE24">
        <v>1608244186.0999999</v>
      </c>
      <c r="DF24" t="s">
        <v>323</v>
      </c>
      <c r="DG24">
        <v>1608244184.0999999</v>
      </c>
      <c r="DH24">
        <v>1608244186.0999999</v>
      </c>
      <c r="DI24">
        <v>26</v>
      </c>
      <c r="DJ24">
        <v>0.08</v>
      </c>
      <c r="DK24">
        <v>0.08</v>
      </c>
      <c r="DL24">
        <v>3.0790000000000002</v>
      </c>
      <c r="DM24">
        <v>0.27200000000000002</v>
      </c>
      <c r="DN24">
        <v>400</v>
      </c>
      <c r="DO24">
        <v>22</v>
      </c>
      <c r="DP24">
        <v>0.27</v>
      </c>
      <c r="DQ24">
        <v>0.17</v>
      </c>
      <c r="DR24">
        <v>1.2485162010884501</v>
      </c>
      <c r="DS24">
        <v>-0.13898850147684699</v>
      </c>
      <c r="DT24">
        <v>7.8017022291954105E-2</v>
      </c>
      <c r="DU24">
        <v>1</v>
      </c>
      <c r="DV24">
        <v>-1.4492193333333301</v>
      </c>
      <c r="DW24">
        <v>-9.7076929922134597E-2</v>
      </c>
      <c r="DX24">
        <v>7.7290774780837998E-2</v>
      </c>
      <c r="DY24">
        <v>1</v>
      </c>
      <c r="DZ24">
        <v>-9.2082746666666701E-2</v>
      </c>
      <c r="EA24">
        <v>4.1592325695217001E-2</v>
      </c>
      <c r="EB24">
        <v>1.4584050282042901E-2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3.0790000000000002</v>
      </c>
      <c r="EJ24">
        <v>0.27200000000000002</v>
      </c>
      <c r="EK24">
        <v>2.9998571428570799</v>
      </c>
      <c r="EL24">
        <v>0</v>
      </c>
      <c r="EM24">
        <v>0</v>
      </c>
      <c r="EN24">
        <v>0</v>
      </c>
      <c r="EO24">
        <v>0.19237499999999799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10.199999999999999</v>
      </c>
      <c r="EX24">
        <v>10.3</v>
      </c>
      <c r="EY24">
        <v>2</v>
      </c>
      <c r="EZ24">
        <v>500.012</v>
      </c>
      <c r="FA24">
        <v>489.91500000000002</v>
      </c>
      <c r="FB24">
        <v>24.110299999999999</v>
      </c>
      <c r="FC24">
        <v>32.601900000000001</v>
      </c>
      <c r="FD24">
        <v>29.999400000000001</v>
      </c>
      <c r="FE24">
        <v>32.648499999999999</v>
      </c>
      <c r="FF24">
        <v>32.639200000000002</v>
      </c>
      <c r="FG24">
        <v>20.508199999999999</v>
      </c>
      <c r="FH24">
        <v>20.400400000000001</v>
      </c>
      <c r="FI24">
        <v>62.547800000000002</v>
      </c>
      <c r="FJ24">
        <v>24.114799999999999</v>
      </c>
      <c r="FK24">
        <v>399.96600000000001</v>
      </c>
      <c r="FL24">
        <v>21.795200000000001</v>
      </c>
      <c r="FM24">
        <v>101.57599999999999</v>
      </c>
      <c r="FN24">
        <v>101.003</v>
      </c>
    </row>
    <row r="25" spans="1:170" x14ac:dyDescent="0.25">
      <c r="A25">
        <v>9</v>
      </c>
      <c r="B25">
        <v>1608244255.0999999</v>
      </c>
      <c r="C25">
        <v>723</v>
      </c>
      <c r="D25" t="s">
        <v>324</v>
      </c>
      <c r="E25" t="s">
        <v>325</v>
      </c>
      <c r="F25" t="s">
        <v>285</v>
      </c>
      <c r="G25" t="s">
        <v>286</v>
      </c>
      <c r="H25">
        <v>1608244247.0999999</v>
      </c>
      <c r="I25">
        <f t="shared" si="0"/>
        <v>4.0913640847242602E-5</v>
      </c>
      <c r="J25">
        <f t="shared" si="1"/>
        <v>1.5760377169290565</v>
      </c>
      <c r="K25">
        <f t="shared" si="2"/>
        <v>497.624129032258</v>
      </c>
      <c r="L25">
        <f t="shared" si="3"/>
        <v>-623.36602572859488</v>
      </c>
      <c r="M25">
        <f t="shared" si="4"/>
        <v>-63.427743339018093</v>
      </c>
      <c r="N25">
        <f t="shared" si="5"/>
        <v>50.633454876962865</v>
      </c>
      <c r="O25">
        <f t="shared" si="6"/>
        <v>2.2466336881235976E-3</v>
      </c>
      <c r="P25">
        <f t="shared" si="7"/>
        <v>2.958015632788805</v>
      </c>
      <c r="Q25">
        <f t="shared" si="8"/>
        <v>2.2456861565217662E-3</v>
      </c>
      <c r="R25">
        <f t="shared" si="9"/>
        <v>1.4036389444154309E-3</v>
      </c>
      <c r="S25">
        <f t="shared" si="10"/>
        <v>231.29315982716869</v>
      </c>
      <c r="T25">
        <f t="shared" si="11"/>
        <v>29.336409702778568</v>
      </c>
      <c r="U25">
        <f t="shared" si="12"/>
        <v>28.959758064516102</v>
      </c>
      <c r="V25">
        <f t="shared" si="13"/>
        <v>4.0124170959609335</v>
      </c>
      <c r="W25">
        <f t="shared" si="14"/>
        <v>58.391982510736796</v>
      </c>
      <c r="X25">
        <f t="shared" si="15"/>
        <v>2.2153812928591101</v>
      </c>
      <c r="Y25">
        <f t="shared" si="16"/>
        <v>3.7939819776657835</v>
      </c>
      <c r="Z25">
        <f t="shared" si="17"/>
        <v>1.7970358031018234</v>
      </c>
      <c r="AA25">
        <f t="shared" si="18"/>
        <v>-1.8042915613633987</v>
      </c>
      <c r="AB25">
        <f t="shared" si="19"/>
        <v>-153.67339708575443</v>
      </c>
      <c r="AC25">
        <f t="shared" si="20"/>
        <v>-11.378294301398249</v>
      </c>
      <c r="AD25">
        <f t="shared" si="21"/>
        <v>64.437176878652622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53563.751618316979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774.585884615385</v>
      </c>
      <c r="AR25">
        <v>825.08</v>
      </c>
      <c r="AS25">
        <f t="shared" si="27"/>
        <v>6.1199053891277222E-2</v>
      </c>
      <c r="AT25">
        <v>0.5</v>
      </c>
      <c r="AU25">
        <f t="shared" si="28"/>
        <v>1180.1929846183514</v>
      </c>
      <c r="AV25">
        <f t="shared" si="29"/>
        <v>1.5760377169290565</v>
      </c>
      <c r="AW25">
        <f t="shared" si="30"/>
        <v>36.113347033882896</v>
      </c>
      <c r="AX25">
        <f t="shared" si="31"/>
        <v>0.27225238764725845</v>
      </c>
      <c r="AY25">
        <f t="shared" si="32"/>
        <v>1.8249432294683285E-3</v>
      </c>
      <c r="AZ25">
        <f t="shared" si="33"/>
        <v>2.9536529791050565</v>
      </c>
      <c r="BA25" t="s">
        <v>327</v>
      </c>
      <c r="BB25">
        <v>600.45000000000005</v>
      </c>
      <c r="BC25">
        <f t="shared" si="34"/>
        <v>224.63</v>
      </c>
      <c r="BD25">
        <f t="shared" si="35"/>
        <v>0.22478794188049256</v>
      </c>
      <c r="BE25">
        <f t="shared" si="36"/>
        <v>0.91560434771174048</v>
      </c>
      <c r="BF25">
        <f t="shared" si="37"/>
        <v>0.46069979787203796</v>
      </c>
      <c r="BG25">
        <f t="shared" si="38"/>
        <v>0.95696106789617785</v>
      </c>
      <c r="BH25">
        <f t="shared" si="39"/>
        <v>1400.00903225806</v>
      </c>
      <c r="BI25">
        <f t="shared" si="40"/>
        <v>1180.1929846183514</v>
      </c>
      <c r="BJ25">
        <f t="shared" si="41"/>
        <v>0.84298955037085044</v>
      </c>
      <c r="BK25">
        <f t="shared" si="42"/>
        <v>0.19597910074170102</v>
      </c>
      <c r="BL25">
        <v>6</v>
      </c>
      <c r="BM25">
        <v>0.5</v>
      </c>
      <c r="BN25" t="s">
        <v>290</v>
      </c>
      <c r="BO25">
        <v>2</v>
      </c>
      <c r="BP25">
        <v>1608244247.0999999</v>
      </c>
      <c r="BQ25">
        <v>497.624129032258</v>
      </c>
      <c r="BR25">
        <v>499.53974193548402</v>
      </c>
      <c r="BS25">
        <v>21.772703225806399</v>
      </c>
      <c r="BT25">
        <v>21.724677419354801</v>
      </c>
      <c r="BU25">
        <v>494.54477419354799</v>
      </c>
      <c r="BV25">
        <v>21.500822580645199</v>
      </c>
      <c r="BW25">
        <v>500.01667741935501</v>
      </c>
      <c r="BX25">
        <v>101.706064516129</v>
      </c>
      <c r="BY25">
        <v>4.4336887096774198E-2</v>
      </c>
      <c r="BZ25">
        <v>27.996122580645199</v>
      </c>
      <c r="CA25">
        <v>28.959758064516102</v>
      </c>
      <c r="CB25">
        <v>999.9</v>
      </c>
      <c r="CC25">
        <v>0</v>
      </c>
      <c r="CD25">
        <v>0</v>
      </c>
      <c r="CE25">
        <v>9992.69483870968</v>
      </c>
      <c r="CF25">
        <v>0</v>
      </c>
      <c r="CG25">
        <v>316.56861290322598</v>
      </c>
      <c r="CH25">
        <v>1400.00903225806</v>
      </c>
      <c r="CI25">
        <v>0.89998980645161297</v>
      </c>
      <c r="CJ25">
        <v>0.10001009677419399</v>
      </c>
      <c r="CK25">
        <v>0</v>
      </c>
      <c r="CL25">
        <v>774.61045161290303</v>
      </c>
      <c r="CM25">
        <v>4.9997499999999997</v>
      </c>
      <c r="CN25">
        <v>10800.103225806401</v>
      </c>
      <c r="CO25">
        <v>12178.0935483871</v>
      </c>
      <c r="CP25">
        <v>49.703193548387098</v>
      </c>
      <c r="CQ25">
        <v>51.625</v>
      </c>
      <c r="CR25">
        <v>50.866870967741903</v>
      </c>
      <c r="CS25">
        <v>50.798064516129003</v>
      </c>
      <c r="CT25">
        <v>50.686999999999998</v>
      </c>
      <c r="CU25">
        <v>1255.49580645161</v>
      </c>
      <c r="CV25">
        <v>139.513225806452</v>
      </c>
      <c r="CW25">
        <v>0</v>
      </c>
      <c r="CX25">
        <v>87.099999904632597</v>
      </c>
      <c r="CY25">
        <v>0</v>
      </c>
      <c r="CZ25">
        <v>774.585884615385</v>
      </c>
      <c r="DA25">
        <v>-2.4882393213167799</v>
      </c>
      <c r="DB25">
        <v>-41.046153829162897</v>
      </c>
      <c r="DC25">
        <v>10799.8923076923</v>
      </c>
      <c r="DD25">
        <v>15</v>
      </c>
      <c r="DE25">
        <v>1608244186.0999999</v>
      </c>
      <c r="DF25" t="s">
        <v>323</v>
      </c>
      <c r="DG25">
        <v>1608244184.0999999</v>
      </c>
      <c r="DH25">
        <v>1608244186.0999999</v>
      </c>
      <c r="DI25">
        <v>26</v>
      </c>
      <c r="DJ25">
        <v>0.08</v>
      </c>
      <c r="DK25">
        <v>0.08</v>
      </c>
      <c r="DL25">
        <v>3.0790000000000002</v>
      </c>
      <c r="DM25">
        <v>0.27200000000000002</v>
      </c>
      <c r="DN25">
        <v>400</v>
      </c>
      <c r="DO25">
        <v>22</v>
      </c>
      <c r="DP25">
        <v>0.27</v>
      </c>
      <c r="DQ25">
        <v>0.17</v>
      </c>
      <c r="DR25">
        <v>1.5866031715278099</v>
      </c>
      <c r="DS25">
        <v>-0.44318426729482502</v>
      </c>
      <c r="DT25">
        <v>9.9423179911494394E-2</v>
      </c>
      <c r="DU25">
        <v>1</v>
      </c>
      <c r="DV25">
        <v>-1.91503</v>
      </c>
      <c r="DW25">
        <v>0.16116307007786199</v>
      </c>
      <c r="DX25">
        <v>9.2573650642789995E-2</v>
      </c>
      <c r="DY25">
        <v>1</v>
      </c>
      <c r="DZ25">
        <v>4.7798286666666703E-2</v>
      </c>
      <c r="EA25">
        <v>7.4924438709677299E-2</v>
      </c>
      <c r="EB25">
        <v>5.9376810746695503E-3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3.08</v>
      </c>
      <c r="EJ25">
        <v>0.27189999999999998</v>
      </c>
      <c r="EK25">
        <v>3.07939999999991</v>
      </c>
      <c r="EL25">
        <v>0</v>
      </c>
      <c r="EM25">
        <v>0</v>
      </c>
      <c r="EN25">
        <v>0</v>
      </c>
      <c r="EO25">
        <v>0.27188500000000099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1.2</v>
      </c>
      <c r="EX25">
        <v>1.1000000000000001</v>
      </c>
      <c r="EY25">
        <v>2</v>
      </c>
      <c r="EZ25">
        <v>500.19600000000003</v>
      </c>
      <c r="FA25">
        <v>490.46300000000002</v>
      </c>
      <c r="FB25">
        <v>24.0473</v>
      </c>
      <c r="FC25">
        <v>32.490099999999998</v>
      </c>
      <c r="FD25">
        <v>29.9999</v>
      </c>
      <c r="FE25">
        <v>32.5505</v>
      </c>
      <c r="FF25">
        <v>32.549300000000002</v>
      </c>
      <c r="FG25">
        <v>24.7287</v>
      </c>
      <c r="FH25">
        <v>20.400400000000001</v>
      </c>
      <c r="FI25">
        <v>62.547800000000002</v>
      </c>
      <c r="FJ25">
        <v>24.047799999999999</v>
      </c>
      <c r="FK25">
        <v>500.57</v>
      </c>
      <c r="FL25">
        <v>21.6936</v>
      </c>
      <c r="FM25">
        <v>101.59099999999999</v>
      </c>
      <c r="FN25">
        <v>101.021</v>
      </c>
    </row>
    <row r="26" spans="1:170" x14ac:dyDescent="0.25">
      <c r="A26">
        <v>10</v>
      </c>
      <c r="B26">
        <v>1608244321.0999999</v>
      </c>
      <c r="C26">
        <v>789</v>
      </c>
      <c r="D26" t="s">
        <v>328</v>
      </c>
      <c r="E26" t="s">
        <v>329</v>
      </c>
      <c r="F26" t="s">
        <v>285</v>
      </c>
      <c r="G26" t="s">
        <v>286</v>
      </c>
      <c r="H26">
        <v>1608244313.3499999</v>
      </c>
      <c r="I26">
        <f t="shared" si="0"/>
        <v>9.9581671308977653E-5</v>
      </c>
      <c r="J26">
        <f t="shared" si="1"/>
        <v>2.1039148014059768</v>
      </c>
      <c r="K26">
        <f t="shared" si="2"/>
        <v>597.38123333333294</v>
      </c>
      <c r="L26">
        <f t="shared" si="3"/>
        <v>-31.393780862723123</v>
      </c>
      <c r="M26">
        <f t="shared" si="4"/>
        <v>-3.194404173182483</v>
      </c>
      <c r="N26">
        <f t="shared" si="5"/>
        <v>60.785195420879674</v>
      </c>
      <c r="O26">
        <f t="shared" si="6"/>
        <v>5.4301316224053516E-3</v>
      </c>
      <c r="P26">
        <f t="shared" si="7"/>
        <v>2.958936977072681</v>
      </c>
      <c r="Q26">
        <f t="shared" si="8"/>
        <v>5.4246015020721133E-3</v>
      </c>
      <c r="R26">
        <f t="shared" si="9"/>
        <v>3.3908723175975989E-3</v>
      </c>
      <c r="S26">
        <f t="shared" si="10"/>
        <v>231.29025965823129</v>
      </c>
      <c r="T26">
        <f t="shared" si="11"/>
        <v>29.314950850578519</v>
      </c>
      <c r="U26">
        <f t="shared" si="12"/>
        <v>28.9661233333333</v>
      </c>
      <c r="V26">
        <f t="shared" si="13"/>
        <v>4.0138956653576177</v>
      </c>
      <c r="W26">
        <f t="shared" si="14"/>
        <v>58.086879764320756</v>
      </c>
      <c r="X26">
        <f t="shared" si="15"/>
        <v>2.2030410896880079</v>
      </c>
      <c r="Y26">
        <f t="shared" si="16"/>
        <v>3.792665570308706</v>
      </c>
      <c r="Z26">
        <f t="shared" si="17"/>
        <v>1.8108545756696097</v>
      </c>
      <c r="AA26">
        <f t="shared" si="18"/>
        <v>-4.3915517047259147</v>
      </c>
      <c r="AB26">
        <f t="shared" si="19"/>
        <v>-155.68623289073227</v>
      </c>
      <c r="AC26">
        <f t="shared" si="20"/>
        <v>-11.523763879836366</v>
      </c>
      <c r="AD26">
        <f t="shared" si="21"/>
        <v>59.688711182936743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53591.722129618072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776.63044000000002</v>
      </c>
      <c r="AR26">
        <v>828.42</v>
      </c>
      <c r="AS26">
        <f t="shared" si="27"/>
        <v>6.2516066729436659E-2</v>
      </c>
      <c r="AT26">
        <v>0.5</v>
      </c>
      <c r="AU26">
        <f t="shared" si="28"/>
        <v>1180.1785807473793</v>
      </c>
      <c r="AV26">
        <f t="shared" si="29"/>
        <v>2.1039148014059768</v>
      </c>
      <c r="AW26">
        <f t="shared" si="30"/>
        <v>36.890061453327505</v>
      </c>
      <c r="AX26">
        <f t="shared" si="31"/>
        <v>0.27500543202723249</v>
      </c>
      <c r="AY26">
        <f t="shared" si="32"/>
        <v>2.2722512719422225E-3</v>
      </c>
      <c r="AZ26">
        <f t="shared" si="33"/>
        <v>2.937712754399942</v>
      </c>
      <c r="BA26" t="s">
        <v>331</v>
      </c>
      <c r="BB26">
        <v>600.6</v>
      </c>
      <c r="BC26">
        <f t="shared" si="34"/>
        <v>227.81999999999994</v>
      </c>
      <c r="BD26">
        <f t="shared" si="35"/>
        <v>0.22732666139935015</v>
      </c>
      <c r="BE26">
        <f t="shared" si="36"/>
        <v>0.91440100996438067</v>
      </c>
      <c r="BF26">
        <f t="shared" si="37"/>
        <v>0.4585456799204492</v>
      </c>
      <c r="BG26">
        <f t="shared" si="38"/>
        <v>0.95564951682240951</v>
      </c>
      <c r="BH26">
        <f t="shared" si="39"/>
        <v>1399.992</v>
      </c>
      <c r="BI26">
        <f t="shared" si="40"/>
        <v>1180.1785807473793</v>
      </c>
      <c r="BJ26">
        <f t="shared" si="41"/>
        <v>0.84298951761680019</v>
      </c>
      <c r="BK26">
        <f t="shared" si="42"/>
        <v>0.1959790352336005</v>
      </c>
      <c r="BL26">
        <v>6</v>
      </c>
      <c r="BM26">
        <v>0.5</v>
      </c>
      <c r="BN26" t="s">
        <v>290</v>
      </c>
      <c r="BO26">
        <v>2</v>
      </c>
      <c r="BP26">
        <v>1608244313.3499999</v>
      </c>
      <c r="BQ26">
        <v>597.38123333333294</v>
      </c>
      <c r="BR26">
        <v>599.97730000000001</v>
      </c>
      <c r="BS26">
        <v>21.650919999999999</v>
      </c>
      <c r="BT26">
        <v>21.534009999999999</v>
      </c>
      <c r="BU26">
        <v>594.30179999999996</v>
      </c>
      <c r="BV26">
        <v>21.3790366666667</v>
      </c>
      <c r="BW26">
        <v>500.003266666667</v>
      </c>
      <c r="BX26">
        <v>101.708633333333</v>
      </c>
      <c r="BY26">
        <v>4.4136973333333301E-2</v>
      </c>
      <c r="BZ26">
        <v>27.990169999999999</v>
      </c>
      <c r="CA26">
        <v>28.9661233333333</v>
      </c>
      <c r="CB26">
        <v>999.9</v>
      </c>
      <c r="CC26">
        <v>0</v>
      </c>
      <c r="CD26">
        <v>0</v>
      </c>
      <c r="CE26">
        <v>9997.6653333333306</v>
      </c>
      <c r="CF26">
        <v>0</v>
      </c>
      <c r="CG26">
        <v>323.93680000000001</v>
      </c>
      <c r="CH26">
        <v>1399.992</v>
      </c>
      <c r="CI26">
        <v>0.89999146666666696</v>
      </c>
      <c r="CJ26">
        <v>0.100008413333333</v>
      </c>
      <c r="CK26">
        <v>0</v>
      </c>
      <c r="CL26">
        <v>776.67179999999996</v>
      </c>
      <c r="CM26">
        <v>4.9997499999999997</v>
      </c>
      <c r="CN26">
        <v>10829.59</v>
      </c>
      <c r="CO26">
        <v>12177.95</v>
      </c>
      <c r="CP26">
        <v>49.7624</v>
      </c>
      <c r="CQ26">
        <v>51.625</v>
      </c>
      <c r="CR26">
        <v>50.870800000000003</v>
      </c>
      <c r="CS26">
        <v>50.803800000000003</v>
      </c>
      <c r="CT26">
        <v>50.728933333333302</v>
      </c>
      <c r="CU26">
        <v>1255.482</v>
      </c>
      <c r="CV26">
        <v>139.51</v>
      </c>
      <c r="CW26">
        <v>0</v>
      </c>
      <c r="CX26">
        <v>65.099999904632597</v>
      </c>
      <c r="CY26">
        <v>0</v>
      </c>
      <c r="CZ26">
        <v>776.63044000000002</v>
      </c>
      <c r="DA26">
        <v>-7.9989999793247897</v>
      </c>
      <c r="DB26">
        <v>-128.58461519765501</v>
      </c>
      <c r="DC26">
        <v>10828.976000000001</v>
      </c>
      <c r="DD26">
        <v>15</v>
      </c>
      <c r="DE26">
        <v>1608244186.0999999</v>
      </c>
      <c r="DF26" t="s">
        <v>323</v>
      </c>
      <c r="DG26">
        <v>1608244184.0999999</v>
      </c>
      <c r="DH26">
        <v>1608244186.0999999</v>
      </c>
      <c r="DI26">
        <v>26</v>
      </c>
      <c r="DJ26">
        <v>0.08</v>
      </c>
      <c r="DK26">
        <v>0.08</v>
      </c>
      <c r="DL26">
        <v>3.0790000000000002</v>
      </c>
      <c r="DM26">
        <v>0.27200000000000002</v>
      </c>
      <c r="DN26">
        <v>400</v>
      </c>
      <c r="DO26">
        <v>22</v>
      </c>
      <c r="DP26">
        <v>0.27</v>
      </c>
      <c r="DQ26">
        <v>0.17</v>
      </c>
      <c r="DR26">
        <v>2.1215082019404101</v>
      </c>
      <c r="DS26">
        <v>-0.26735116234092099</v>
      </c>
      <c r="DT26">
        <v>7.1972422776646006E-2</v>
      </c>
      <c r="DU26">
        <v>1</v>
      </c>
      <c r="DV26">
        <v>-2.6052346666666701</v>
      </c>
      <c r="DW26">
        <v>0.18028725250279101</v>
      </c>
      <c r="DX26">
        <v>6.8875020761440697E-2</v>
      </c>
      <c r="DY26">
        <v>1</v>
      </c>
      <c r="DZ26">
        <v>0.11738696666666699</v>
      </c>
      <c r="EA26">
        <v>-6.5533161290322703E-2</v>
      </c>
      <c r="EB26">
        <v>4.76574896865353E-3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3.0790000000000002</v>
      </c>
      <c r="EJ26">
        <v>0.27189999999999998</v>
      </c>
      <c r="EK26">
        <v>3.07939999999991</v>
      </c>
      <c r="EL26">
        <v>0</v>
      </c>
      <c r="EM26">
        <v>0</v>
      </c>
      <c r="EN26">
        <v>0</v>
      </c>
      <c r="EO26">
        <v>0.27188500000000099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2.2999999999999998</v>
      </c>
      <c r="EX26">
        <v>2.2000000000000002</v>
      </c>
      <c r="EY26">
        <v>2</v>
      </c>
      <c r="EZ26">
        <v>500.36</v>
      </c>
      <c r="FA26">
        <v>490.286</v>
      </c>
      <c r="FB26">
        <v>23.997399999999999</v>
      </c>
      <c r="FC26">
        <v>32.454099999999997</v>
      </c>
      <c r="FD26">
        <v>30</v>
      </c>
      <c r="FE26">
        <v>32.5075</v>
      </c>
      <c r="FF26">
        <v>32.507800000000003</v>
      </c>
      <c r="FG26">
        <v>28.7864</v>
      </c>
      <c r="FH26">
        <v>21.322600000000001</v>
      </c>
      <c r="FI26">
        <v>62.547800000000002</v>
      </c>
      <c r="FJ26">
        <v>24.003599999999999</v>
      </c>
      <c r="FK26">
        <v>601.11300000000006</v>
      </c>
      <c r="FL26">
        <v>21.613499999999998</v>
      </c>
      <c r="FM26">
        <v>101.59</v>
      </c>
      <c r="FN26">
        <v>101.021</v>
      </c>
    </row>
    <row r="27" spans="1:170" x14ac:dyDescent="0.25">
      <c r="A27">
        <v>11</v>
      </c>
      <c r="B27">
        <v>1608244419.0999999</v>
      </c>
      <c r="C27">
        <v>887</v>
      </c>
      <c r="D27" t="s">
        <v>332</v>
      </c>
      <c r="E27" t="s">
        <v>333</v>
      </c>
      <c r="F27" t="s">
        <v>285</v>
      </c>
      <c r="G27" t="s">
        <v>286</v>
      </c>
      <c r="H27">
        <v>1608244411.0999999</v>
      </c>
      <c r="I27">
        <f t="shared" si="0"/>
        <v>1.5906318895147254E-5</v>
      </c>
      <c r="J27">
        <f t="shared" si="1"/>
        <v>2.0738311734617594</v>
      </c>
      <c r="K27">
        <f t="shared" si="2"/>
        <v>699.47758064516199</v>
      </c>
      <c r="L27">
        <f t="shared" si="3"/>
        <v>-3069.887567829021</v>
      </c>
      <c r="M27">
        <f t="shared" si="4"/>
        <v>-312.36624435369913</v>
      </c>
      <c r="N27">
        <f t="shared" si="5"/>
        <v>71.173025085819717</v>
      </c>
      <c r="O27">
        <f t="shared" si="6"/>
        <v>8.7240883368648495E-4</v>
      </c>
      <c r="P27">
        <f t="shared" si="7"/>
        <v>2.9587388547203695</v>
      </c>
      <c r="Q27">
        <f t="shared" si="8"/>
        <v>8.7226594950772169E-4</v>
      </c>
      <c r="R27">
        <f t="shared" si="9"/>
        <v>5.4517905374845644E-4</v>
      </c>
      <c r="S27">
        <f t="shared" si="10"/>
        <v>231.28738796065849</v>
      </c>
      <c r="T27">
        <f t="shared" si="11"/>
        <v>29.328381317199206</v>
      </c>
      <c r="U27">
        <f t="shared" si="12"/>
        <v>28.982541935483901</v>
      </c>
      <c r="V27">
        <f t="shared" si="13"/>
        <v>4.0177116871748737</v>
      </c>
      <c r="W27">
        <f t="shared" si="14"/>
        <v>58.537488464739063</v>
      </c>
      <c r="X27">
        <f t="shared" si="15"/>
        <v>2.2190713983665482</v>
      </c>
      <c r="Y27">
        <f t="shared" si="16"/>
        <v>3.7908551537930077</v>
      </c>
      <c r="Z27">
        <f t="shared" si="17"/>
        <v>1.7986402888083255</v>
      </c>
      <c r="AA27">
        <f t="shared" si="18"/>
        <v>-0.70146866327599389</v>
      </c>
      <c r="AB27">
        <f t="shared" si="19"/>
        <v>-159.60106141333168</v>
      </c>
      <c r="AC27">
        <f t="shared" si="20"/>
        <v>-11.814812564185333</v>
      </c>
      <c r="AD27">
        <f t="shared" si="21"/>
        <v>59.170045319865494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53587.385454251489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774.61076000000003</v>
      </c>
      <c r="AR27">
        <v>828.57</v>
      </c>
      <c r="AS27">
        <f t="shared" si="27"/>
        <v>6.5123332971263714E-2</v>
      </c>
      <c r="AT27">
        <v>0.5</v>
      </c>
      <c r="AU27">
        <f t="shared" si="28"/>
        <v>1180.1631201022376</v>
      </c>
      <c r="AV27">
        <f t="shared" si="29"/>
        <v>2.0738311734617594</v>
      </c>
      <c r="AW27">
        <f t="shared" si="30"/>
        <v>38.428077915411755</v>
      </c>
      <c r="AX27">
        <f t="shared" si="31"/>
        <v>0.27310909156739932</v>
      </c>
      <c r="AY27">
        <f t="shared" si="32"/>
        <v>2.2467899632792085E-3</v>
      </c>
      <c r="AZ27">
        <f t="shared" si="33"/>
        <v>2.9369998913791227</v>
      </c>
      <c r="BA27" t="s">
        <v>335</v>
      </c>
      <c r="BB27">
        <v>602.28</v>
      </c>
      <c r="BC27">
        <f t="shared" si="34"/>
        <v>226.29000000000008</v>
      </c>
      <c r="BD27">
        <f t="shared" si="35"/>
        <v>0.23845172124265326</v>
      </c>
      <c r="BE27">
        <f t="shared" si="36"/>
        <v>0.9149221745995938</v>
      </c>
      <c r="BF27">
        <f t="shared" si="37"/>
        <v>0.47712239748063151</v>
      </c>
      <c r="BG27">
        <f t="shared" si="38"/>
        <v>0.95559061482807861</v>
      </c>
      <c r="BH27">
        <f t="shared" si="39"/>
        <v>1399.9735483871</v>
      </c>
      <c r="BI27">
        <f t="shared" si="40"/>
        <v>1180.1631201022376</v>
      </c>
      <c r="BJ27">
        <f t="shared" si="41"/>
        <v>0.84298958466886431</v>
      </c>
      <c r="BK27">
        <f t="shared" si="42"/>
        <v>0.19597916933772855</v>
      </c>
      <c r="BL27">
        <v>6</v>
      </c>
      <c r="BM27">
        <v>0.5</v>
      </c>
      <c r="BN27" t="s">
        <v>290</v>
      </c>
      <c r="BO27">
        <v>2</v>
      </c>
      <c r="BP27">
        <v>1608244411.0999999</v>
      </c>
      <c r="BQ27">
        <v>699.47758064516199</v>
      </c>
      <c r="BR27">
        <v>701.97948387096801</v>
      </c>
      <c r="BS27">
        <v>21.808693548387101</v>
      </c>
      <c r="BT27">
        <v>21.7900225806452</v>
      </c>
      <c r="BU27">
        <v>696.398129032258</v>
      </c>
      <c r="BV27">
        <v>21.536809677419399</v>
      </c>
      <c r="BW27">
        <v>500.00909677419401</v>
      </c>
      <c r="BX27">
        <v>101.70774193548399</v>
      </c>
      <c r="BY27">
        <v>4.3946832258064498E-2</v>
      </c>
      <c r="BZ27">
        <v>27.9819806451613</v>
      </c>
      <c r="CA27">
        <v>28.982541935483901</v>
      </c>
      <c r="CB27">
        <v>999.9</v>
      </c>
      <c r="CC27">
        <v>0</v>
      </c>
      <c r="CD27">
        <v>0</v>
      </c>
      <c r="CE27">
        <v>9996.6296774193597</v>
      </c>
      <c r="CF27">
        <v>0</v>
      </c>
      <c r="CG27">
        <v>328.28703225806498</v>
      </c>
      <c r="CH27">
        <v>1399.9735483871</v>
      </c>
      <c r="CI27">
        <v>0.89999129032258096</v>
      </c>
      <c r="CJ27">
        <v>0.10000860967741899</v>
      </c>
      <c r="CK27">
        <v>0</v>
      </c>
      <c r="CL27">
        <v>774.65774193548395</v>
      </c>
      <c r="CM27">
        <v>4.9997499999999997</v>
      </c>
      <c r="CN27">
        <v>10803.054838709701</v>
      </c>
      <c r="CO27">
        <v>12177.7806451613</v>
      </c>
      <c r="CP27">
        <v>49.765999999999998</v>
      </c>
      <c r="CQ27">
        <v>51.640999999999998</v>
      </c>
      <c r="CR27">
        <v>50.895000000000003</v>
      </c>
      <c r="CS27">
        <v>50.852580645161297</v>
      </c>
      <c r="CT27">
        <v>50.757935483871002</v>
      </c>
      <c r="CU27">
        <v>1255.46225806452</v>
      </c>
      <c r="CV27">
        <v>139.511290322581</v>
      </c>
      <c r="CW27">
        <v>0</v>
      </c>
      <c r="CX27">
        <v>97.599999904632597</v>
      </c>
      <c r="CY27">
        <v>0</v>
      </c>
      <c r="CZ27">
        <v>774.61076000000003</v>
      </c>
      <c r="DA27">
        <v>-0.97876923860697995</v>
      </c>
      <c r="DB27">
        <v>-24.884615283554801</v>
      </c>
      <c r="DC27">
        <v>10802.776</v>
      </c>
      <c r="DD27">
        <v>15</v>
      </c>
      <c r="DE27">
        <v>1608244186.0999999</v>
      </c>
      <c r="DF27" t="s">
        <v>323</v>
      </c>
      <c r="DG27">
        <v>1608244184.0999999</v>
      </c>
      <c r="DH27">
        <v>1608244186.0999999</v>
      </c>
      <c r="DI27">
        <v>26</v>
      </c>
      <c r="DJ27">
        <v>0.08</v>
      </c>
      <c r="DK27">
        <v>0.08</v>
      </c>
      <c r="DL27">
        <v>3.0790000000000002</v>
      </c>
      <c r="DM27">
        <v>0.27200000000000002</v>
      </c>
      <c r="DN27">
        <v>400</v>
      </c>
      <c r="DO27">
        <v>22</v>
      </c>
      <c r="DP27">
        <v>0.27</v>
      </c>
      <c r="DQ27">
        <v>0.17</v>
      </c>
      <c r="DR27">
        <v>2.0770447869430901</v>
      </c>
      <c r="DS27">
        <v>-0.30247889593028898</v>
      </c>
      <c r="DT27">
        <v>5.1657446584260303E-2</v>
      </c>
      <c r="DU27">
        <v>1</v>
      </c>
      <c r="DV27">
        <v>-2.502405</v>
      </c>
      <c r="DW27">
        <v>0.187321468298107</v>
      </c>
      <c r="DX27">
        <v>5.7264150783889203E-2</v>
      </c>
      <c r="DY27">
        <v>1</v>
      </c>
      <c r="DZ27">
        <v>1.8106521E-2</v>
      </c>
      <c r="EA27">
        <v>0.138670482847608</v>
      </c>
      <c r="EB27">
        <v>1.00213295500911E-2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3.0790000000000002</v>
      </c>
      <c r="EJ27">
        <v>0.27189999999999998</v>
      </c>
      <c r="EK27">
        <v>3.07939999999991</v>
      </c>
      <c r="EL27">
        <v>0</v>
      </c>
      <c r="EM27">
        <v>0</v>
      </c>
      <c r="EN27">
        <v>0</v>
      </c>
      <c r="EO27">
        <v>0.27188500000000099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3.9</v>
      </c>
      <c r="EX27">
        <v>3.9</v>
      </c>
      <c r="EY27">
        <v>2</v>
      </c>
      <c r="EZ27">
        <v>500.35899999999998</v>
      </c>
      <c r="FA27">
        <v>490.43299999999999</v>
      </c>
      <c r="FB27">
        <v>24.042300000000001</v>
      </c>
      <c r="FC27">
        <v>32.471400000000003</v>
      </c>
      <c r="FD27">
        <v>30.000299999999999</v>
      </c>
      <c r="FE27">
        <v>32.491599999999998</v>
      </c>
      <c r="FF27">
        <v>32.488300000000002</v>
      </c>
      <c r="FG27">
        <v>32.785600000000002</v>
      </c>
      <c r="FH27">
        <v>20.1587</v>
      </c>
      <c r="FI27">
        <v>62.547800000000002</v>
      </c>
      <c r="FJ27">
        <v>24.043900000000001</v>
      </c>
      <c r="FK27">
        <v>702.28399999999999</v>
      </c>
      <c r="FL27">
        <v>21.833600000000001</v>
      </c>
      <c r="FM27">
        <v>101.583</v>
      </c>
      <c r="FN27">
        <v>101.011</v>
      </c>
    </row>
    <row r="28" spans="1:170" x14ac:dyDescent="0.25">
      <c r="A28">
        <v>12</v>
      </c>
      <c r="B28">
        <v>1608244483.5</v>
      </c>
      <c r="C28">
        <v>951.40000009536698</v>
      </c>
      <c r="D28" t="s">
        <v>336</v>
      </c>
      <c r="E28" t="s">
        <v>337</v>
      </c>
      <c r="F28" t="s">
        <v>285</v>
      </c>
      <c r="G28" t="s">
        <v>286</v>
      </c>
      <c r="H28">
        <v>1608244475.5290301</v>
      </c>
      <c r="I28">
        <f t="shared" si="0"/>
        <v>3.8258617273373473E-5</v>
      </c>
      <c r="J28">
        <f t="shared" si="1"/>
        <v>3.2840027119072115</v>
      </c>
      <c r="K28">
        <f t="shared" si="2"/>
        <v>797.08645161290303</v>
      </c>
      <c r="L28">
        <f t="shared" si="3"/>
        <v>-1691.2552101287454</v>
      </c>
      <c r="M28">
        <f t="shared" si="4"/>
        <v>-172.08741158687042</v>
      </c>
      <c r="N28">
        <f t="shared" si="5"/>
        <v>81.104580460441497</v>
      </c>
      <c r="O28">
        <f t="shared" si="6"/>
        <v>2.101319942229834E-3</v>
      </c>
      <c r="P28">
        <f t="shared" si="7"/>
        <v>2.9596081241157304</v>
      </c>
      <c r="Q28">
        <f t="shared" si="8"/>
        <v>2.100491441906242E-3</v>
      </c>
      <c r="R28">
        <f t="shared" si="9"/>
        <v>1.3128815596270252E-3</v>
      </c>
      <c r="S28">
        <f t="shared" si="10"/>
        <v>231.29430182368037</v>
      </c>
      <c r="T28">
        <f t="shared" si="11"/>
        <v>29.334098022172938</v>
      </c>
      <c r="U28">
        <f t="shared" si="12"/>
        <v>28.990241935483901</v>
      </c>
      <c r="V28">
        <f t="shared" si="13"/>
        <v>4.01950241543397</v>
      </c>
      <c r="W28">
        <f t="shared" si="14"/>
        <v>58.601884350336398</v>
      </c>
      <c r="X28">
        <f t="shared" si="15"/>
        <v>2.2230426482013828</v>
      </c>
      <c r="Y28">
        <f t="shared" si="16"/>
        <v>3.7934661535992427</v>
      </c>
      <c r="Z28">
        <f t="shared" si="17"/>
        <v>1.7964597672325873</v>
      </c>
      <c r="AA28">
        <f t="shared" si="18"/>
        <v>-1.6872050217557701</v>
      </c>
      <c r="AB28">
        <f t="shared" si="19"/>
        <v>-158.99221824377116</v>
      </c>
      <c r="AC28">
        <f t="shared" si="20"/>
        <v>-11.767426642156265</v>
      </c>
      <c r="AD28">
        <f t="shared" si="21"/>
        <v>58.847451915997169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53610.615822243439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778.06359999999995</v>
      </c>
      <c r="AR28">
        <v>831.96</v>
      </c>
      <c r="AS28">
        <f t="shared" si="27"/>
        <v>6.4782441463531959E-2</v>
      </c>
      <c r="AT28">
        <v>0.5</v>
      </c>
      <c r="AU28">
        <f t="shared" si="28"/>
        <v>1180.1982201022363</v>
      </c>
      <c r="AV28">
        <f t="shared" si="29"/>
        <v>3.2840027119072115</v>
      </c>
      <c r="AW28">
        <f t="shared" si="30"/>
        <v>38.228061054568862</v>
      </c>
      <c r="AX28">
        <f t="shared" si="31"/>
        <v>0.27476080580797158</v>
      </c>
      <c r="AY28">
        <f t="shared" si="32"/>
        <v>3.2721199930202446E-3</v>
      </c>
      <c r="AZ28">
        <f t="shared" si="33"/>
        <v>2.9209577383528051</v>
      </c>
      <c r="BA28" t="s">
        <v>339</v>
      </c>
      <c r="BB28">
        <v>603.37</v>
      </c>
      <c r="BC28">
        <f t="shared" si="34"/>
        <v>228.59000000000003</v>
      </c>
      <c r="BD28">
        <f t="shared" si="35"/>
        <v>0.23577759307056337</v>
      </c>
      <c r="BE28">
        <f t="shared" si="36"/>
        <v>0.91402221378036708</v>
      </c>
      <c r="BF28">
        <f t="shared" si="37"/>
        <v>0.46269725546134149</v>
      </c>
      <c r="BG28">
        <f t="shared" si="38"/>
        <v>0.95425942975620004</v>
      </c>
      <c r="BH28">
        <f t="shared" si="39"/>
        <v>1400.0151612903201</v>
      </c>
      <c r="BI28">
        <f t="shared" si="40"/>
        <v>1180.1982201022363</v>
      </c>
      <c r="BJ28">
        <f t="shared" si="41"/>
        <v>0.84298959949441543</v>
      </c>
      <c r="BK28">
        <f t="shared" si="42"/>
        <v>0.19597919898883104</v>
      </c>
      <c r="BL28">
        <v>6</v>
      </c>
      <c r="BM28">
        <v>0.5</v>
      </c>
      <c r="BN28" t="s">
        <v>290</v>
      </c>
      <c r="BO28">
        <v>2</v>
      </c>
      <c r="BP28">
        <v>1608244475.5290301</v>
      </c>
      <c r="BQ28">
        <v>797.08645161290303</v>
      </c>
      <c r="BR28">
        <v>801.06377419354806</v>
      </c>
      <c r="BS28">
        <v>21.8478064516129</v>
      </c>
      <c r="BT28">
        <v>21.802900000000001</v>
      </c>
      <c r="BU28">
        <v>794.007096774194</v>
      </c>
      <c r="BV28">
        <v>21.5759193548387</v>
      </c>
      <c r="BW28">
        <v>500.00945161290298</v>
      </c>
      <c r="BX28">
        <v>101.707322580645</v>
      </c>
      <c r="BY28">
        <v>4.3974654838709701E-2</v>
      </c>
      <c r="BZ28">
        <v>27.993790322580601</v>
      </c>
      <c r="CA28">
        <v>28.990241935483901</v>
      </c>
      <c r="CB28">
        <v>999.9</v>
      </c>
      <c r="CC28">
        <v>0</v>
      </c>
      <c r="CD28">
        <v>0</v>
      </c>
      <c r="CE28">
        <v>10001.6</v>
      </c>
      <c r="CF28">
        <v>0</v>
      </c>
      <c r="CG28">
        <v>333.05922580645199</v>
      </c>
      <c r="CH28">
        <v>1400.0151612903201</v>
      </c>
      <c r="CI28">
        <v>0.89998919354838702</v>
      </c>
      <c r="CJ28">
        <v>0.100010719354839</v>
      </c>
      <c r="CK28">
        <v>0</v>
      </c>
      <c r="CL28">
        <v>778.18445161290299</v>
      </c>
      <c r="CM28">
        <v>4.9997499999999997</v>
      </c>
      <c r="CN28">
        <v>10853.435483871001</v>
      </c>
      <c r="CO28">
        <v>12178.1483870968</v>
      </c>
      <c r="CP28">
        <v>49.786064516129002</v>
      </c>
      <c r="CQ28">
        <v>51.680999999999997</v>
      </c>
      <c r="CR28">
        <v>50.899000000000001</v>
      </c>
      <c r="CS28">
        <v>50.862741935483903</v>
      </c>
      <c r="CT28">
        <v>50.762</v>
      </c>
      <c r="CU28">
        <v>1255.49903225806</v>
      </c>
      <c r="CV28">
        <v>139.51612903225799</v>
      </c>
      <c r="CW28">
        <v>0</v>
      </c>
      <c r="CX28">
        <v>63.799999952316298</v>
      </c>
      <c r="CY28">
        <v>0</v>
      </c>
      <c r="CZ28">
        <v>778.06359999999995</v>
      </c>
      <c r="DA28">
        <v>-9.2638461439117599</v>
      </c>
      <c r="DB28">
        <v>-147.723076985398</v>
      </c>
      <c r="DC28">
        <v>10851.456</v>
      </c>
      <c r="DD28">
        <v>15</v>
      </c>
      <c r="DE28">
        <v>1608244186.0999999</v>
      </c>
      <c r="DF28" t="s">
        <v>323</v>
      </c>
      <c r="DG28">
        <v>1608244184.0999999</v>
      </c>
      <c r="DH28">
        <v>1608244186.0999999</v>
      </c>
      <c r="DI28">
        <v>26</v>
      </c>
      <c r="DJ28">
        <v>0.08</v>
      </c>
      <c r="DK28">
        <v>0.08</v>
      </c>
      <c r="DL28">
        <v>3.0790000000000002</v>
      </c>
      <c r="DM28">
        <v>0.27200000000000002</v>
      </c>
      <c r="DN28">
        <v>400</v>
      </c>
      <c r="DO28">
        <v>22</v>
      </c>
      <c r="DP28">
        <v>0.27</v>
      </c>
      <c r="DQ28">
        <v>0.17</v>
      </c>
      <c r="DR28">
        <v>3.3025222181575602</v>
      </c>
      <c r="DS28">
        <v>-0.29845152765432997</v>
      </c>
      <c r="DT28">
        <v>0.11234591114084699</v>
      </c>
      <c r="DU28">
        <v>1</v>
      </c>
      <c r="DV28">
        <v>-3.9880251612903201</v>
      </c>
      <c r="DW28">
        <v>9.2011954732180105E-3</v>
      </c>
      <c r="DX28">
        <v>0.116228402638136</v>
      </c>
      <c r="DY28">
        <v>1</v>
      </c>
      <c r="DZ28">
        <v>4.4605374193548403E-2</v>
      </c>
      <c r="EA28">
        <v>4.00717909826286E-2</v>
      </c>
      <c r="EB28">
        <v>3.0392292821793802E-3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3.0790000000000002</v>
      </c>
      <c r="EJ28">
        <v>0.27189999999999998</v>
      </c>
      <c r="EK28">
        <v>3.07939999999991</v>
      </c>
      <c r="EL28">
        <v>0</v>
      </c>
      <c r="EM28">
        <v>0</v>
      </c>
      <c r="EN28">
        <v>0</v>
      </c>
      <c r="EO28">
        <v>0.27188500000000099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</v>
      </c>
      <c r="EX28">
        <v>5</v>
      </c>
      <c r="EY28">
        <v>2</v>
      </c>
      <c r="EZ28">
        <v>500.245</v>
      </c>
      <c r="FA28">
        <v>490.25</v>
      </c>
      <c r="FB28">
        <v>23.940899999999999</v>
      </c>
      <c r="FC28">
        <v>32.491500000000002</v>
      </c>
      <c r="FD28">
        <v>30.0001</v>
      </c>
      <c r="FE28">
        <v>32.491599999999998</v>
      </c>
      <c r="FF28">
        <v>32.481299999999997</v>
      </c>
      <c r="FG28">
        <v>36.614600000000003</v>
      </c>
      <c r="FH28">
        <v>20.1767</v>
      </c>
      <c r="FI28">
        <v>62.547800000000002</v>
      </c>
      <c r="FJ28">
        <v>23.942399999999999</v>
      </c>
      <c r="FK28">
        <v>802.40200000000004</v>
      </c>
      <c r="FL28">
        <v>21.7578</v>
      </c>
      <c r="FM28">
        <v>101.583</v>
      </c>
      <c r="FN28">
        <v>101.012</v>
      </c>
    </row>
    <row r="29" spans="1:170" x14ac:dyDescent="0.25">
      <c r="A29">
        <v>13</v>
      </c>
      <c r="B29">
        <v>1608244576.5</v>
      </c>
      <c r="C29">
        <v>1044.4000000953699</v>
      </c>
      <c r="D29" t="s">
        <v>340</v>
      </c>
      <c r="E29" t="s">
        <v>341</v>
      </c>
      <c r="F29" t="s">
        <v>285</v>
      </c>
      <c r="G29" t="s">
        <v>286</v>
      </c>
      <c r="H29">
        <v>1608244568.75</v>
      </c>
      <c r="I29">
        <f t="shared" si="0"/>
        <v>3.9615318537661403E-5</v>
      </c>
      <c r="J29">
        <f t="shared" si="1"/>
        <v>3.0967736615295154</v>
      </c>
      <c r="K29">
        <f t="shared" si="2"/>
        <v>899.29526666666698</v>
      </c>
      <c r="L29">
        <f t="shared" si="3"/>
        <v>-1393.9378771654447</v>
      </c>
      <c r="M29">
        <f t="shared" si="4"/>
        <v>-141.83413519650313</v>
      </c>
      <c r="N29">
        <f t="shared" si="5"/>
        <v>91.503910269909781</v>
      </c>
      <c r="O29">
        <f t="shared" si="6"/>
        <v>2.1545442081343708E-3</v>
      </c>
      <c r="P29">
        <f t="shared" si="7"/>
        <v>2.9590933166716904</v>
      </c>
      <c r="Q29">
        <f t="shared" si="8"/>
        <v>2.1536730640934719E-3</v>
      </c>
      <c r="R29">
        <f t="shared" si="9"/>
        <v>1.3461239026409733E-3</v>
      </c>
      <c r="S29">
        <f t="shared" si="10"/>
        <v>231.29186200889927</v>
      </c>
      <c r="T29">
        <f t="shared" si="11"/>
        <v>29.342033912827301</v>
      </c>
      <c r="U29">
        <f t="shared" si="12"/>
        <v>29.0247666666667</v>
      </c>
      <c r="V29">
        <f t="shared" si="13"/>
        <v>4.0275401186216655</v>
      </c>
      <c r="W29">
        <f t="shared" si="14"/>
        <v>58.317679565625284</v>
      </c>
      <c r="X29">
        <f t="shared" si="15"/>
        <v>2.2133050021426155</v>
      </c>
      <c r="Y29">
        <f t="shared" si="16"/>
        <v>3.7952556045237849</v>
      </c>
      <c r="Z29">
        <f t="shared" si="17"/>
        <v>1.81423511647905</v>
      </c>
      <c r="AA29">
        <f t="shared" si="18"/>
        <v>-1.7470355475108679</v>
      </c>
      <c r="AB29">
        <f t="shared" si="19"/>
        <v>-163.18176344376883</v>
      </c>
      <c r="AC29">
        <f t="shared" si="20"/>
        <v>-12.0821699738178</v>
      </c>
      <c r="AD29">
        <f t="shared" si="21"/>
        <v>54.280893043801768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53594.150984810913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776.399615384615</v>
      </c>
      <c r="AR29">
        <v>834.15</v>
      </c>
      <c r="AS29">
        <f t="shared" si="27"/>
        <v>6.9232613577156377E-2</v>
      </c>
      <c r="AT29">
        <v>0.5</v>
      </c>
      <c r="AU29">
        <f t="shared" si="28"/>
        <v>1180.1864807473826</v>
      </c>
      <c r="AV29">
        <f t="shared" si="29"/>
        <v>3.0967736615295154</v>
      </c>
      <c r="AW29">
        <f t="shared" si="30"/>
        <v>40.853697285283822</v>
      </c>
      <c r="AX29">
        <f t="shared" si="31"/>
        <v>0.27575376131391233</v>
      </c>
      <c r="AY29">
        <f t="shared" si="32"/>
        <v>3.1135089253172565E-3</v>
      </c>
      <c r="AZ29">
        <f t="shared" si="33"/>
        <v>2.9106635497212729</v>
      </c>
      <c r="BA29" t="s">
        <v>343</v>
      </c>
      <c r="BB29">
        <v>604.13</v>
      </c>
      <c r="BC29">
        <f t="shared" si="34"/>
        <v>230.01999999999998</v>
      </c>
      <c r="BD29">
        <f t="shared" si="35"/>
        <v>0.25106679686716366</v>
      </c>
      <c r="BE29">
        <f t="shared" si="36"/>
        <v>0.91345962113659018</v>
      </c>
      <c r="BF29">
        <f t="shared" si="37"/>
        <v>0.4866342570085912</v>
      </c>
      <c r="BG29">
        <f t="shared" si="38"/>
        <v>0.95339946063896874</v>
      </c>
      <c r="BH29">
        <f t="shared" si="39"/>
        <v>1400.00133333333</v>
      </c>
      <c r="BI29">
        <f t="shared" si="40"/>
        <v>1180.1864807473826</v>
      </c>
      <c r="BJ29">
        <f t="shared" si="41"/>
        <v>0.84298954054380804</v>
      </c>
      <c r="BK29">
        <f t="shared" si="42"/>
        <v>0.19597908108761586</v>
      </c>
      <c r="BL29">
        <v>6</v>
      </c>
      <c r="BM29">
        <v>0.5</v>
      </c>
      <c r="BN29" t="s">
        <v>290</v>
      </c>
      <c r="BO29">
        <v>2</v>
      </c>
      <c r="BP29">
        <v>1608244568.75</v>
      </c>
      <c r="BQ29">
        <v>899.29526666666698</v>
      </c>
      <c r="BR29">
        <v>903.05406666666704</v>
      </c>
      <c r="BS29">
        <v>21.7522366666667</v>
      </c>
      <c r="BT29">
        <v>21.705733333333299</v>
      </c>
      <c r="BU29">
        <v>896.21573333333299</v>
      </c>
      <c r="BV29">
        <v>21.480336666666702</v>
      </c>
      <c r="BW29">
        <v>500.01056666666699</v>
      </c>
      <c r="BX29">
        <v>101.70659999999999</v>
      </c>
      <c r="BY29">
        <v>4.4085966666666698E-2</v>
      </c>
      <c r="BZ29">
        <v>28.00188</v>
      </c>
      <c r="CA29">
        <v>29.0247666666667</v>
      </c>
      <c r="CB29">
        <v>999.9</v>
      </c>
      <c r="CC29">
        <v>0</v>
      </c>
      <c r="CD29">
        <v>0</v>
      </c>
      <c r="CE29">
        <v>9998.7516666666706</v>
      </c>
      <c r="CF29">
        <v>0</v>
      </c>
      <c r="CG29">
        <v>344.76026666666701</v>
      </c>
      <c r="CH29">
        <v>1400.00133333333</v>
      </c>
      <c r="CI29">
        <v>0.89999236666666604</v>
      </c>
      <c r="CJ29">
        <v>0.10000753</v>
      </c>
      <c r="CK29">
        <v>0</v>
      </c>
      <c r="CL29">
        <v>776.38163333333296</v>
      </c>
      <c r="CM29">
        <v>4.9997499999999997</v>
      </c>
      <c r="CN29">
        <v>10830.3533333333</v>
      </c>
      <c r="CO29">
        <v>12178.0233333333</v>
      </c>
      <c r="CP29">
        <v>49.807933333333303</v>
      </c>
      <c r="CQ29">
        <v>51.686999999999998</v>
      </c>
      <c r="CR29">
        <v>50.943366666666599</v>
      </c>
      <c r="CS29">
        <v>50.908066666666699</v>
      </c>
      <c r="CT29">
        <v>50.795533333333303</v>
      </c>
      <c r="CU29">
        <v>1255.48933333333</v>
      </c>
      <c r="CV29">
        <v>139.512</v>
      </c>
      <c r="CW29">
        <v>0</v>
      </c>
      <c r="CX29">
        <v>92</v>
      </c>
      <c r="CY29">
        <v>0</v>
      </c>
      <c r="CZ29">
        <v>776.399615384615</v>
      </c>
      <c r="DA29">
        <v>-1.79452990139422</v>
      </c>
      <c r="DB29">
        <v>-24.717948729535099</v>
      </c>
      <c r="DC29">
        <v>10830.276923076901</v>
      </c>
      <c r="DD29">
        <v>15</v>
      </c>
      <c r="DE29">
        <v>1608244186.0999999</v>
      </c>
      <c r="DF29" t="s">
        <v>323</v>
      </c>
      <c r="DG29">
        <v>1608244184.0999999</v>
      </c>
      <c r="DH29">
        <v>1608244186.0999999</v>
      </c>
      <c r="DI29">
        <v>26</v>
      </c>
      <c r="DJ29">
        <v>0.08</v>
      </c>
      <c r="DK29">
        <v>0.08</v>
      </c>
      <c r="DL29">
        <v>3.0790000000000002</v>
      </c>
      <c r="DM29">
        <v>0.27200000000000002</v>
      </c>
      <c r="DN29">
        <v>400</v>
      </c>
      <c r="DO29">
        <v>22</v>
      </c>
      <c r="DP29">
        <v>0.27</v>
      </c>
      <c r="DQ29">
        <v>0.17</v>
      </c>
      <c r="DR29">
        <v>3.1088579048916101</v>
      </c>
      <c r="DS29">
        <v>-0.25669988831756402</v>
      </c>
      <c r="DT29">
        <v>3.44924274147798E-2</v>
      </c>
      <c r="DU29">
        <v>1</v>
      </c>
      <c r="DV29">
        <v>-3.7646199999999999</v>
      </c>
      <c r="DW29">
        <v>0.183952124582867</v>
      </c>
      <c r="DX29">
        <v>3.8368294897393303E-2</v>
      </c>
      <c r="DY29">
        <v>1</v>
      </c>
      <c r="DZ29">
        <v>4.5352570000000002E-2</v>
      </c>
      <c r="EA29">
        <v>0.136662009343715</v>
      </c>
      <c r="EB29">
        <v>1.0162914313953801E-2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3.0790000000000002</v>
      </c>
      <c r="EJ29">
        <v>0.27189999999999998</v>
      </c>
      <c r="EK29">
        <v>3.07939999999991</v>
      </c>
      <c r="EL29">
        <v>0</v>
      </c>
      <c r="EM29">
        <v>0</v>
      </c>
      <c r="EN29">
        <v>0</v>
      </c>
      <c r="EO29">
        <v>0.27188500000000099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6.5</v>
      </c>
      <c r="EX29">
        <v>6.5</v>
      </c>
      <c r="EY29">
        <v>2</v>
      </c>
      <c r="EZ29">
        <v>500.17399999999998</v>
      </c>
      <c r="FA29">
        <v>489.94799999999998</v>
      </c>
      <c r="FB29">
        <v>23.8582</v>
      </c>
      <c r="FC29">
        <v>32.548000000000002</v>
      </c>
      <c r="FD29">
        <v>30.000599999999999</v>
      </c>
      <c r="FE29">
        <v>32.524299999999997</v>
      </c>
      <c r="FF29">
        <v>32.5107</v>
      </c>
      <c r="FG29">
        <v>40.384799999999998</v>
      </c>
      <c r="FH29">
        <v>20.369299999999999</v>
      </c>
      <c r="FI29">
        <v>62.547800000000002</v>
      </c>
      <c r="FJ29">
        <v>23.8475</v>
      </c>
      <c r="FK29">
        <v>903.44</v>
      </c>
      <c r="FL29">
        <v>21.817900000000002</v>
      </c>
      <c r="FM29">
        <v>101.56699999999999</v>
      </c>
      <c r="FN29">
        <v>100.992</v>
      </c>
    </row>
    <row r="30" spans="1:170" x14ac:dyDescent="0.25">
      <c r="A30">
        <v>14</v>
      </c>
      <c r="B30">
        <v>1608244676.5</v>
      </c>
      <c r="C30">
        <v>1144.4000000953699</v>
      </c>
      <c r="D30" t="s">
        <v>344</v>
      </c>
      <c r="E30" t="s">
        <v>345</v>
      </c>
      <c r="F30" t="s">
        <v>285</v>
      </c>
      <c r="G30" t="s">
        <v>286</v>
      </c>
      <c r="H30">
        <v>1608244668.75</v>
      </c>
      <c r="I30">
        <f t="shared" si="0"/>
        <v>9.6726341713541545E-5</v>
      </c>
      <c r="J30">
        <f t="shared" si="1"/>
        <v>4.7847409873126265</v>
      </c>
      <c r="K30">
        <f t="shared" si="2"/>
        <v>1198.4166666666699</v>
      </c>
      <c r="L30">
        <f t="shared" si="3"/>
        <v>-268.01817782141495</v>
      </c>
      <c r="M30">
        <f t="shared" si="4"/>
        <v>-27.270651584179287</v>
      </c>
      <c r="N30">
        <f t="shared" si="5"/>
        <v>121.9380104550841</v>
      </c>
      <c r="O30">
        <f t="shared" si="6"/>
        <v>5.2741050136662316E-3</v>
      </c>
      <c r="P30">
        <f t="shared" si="7"/>
        <v>2.959464044883894</v>
      </c>
      <c r="Q30">
        <f t="shared" si="8"/>
        <v>5.2688888901407851E-3</v>
      </c>
      <c r="R30">
        <f t="shared" si="9"/>
        <v>3.2935237638052274E-3</v>
      </c>
      <c r="S30">
        <f t="shared" si="10"/>
        <v>231.28948555935369</v>
      </c>
      <c r="T30">
        <f t="shared" si="11"/>
        <v>29.329209190079474</v>
      </c>
      <c r="U30">
        <f t="shared" si="12"/>
        <v>29.07469</v>
      </c>
      <c r="V30">
        <f t="shared" si="13"/>
        <v>4.0391875548755367</v>
      </c>
      <c r="W30">
        <f t="shared" si="14"/>
        <v>58.719120565767987</v>
      </c>
      <c r="X30">
        <f t="shared" si="15"/>
        <v>2.2288070527147212</v>
      </c>
      <c r="Y30">
        <f t="shared" si="16"/>
        <v>3.7957091850828379</v>
      </c>
      <c r="Z30">
        <f t="shared" si="17"/>
        <v>1.8103805021608155</v>
      </c>
      <c r="AA30">
        <f t="shared" si="18"/>
        <v>-4.2656316695671821</v>
      </c>
      <c r="AB30">
        <f t="shared" si="19"/>
        <v>-170.84042785437188</v>
      </c>
      <c r="AC30">
        <f t="shared" si="20"/>
        <v>-12.65091592183372</v>
      </c>
      <c r="AD30">
        <f t="shared" si="21"/>
        <v>43.532510113580912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53604.564283600972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781.00753846153896</v>
      </c>
      <c r="AR30">
        <v>843.54</v>
      </c>
      <c r="AS30">
        <f t="shared" si="27"/>
        <v>7.413099739011908E-2</v>
      </c>
      <c r="AT30">
        <v>0.5</v>
      </c>
      <c r="AU30">
        <f t="shared" si="28"/>
        <v>1180.1769107473292</v>
      </c>
      <c r="AV30">
        <f t="shared" si="29"/>
        <v>4.7847409873126265</v>
      </c>
      <c r="AW30">
        <f t="shared" si="30"/>
        <v>43.743845745244528</v>
      </c>
      <c r="AX30">
        <f t="shared" si="31"/>
        <v>0.28509614244730541</v>
      </c>
      <c r="AY30">
        <f t="shared" si="32"/>
        <v>4.5438005254086313E-3</v>
      </c>
      <c r="AZ30">
        <f t="shared" si="33"/>
        <v>2.86713137491998</v>
      </c>
      <c r="BA30" t="s">
        <v>347</v>
      </c>
      <c r="BB30">
        <v>603.04999999999995</v>
      </c>
      <c r="BC30">
        <f t="shared" si="34"/>
        <v>240.49</v>
      </c>
      <c r="BD30">
        <f t="shared" si="35"/>
        <v>0.26002104677309246</v>
      </c>
      <c r="BE30">
        <f t="shared" si="36"/>
        <v>0.90955724455910625</v>
      </c>
      <c r="BF30">
        <f t="shared" si="37"/>
        <v>0.48829423000684313</v>
      </c>
      <c r="BG30">
        <f t="shared" si="38"/>
        <v>0.94971219579385391</v>
      </c>
      <c r="BH30">
        <f t="shared" si="39"/>
        <v>1399.99033333333</v>
      </c>
      <c r="BI30">
        <f t="shared" si="40"/>
        <v>1180.1769107473292</v>
      </c>
      <c r="BJ30">
        <f t="shared" si="41"/>
        <v>0.84298932831726603</v>
      </c>
      <c r="BK30">
        <f t="shared" si="42"/>
        <v>0.19597865663453212</v>
      </c>
      <c r="BL30">
        <v>6</v>
      </c>
      <c r="BM30">
        <v>0.5</v>
      </c>
      <c r="BN30" t="s">
        <v>290</v>
      </c>
      <c r="BO30">
        <v>2</v>
      </c>
      <c r="BP30">
        <v>1608244668.75</v>
      </c>
      <c r="BQ30">
        <v>1198.4166666666699</v>
      </c>
      <c r="BR30">
        <v>1204.29733333333</v>
      </c>
      <c r="BS30">
        <v>21.904896666666701</v>
      </c>
      <c r="BT30">
        <v>21.791370000000001</v>
      </c>
      <c r="BU30">
        <v>1195.33733333333</v>
      </c>
      <c r="BV30">
        <v>21.633013333333299</v>
      </c>
      <c r="BW30">
        <v>500.01060000000001</v>
      </c>
      <c r="BX30">
        <v>101.705233333333</v>
      </c>
      <c r="BY30">
        <v>4.4027876666666702E-2</v>
      </c>
      <c r="BZ30">
        <v>28.00393</v>
      </c>
      <c r="CA30">
        <v>29.07469</v>
      </c>
      <c r="CB30">
        <v>999.9</v>
      </c>
      <c r="CC30">
        <v>0</v>
      </c>
      <c r="CD30">
        <v>0</v>
      </c>
      <c r="CE30">
        <v>10000.9883333333</v>
      </c>
      <c r="CF30">
        <v>0</v>
      </c>
      <c r="CG30">
        <v>432.07356666666698</v>
      </c>
      <c r="CH30">
        <v>1399.99033333333</v>
      </c>
      <c r="CI30">
        <v>0.899996666666667</v>
      </c>
      <c r="CJ30">
        <v>0.10000325</v>
      </c>
      <c r="CK30">
        <v>0</v>
      </c>
      <c r="CL30">
        <v>781.02020000000005</v>
      </c>
      <c r="CM30">
        <v>4.9997499999999997</v>
      </c>
      <c r="CN30">
        <v>10898.7266666667</v>
      </c>
      <c r="CO30">
        <v>12177.9433333333</v>
      </c>
      <c r="CP30">
        <v>49.858266666666701</v>
      </c>
      <c r="CQ30">
        <v>51.75</v>
      </c>
      <c r="CR30">
        <v>50.987400000000001</v>
      </c>
      <c r="CS30">
        <v>50.987333333333297</v>
      </c>
      <c r="CT30">
        <v>50.816333333333297</v>
      </c>
      <c r="CU30">
        <v>1255.48933333333</v>
      </c>
      <c r="CV30">
        <v>139.501</v>
      </c>
      <c r="CW30">
        <v>0</v>
      </c>
      <c r="CX30">
        <v>99.299999952316298</v>
      </c>
      <c r="CY30">
        <v>0</v>
      </c>
      <c r="CZ30">
        <v>781.00753846153896</v>
      </c>
      <c r="DA30">
        <v>-8.83418894428281E-2</v>
      </c>
      <c r="DB30">
        <v>19.7435897719938</v>
      </c>
      <c r="DC30">
        <v>10898.811538461499</v>
      </c>
      <c r="DD30">
        <v>15</v>
      </c>
      <c r="DE30">
        <v>1608244186.0999999</v>
      </c>
      <c r="DF30" t="s">
        <v>323</v>
      </c>
      <c r="DG30">
        <v>1608244184.0999999</v>
      </c>
      <c r="DH30">
        <v>1608244186.0999999</v>
      </c>
      <c r="DI30">
        <v>26</v>
      </c>
      <c r="DJ30">
        <v>0.08</v>
      </c>
      <c r="DK30">
        <v>0.08</v>
      </c>
      <c r="DL30">
        <v>3.0790000000000002</v>
      </c>
      <c r="DM30">
        <v>0.27200000000000002</v>
      </c>
      <c r="DN30">
        <v>400</v>
      </c>
      <c r="DO30">
        <v>22</v>
      </c>
      <c r="DP30">
        <v>0.27</v>
      </c>
      <c r="DQ30">
        <v>0.17</v>
      </c>
      <c r="DR30">
        <v>4.8026842236700702</v>
      </c>
      <c r="DS30">
        <v>-5.6846571275533102E-2</v>
      </c>
      <c r="DT30">
        <v>5.4601617469329899E-2</v>
      </c>
      <c r="DU30">
        <v>1</v>
      </c>
      <c r="DV30">
        <v>-5.8919846666666702</v>
      </c>
      <c r="DW30">
        <v>0.17875862068964801</v>
      </c>
      <c r="DX30">
        <v>6.1405837438761102E-2</v>
      </c>
      <c r="DY30">
        <v>1</v>
      </c>
      <c r="DZ30">
        <v>0.11466079999999999</v>
      </c>
      <c r="EA30">
        <v>-0.12969050055617301</v>
      </c>
      <c r="EB30">
        <v>9.37661050486795E-3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3.08</v>
      </c>
      <c r="EJ30">
        <v>0.27189999999999998</v>
      </c>
      <c r="EK30">
        <v>3.07939999999991</v>
      </c>
      <c r="EL30">
        <v>0</v>
      </c>
      <c r="EM30">
        <v>0</v>
      </c>
      <c r="EN30">
        <v>0</v>
      </c>
      <c r="EO30">
        <v>0.27188500000000099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8.1999999999999993</v>
      </c>
      <c r="EX30">
        <v>8.1999999999999993</v>
      </c>
      <c r="EY30">
        <v>2</v>
      </c>
      <c r="EZ30">
        <v>500.38900000000001</v>
      </c>
      <c r="FA30">
        <v>490.47699999999998</v>
      </c>
      <c r="FB30">
        <v>23.737500000000001</v>
      </c>
      <c r="FC30">
        <v>32.634</v>
      </c>
      <c r="FD30">
        <v>30.000499999999999</v>
      </c>
      <c r="FE30">
        <v>32.586100000000002</v>
      </c>
      <c r="FF30">
        <v>32.566600000000001</v>
      </c>
      <c r="FG30">
        <v>51.160600000000002</v>
      </c>
      <c r="FH30">
        <v>20.8049</v>
      </c>
      <c r="FI30">
        <v>62.919699999999999</v>
      </c>
      <c r="FJ30">
        <v>23.7318</v>
      </c>
      <c r="FK30">
        <v>1204.47</v>
      </c>
      <c r="FL30">
        <v>21.875399999999999</v>
      </c>
      <c r="FM30">
        <v>101.551</v>
      </c>
      <c r="FN30">
        <v>100.977</v>
      </c>
    </row>
    <row r="31" spans="1:170" x14ac:dyDescent="0.25">
      <c r="A31">
        <v>15</v>
      </c>
      <c r="B31">
        <v>1608244772.5</v>
      </c>
      <c r="C31">
        <v>1240.4000000953699</v>
      </c>
      <c r="D31" t="s">
        <v>348</v>
      </c>
      <c r="E31" t="s">
        <v>349</v>
      </c>
      <c r="F31" t="s">
        <v>285</v>
      </c>
      <c r="G31" t="s">
        <v>286</v>
      </c>
      <c r="H31">
        <v>1608244764.75</v>
      </c>
      <c r="I31">
        <f t="shared" si="0"/>
        <v>5.1719768169331452E-5</v>
      </c>
      <c r="J31">
        <f t="shared" si="1"/>
        <v>5.1248939219143361</v>
      </c>
      <c r="K31">
        <f t="shared" si="2"/>
        <v>1398.6880000000001</v>
      </c>
      <c r="L31">
        <f t="shared" si="3"/>
        <v>-1492.3963092816971</v>
      </c>
      <c r="M31">
        <f t="shared" si="4"/>
        <v>-151.85328789087094</v>
      </c>
      <c r="N31">
        <f t="shared" si="5"/>
        <v>142.31834413724474</v>
      </c>
      <c r="O31">
        <f t="shared" si="6"/>
        <v>2.8361985783876783E-3</v>
      </c>
      <c r="P31">
        <f t="shared" si="7"/>
        <v>2.959506677387127</v>
      </c>
      <c r="Q31">
        <f t="shared" si="8"/>
        <v>2.8346894305012441E-3</v>
      </c>
      <c r="R31">
        <f t="shared" si="9"/>
        <v>1.771816414849293E-3</v>
      </c>
      <c r="S31">
        <f t="shared" si="10"/>
        <v>231.29016632901357</v>
      </c>
      <c r="T31">
        <f t="shared" si="11"/>
        <v>29.315208406950195</v>
      </c>
      <c r="U31">
        <f t="shared" si="12"/>
        <v>29.102596666666699</v>
      </c>
      <c r="V31">
        <f t="shared" si="13"/>
        <v>4.0457111493039131</v>
      </c>
      <c r="W31">
        <f t="shared" si="14"/>
        <v>59.277078783663697</v>
      </c>
      <c r="X31">
        <f t="shared" si="15"/>
        <v>2.2466303833160728</v>
      </c>
      <c r="Y31">
        <f t="shared" si="16"/>
        <v>3.7900490871274628</v>
      </c>
      <c r="Z31">
        <f t="shared" si="17"/>
        <v>1.7990807659878403</v>
      </c>
      <c r="AA31">
        <f t="shared" si="18"/>
        <v>-2.2808417762675171</v>
      </c>
      <c r="AB31">
        <f t="shared" si="19"/>
        <v>-179.37950216954357</v>
      </c>
      <c r="AC31">
        <f t="shared" si="20"/>
        <v>-13.283209060410385</v>
      </c>
      <c r="AD31">
        <f t="shared" si="21"/>
        <v>36.346613322792081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53610.407774543957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787.27452000000005</v>
      </c>
      <c r="AR31">
        <v>856.03</v>
      </c>
      <c r="AS31">
        <f t="shared" si="27"/>
        <v>8.031900751141885E-2</v>
      </c>
      <c r="AT31">
        <v>0.5</v>
      </c>
      <c r="AU31">
        <f t="shared" si="28"/>
        <v>1180.1770207474017</v>
      </c>
      <c r="AV31">
        <f t="shared" si="29"/>
        <v>5.1248939219143361</v>
      </c>
      <c r="AW31">
        <f t="shared" si="30"/>
        <v>47.395323497107235</v>
      </c>
      <c r="AX31">
        <f t="shared" si="31"/>
        <v>0.29039870098010573</v>
      </c>
      <c r="AY31">
        <f t="shared" si="32"/>
        <v>4.8320220623505258E-3</v>
      </c>
      <c r="AZ31">
        <f t="shared" si="33"/>
        <v>2.8107075686599772</v>
      </c>
      <c r="BA31" t="s">
        <v>351</v>
      </c>
      <c r="BB31">
        <v>607.44000000000005</v>
      </c>
      <c r="BC31">
        <f t="shared" si="34"/>
        <v>248.58999999999992</v>
      </c>
      <c r="BD31">
        <f t="shared" si="35"/>
        <v>0.27658184158654792</v>
      </c>
      <c r="BE31">
        <f t="shared" si="36"/>
        <v>0.90635641744266648</v>
      </c>
      <c r="BF31">
        <f t="shared" si="37"/>
        <v>0.4891780493544724</v>
      </c>
      <c r="BG31">
        <f t="shared" si="38"/>
        <v>0.94480762306590016</v>
      </c>
      <c r="BH31">
        <f t="shared" si="39"/>
        <v>1399.99</v>
      </c>
      <c r="BI31">
        <f t="shared" si="40"/>
        <v>1180.1770207474017</v>
      </c>
      <c r="BJ31">
        <f t="shared" si="41"/>
        <v>0.84298960760248409</v>
      </c>
      <c r="BK31">
        <f t="shared" si="42"/>
        <v>0.19597921520496847</v>
      </c>
      <c r="BL31">
        <v>6</v>
      </c>
      <c r="BM31">
        <v>0.5</v>
      </c>
      <c r="BN31" t="s">
        <v>290</v>
      </c>
      <c r="BO31">
        <v>2</v>
      </c>
      <c r="BP31">
        <v>1608244764.75</v>
      </c>
      <c r="BQ31">
        <v>1398.6880000000001</v>
      </c>
      <c r="BR31">
        <v>1404.92433333333</v>
      </c>
      <c r="BS31">
        <v>22.079619999999998</v>
      </c>
      <c r="BT31">
        <v>22.018930000000001</v>
      </c>
      <c r="BU31">
        <v>1395.6083333333299</v>
      </c>
      <c r="BV31">
        <v>21.807733333333299</v>
      </c>
      <c r="BW31">
        <v>500.02783333333298</v>
      </c>
      <c r="BX31">
        <v>101.70716666666701</v>
      </c>
      <c r="BY31">
        <v>4.4148949999999999E-2</v>
      </c>
      <c r="BZ31">
        <v>27.9783333333333</v>
      </c>
      <c r="CA31">
        <v>29.102596666666699</v>
      </c>
      <c r="CB31">
        <v>999.9</v>
      </c>
      <c r="CC31">
        <v>0</v>
      </c>
      <c r="CD31">
        <v>0</v>
      </c>
      <c r="CE31">
        <v>10001.040000000001</v>
      </c>
      <c r="CF31">
        <v>0</v>
      </c>
      <c r="CG31">
        <v>374.76306666666699</v>
      </c>
      <c r="CH31">
        <v>1399.99</v>
      </c>
      <c r="CI31">
        <v>0.899990333333333</v>
      </c>
      <c r="CJ31">
        <v>0.10000956666666699</v>
      </c>
      <c r="CK31">
        <v>0</v>
      </c>
      <c r="CL31">
        <v>787.26776666666694</v>
      </c>
      <c r="CM31">
        <v>4.9997499999999997</v>
      </c>
      <c r="CN31">
        <v>10993.8666666667</v>
      </c>
      <c r="CO31">
        <v>12177.93</v>
      </c>
      <c r="CP31">
        <v>49.9392</v>
      </c>
      <c r="CQ31">
        <v>51.8812</v>
      </c>
      <c r="CR31">
        <v>51.106099999999998</v>
      </c>
      <c r="CS31">
        <v>51.087200000000003</v>
      </c>
      <c r="CT31">
        <v>50.920400000000001</v>
      </c>
      <c r="CU31">
        <v>1255.4760000000001</v>
      </c>
      <c r="CV31">
        <v>139.51400000000001</v>
      </c>
      <c r="CW31">
        <v>0</v>
      </c>
      <c r="CX31">
        <v>95.099999904632597</v>
      </c>
      <c r="CY31">
        <v>0</v>
      </c>
      <c r="CZ31">
        <v>787.27452000000005</v>
      </c>
      <c r="DA31">
        <v>1.0572307825280101</v>
      </c>
      <c r="DB31">
        <v>22.0923075874374</v>
      </c>
      <c r="DC31">
        <v>10994.008</v>
      </c>
      <c r="DD31">
        <v>15</v>
      </c>
      <c r="DE31">
        <v>1608244186.0999999</v>
      </c>
      <c r="DF31" t="s">
        <v>323</v>
      </c>
      <c r="DG31">
        <v>1608244184.0999999</v>
      </c>
      <c r="DH31">
        <v>1608244186.0999999</v>
      </c>
      <c r="DI31">
        <v>26</v>
      </c>
      <c r="DJ31">
        <v>0.08</v>
      </c>
      <c r="DK31">
        <v>0.08</v>
      </c>
      <c r="DL31">
        <v>3.0790000000000002</v>
      </c>
      <c r="DM31">
        <v>0.27200000000000002</v>
      </c>
      <c r="DN31">
        <v>400</v>
      </c>
      <c r="DO31">
        <v>22</v>
      </c>
      <c r="DP31">
        <v>0.27</v>
      </c>
      <c r="DQ31">
        <v>0.17</v>
      </c>
      <c r="DR31">
        <v>5.1371995198051996</v>
      </c>
      <c r="DS31">
        <v>-0.44694648837671003</v>
      </c>
      <c r="DT31">
        <v>0.19492530722956999</v>
      </c>
      <c r="DU31">
        <v>1</v>
      </c>
      <c r="DV31">
        <v>-6.2393356666666699</v>
      </c>
      <c r="DW31">
        <v>-3.0893259176884201E-2</v>
      </c>
      <c r="DX31">
        <v>0.20565207791613099</v>
      </c>
      <c r="DY31">
        <v>1</v>
      </c>
      <c r="DZ31">
        <v>5.8667116666666699E-2</v>
      </c>
      <c r="EA31">
        <v>5.58830122358175E-2</v>
      </c>
      <c r="EB31">
        <v>1.4843108442306E-2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3.08</v>
      </c>
      <c r="EJ31">
        <v>0.27189999999999998</v>
      </c>
      <c r="EK31">
        <v>3.07939999999991</v>
      </c>
      <c r="EL31">
        <v>0</v>
      </c>
      <c r="EM31">
        <v>0</v>
      </c>
      <c r="EN31">
        <v>0</v>
      </c>
      <c r="EO31">
        <v>0.27188500000000099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9.8000000000000007</v>
      </c>
      <c r="EX31">
        <v>9.8000000000000007</v>
      </c>
      <c r="EY31">
        <v>2</v>
      </c>
      <c r="EZ31">
        <v>500.94400000000002</v>
      </c>
      <c r="FA31">
        <v>491.29899999999998</v>
      </c>
      <c r="FB31">
        <v>23.7087</v>
      </c>
      <c r="FC31">
        <v>32.690899999999999</v>
      </c>
      <c r="FD31">
        <v>30</v>
      </c>
      <c r="FE31">
        <v>32.6297</v>
      </c>
      <c r="FF31">
        <v>32.603099999999998</v>
      </c>
      <c r="FG31">
        <v>58.052999999999997</v>
      </c>
      <c r="FH31">
        <v>21.0931</v>
      </c>
      <c r="FI31">
        <v>62.919699999999999</v>
      </c>
      <c r="FJ31">
        <v>23.721</v>
      </c>
      <c r="FK31">
        <v>1405.74</v>
      </c>
      <c r="FL31">
        <v>21.899000000000001</v>
      </c>
      <c r="FM31">
        <v>101.544</v>
      </c>
      <c r="FN31">
        <v>100.97199999999999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2020-12-17T14:45:27Z</dcterms:created>
  <dcterms:modified xsi:type="dcterms:W3CDTF">2021-05-04T23:49:56Z</dcterms:modified>
</cp:coreProperties>
</file>