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BCBF7533-1546-4F75-9430-699C53006397}" xr6:coauthVersionLast="46" xr6:coauthVersionMax="46" xr10:uidLastSave="{00000000-0000-0000-0000-000000000000}"/>
  <bookViews>
    <workbookView xWindow="735" yWindow="73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/>
  <c r="K31" i="1" s="1"/>
  <c r="Y31" i="1"/>
  <c r="X31" i="1"/>
  <c r="W31" i="1"/>
  <c r="P31" i="1"/>
  <c r="N31" i="1"/>
  <c r="I31" i="1"/>
  <c r="AA31" i="1" s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Y30" i="1"/>
  <c r="W30" i="1" s="1"/>
  <c r="X30" i="1"/>
  <c r="S30" i="1"/>
  <c r="P30" i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Y29" i="1"/>
  <c r="X29" i="1"/>
  <c r="W29" i="1" s="1"/>
  <c r="P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U28" i="1"/>
  <c r="AN28" i="1"/>
  <c r="AO28" i="1" s="1"/>
  <c r="AI28" i="1"/>
  <c r="AG28" i="1"/>
  <c r="K28" i="1" s="1"/>
  <c r="Y28" i="1"/>
  <c r="X28" i="1"/>
  <c r="W28" i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BB26" i="1"/>
  <c r="AZ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/>
  <c r="P25" i="1"/>
  <c r="N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 s="1"/>
  <c r="Y24" i="1"/>
  <c r="W24" i="1" s="1"/>
  <c r="X24" i="1"/>
  <c r="P24" i="1"/>
  <c r="BO23" i="1"/>
  <c r="BN23" i="1"/>
  <c r="BL23" i="1"/>
  <c r="BM23" i="1" s="1"/>
  <c r="BJ23" i="1"/>
  <c r="BK23" i="1" s="1"/>
  <c r="BI23" i="1"/>
  <c r="BH23" i="1"/>
  <c r="BG23" i="1"/>
  <c r="BF23" i="1"/>
  <c r="BE23" i="1"/>
  <c r="BB23" i="1"/>
  <c r="AZ23" i="1"/>
  <c r="AU23" i="1"/>
  <c r="AN23" i="1"/>
  <c r="AO23" i="1" s="1"/>
  <c r="AI23" i="1"/>
  <c r="AG23" i="1"/>
  <c r="K23" i="1" s="1"/>
  <c r="Y23" i="1"/>
  <c r="X23" i="1"/>
  <c r="W23" i="1"/>
  <c r="P23" i="1"/>
  <c r="N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AZ22" i="1" s="1"/>
  <c r="BB22" i="1"/>
  <c r="AU22" i="1"/>
  <c r="AY22" i="1" s="1"/>
  <c r="AO22" i="1"/>
  <c r="AN22" i="1"/>
  <c r="AI22" i="1"/>
  <c r="AG22" i="1"/>
  <c r="J22" i="1" s="1"/>
  <c r="AX22" i="1" s="1"/>
  <c r="BA22" i="1" s="1"/>
  <c r="Y22" i="1"/>
  <c r="X22" i="1"/>
  <c r="W22" i="1"/>
  <c r="S22" i="1"/>
  <c r="P22" i="1"/>
  <c r="N22" i="1"/>
  <c r="K22" i="1"/>
  <c r="BO21" i="1"/>
  <c r="BN21" i="1"/>
  <c r="BL21" i="1"/>
  <c r="BM21" i="1" s="1"/>
  <c r="BJ21" i="1"/>
  <c r="BK21" i="1" s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Y21" i="1"/>
  <c r="X21" i="1"/>
  <c r="W21" i="1" s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B20" i="1"/>
  <c r="AZ20" i="1"/>
  <c r="AU20" i="1"/>
  <c r="AN20" i="1"/>
  <c r="AO20" i="1" s="1"/>
  <c r="AI20" i="1"/>
  <c r="AG20" i="1"/>
  <c r="K20" i="1" s="1"/>
  <c r="Y20" i="1"/>
  <c r="X20" i="1"/>
  <c r="W20" i="1"/>
  <c r="P20" i="1"/>
  <c r="N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 s="1"/>
  <c r="Y19" i="1"/>
  <c r="W19" i="1" s="1"/>
  <c r="X19" i="1"/>
  <c r="P19" i="1"/>
  <c r="BO18" i="1"/>
  <c r="BN18" i="1"/>
  <c r="BL18" i="1"/>
  <c r="BM18" i="1" s="1"/>
  <c r="BK18" i="1"/>
  <c r="BJ18" i="1"/>
  <c r="BI18" i="1"/>
  <c r="BH18" i="1"/>
  <c r="BG18" i="1"/>
  <c r="BF18" i="1"/>
  <c r="BE18" i="1"/>
  <c r="BB18" i="1"/>
  <c r="AZ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B17" i="1"/>
  <c r="AZ17" i="1"/>
  <c r="AU17" i="1"/>
  <c r="AN17" i="1"/>
  <c r="AO17" i="1" s="1"/>
  <c r="AI17" i="1"/>
  <c r="AG17" i="1"/>
  <c r="K17" i="1" s="1"/>
  <c r="Y17" i="1"/>
  <c r="X17" i="1"/>
  <c r="W17" i="1"/>
  <c r="P17" i="1"/>
  <c r="N17" i="1"/>
  <c r="AW23" i="1" l="1"/>
  <c r="AY23" i="1" s="1"/>
  <c r="S23" i="1"/>
  <c r="I19" i="1"/>
  <c r="AH19" i="1"/>
  <c r="N19" i="1"/>
  <c r="J19" i="1"/>
  <c r="AX19" i="1" s="1"/>
  <c r="K19" i="1"/>
  <c r="S25" i="1"/>
  <c r="AW25" i="1"/>
  <c r="AW19" i="1"/>
  <c r="S19" i="1"/>
  <c r="AY25" i="1"/>
  <c r="N29" i="1"/>
  <c r="K29" i="1"/>
  <c r="AH29" i="1"/>
  <c r="J29" i="1"/>
  <c r="AX29" i="1" s="1"/>
  <c r="I29" i="1"/>
  <c r="N21" i="1"/>
  <c r="AH21" i="1"/>
  <c r="K21" i="1"/>
  <c r="J21" i="1"/>
  <c r="AX21" i="1" s="1"/>
  <c r="I21" i="1"/>
  <c r="AW26" i="1"/>
  <c r="AY26" i="1" s="1"/>
  <c r="S26" i="1"/>
  <c r="S20" i="1"/>
  <c r="AW20" i="1"/>
  <c r="AY20" i="1" s="1"/>
  <c r="AY21" i="1"/>
  <c r="AW27" i="1"/>
  <c r="S27" i="1"/>
  <c r="AY31" i="1"/>
  <c r="AW31" i="1"/>
  <c r="S31" i="1"/>
  <c r="AW18" i="1"/>
  <c r="AY18" i="1" s="1"/>
  <c r="S18" i="1"/>
  <c r="AW21" i="1"/>
  <c r="S21" i="1"/>
  <c r="AH24" i="1"/>
  <c r="N24" i="1"/>
  <c r="K24" i="1"/>
  <c r="I24" i="1"/>
  <c r="J24" i="1"/>
  <c r="AX24" i="1" s="1"/>
  <c r="BA27" i="1"/>
  <c r="AY27" i="1"/>
  <c r="S28" i="1"/>
  <c r="AW28" i="1"/>
  <c r="AY28" i="1" s="1"/>
  <c r="J30" i="1"/>
  <c r="AX30" i="1" s="1"/>
  <c r="BA30" i="1" s="1"/>
  <c r="I30" i="1"/>
  <c r="AH30" i="1"/>
  <c r="N30" i="1"/>
  <c r="K30" i="1"/>
  <c r="AY19" i="1"/>
  <c r="AA27" i="1"/>
  <c r="S17" i="1"/>
  <c r="AW17" i="1"/>
  <c r="AY17" i="1" s="1"/>
  <c r="AW24" i="1"/>
  <c r="AY24" i="1" s="1"/>
  <c r="S24" i="1"/>
  <c r="AW29" i="1"/>
  <c r="AY29" i="1" s="1"/>
  <c r="S29" i="1"/>
  <c r="AH18" i="1"/>
  <c r="AH26" i="1"/>
  <c r="K27" i="1"/>
  <c r="N28" i="1"/>
  <c r="T30" i="1"/>
  <c r="U30" i="1" s="1"/>
  <c r="I18" i="1"/>
  <c r="AH23" i="1"/>
  <c r="I26" i="1"/>
  <c r="AH31" i="1"/>
  <c r="J18" i="1"/>
  <c r="AX18" i="1" s="1"/>
  <c r="BA18" i="1" s="1"/>
  <c r="AH20" i="1"/>
  <c r="I23" i="1"/>
  <c r="J26" i="1"/>
  <c r="AX26" i="1" s="1"/>
  <c r="AH28" i="1"/>
  <c r="AH17" i="1"/>
  <c r="K18" i="1"/>
  <c r="I20" i="1"/>
  <c r="J23" i="1"/>
  <c r="AX23" i="1" s="1"/>
  <c r="BA23" i="1" s="1"/>
  <c r="AH25" i="1"/>
  <c r="K26" i="1"/>
  <c r="N27" i="1"/>
  <c r="I28" i="1"/>
  <c r="J31" i="1"/>
  <c r="AX31" i="1" s="1"/>
  <c r="BA31" i="1" s="1"/>
  <c r="I17" i="1"/>
  <c r="J20" i="1"/>
  <c r="AX20" i="1" s="1"/>
  <c r="BA20" i="1" s="1"/>
  <c r="AH22" i="1"/>
  <c r="I25" i="1"/>
  <c r="J28" i="1"/>
  <c r="AX28" i="1" s="1"/>
  <c r="J17" i="1"/>
  <c r="AX17" i="1" s="1"/>
  <c r="BA17" i="1" s="1"/>
  <c r="I22" i="1"/>
  <c r="T22" i="1" s="1"/>
  <c r="U22" i="1" s="1"/>
  <c r="J25" i="1"/>
  <c r="AX25" i="1" s="1"/>
  <c r="BA25" i="1" s="1"/>
  <c r="AH27" i="1"/>
  <c r="V22" i="1" l="1"/>
  <c r="Z22" i="1" s="1"/>
  <c r="AC22" i="1"/>
  <c r="AB22" i="1"/>
  <c r="V30" i="1"/>
  <c r="Z30" i="1" s="1"/>
  <c r="AC30" i="1"/>
  <c r="AD30" i="1" s="1"/>
  <c r="T24" i="1"/>
  <c r="U24" i="1" s="1"/>
  <c r="T28" i="1"/>
  <c r="U28" i="1" s="1"/>
  <c r="T21" i="1"/>
  <c r="U21" i="1" s="1"/>
  <c r="T27" i="1"/>
  <c r="U27" i="1" s="1"/>
  <c r="AA21" i="1"/>
  <c r="Q21" i="1"/>
  <c r="O21" i="1" s="1"/>
  <c r="R21" i="1" s="1"/>
  <c r="L21" i="1" s="1"/>
  <c r="M21" i="1" s="1"/>
  <c r="BA19" i="1"/>
  <c r="BA28" i="1"/>
  <c r="BA26" i="1"/>
  <c r="AA25" i="1"/>
  <c r="AA23" i="1"/>
  <c r="BA21" i="1"/>
  <c r="AA18" i="1"/>
  <c r="AA20" i="1"/>
  <c r="T17" i="1"/>
  <c r="U17" i="1" s="1"/>
  <c r="BA24" i="1"/>
  <c r="T18" i="1"/>
  <c r="U18" i="1" s="1"/>
  <c r="AA19" i="1"/>
  <c r="AA17" i="1"/>
  <c r="Q17" i="1"/>
  <c r="O17" i="1" s="1"/>
  <c r="R17" i="1" s="1"/>
  <c r="L17" i="1" s="1"/>
  <c r="M17" i="1" s="1"/>
  <c r="Q30" i="1"/>
  <c r="O30" i="1" s="1"/>
  <c r="R30" i="1" s="1"/>
  <c r="L30" i="1" s="1"/>
  <c r="M30" i="1" s="1"/>
  <c r="AA30" i="1"/>
  <c r="AA24" i="1"/>
  <c r="Q24" i="1"/>
  <c r="O24" i="1" s="1"/>
  <c r="R24" i="1" s="1"/>
  <c r="L24" i="1" s="1"/>
  <c r="M24" i="1" s="1"/>
  <c r="T20" i="1"/>
  <c r="U20" i="1" s="1"/>
  <c r="Q20" i="1" s="1"/>
  <c r="O20" i="1" s="1"/>
  <c r="R20" i="1" s="1"/>
  <c r="L20" i="1" s="1"/>
  <c r="M20" i="1" s="1"/>
  <c r="AB30" i="1"/>
  <c r="AA26" i="1"/>
  <c r="Q26" i="1"/>
  <c r="O26" i="1" s="1"/>
  <c r="R26" i="1" s="1"/>
  <c r="L26" i="1" s="1"/>
  <c r="M26" i="1" s="1"/>
  <c r="T31" i="1"/>
  <c r="U31" i="1" s="1"/>
  <c r="AA29" i="1"/>
  <c r="T23" i="1"/>
  <c r="U23" i="1" s="1"/>
  <c r="Q23" i="1" s="1"/>
  <c r="O23" i="1" s="1"/>
  <c r="R23" i="1" s="1"/>
  <c r="L23" i="1" s="1"/>
  <c r="M23" i="1" s="1"/>
  <c r="Q22" i="1"/>
  <c r="O22" i="1" s="1"/>
  <c r="R22" i="1" s="1"/>
  <c r="L22" i="1" s="1"/>
  <c r="M22" i="1" s="1"/>
  <c r="AA22" i="1"/>
  <c r="AA28" i="1"/>
  <c r="T29" i="1"/>
  <c r="U29" i="1" s="1"/>
  <c r="T26" i="1"/>
  <c r="U26" i="1" s="1"/>
  <c r="BA29" i="1"/>
  <c r="T19" i="1"/>
  <c r="U19" i="1" s="1"/>
  <c r="T25" i="1"/>
  <c r="U25" i="1" s="1"/>
  <c r="V24" i="1" l="1"/>
  <c r="Z24" i="1" s="1"/>
  <c r="AC24" i="1"/>
  <c r="AD24" i="1" s="1"/>
  <c r="AB24" i="1"/>
  <c r="AC28" i="1"/>
  <c r="V28" i="1"/>
  <c r="Z28" i="1" s="1"/>
  <c r="AB28" i="1"/>
  <c r="AB25" i="1"/>
  <c r="V25" i="1"/>
  <c r="Z25" i="1" s="1"/>
  <c r="AC25" i="1"/>
  <c r="Q28" i="1"/>
  <c r="O28" i="1" s="1"/>
  <c r="R28" i="1" s="1"/>
  <c r="L28" i="1" s="1"/>
  <c r="M28" i="1" s="1"/>
  <c r="AC31" i="1"/>
  <c r="AD31" i="1" s="1"/>
  <c r="V31" i="1"/>
  <c r="Z31" i="1" s="1"/>
  <c r="Q31" i="1"/>
  <c r="O31" i="1" s="1"/>
  <c r="R31" i="1" s="1"/>
  <c r="L31" i="1" s="1"/>
  <c r="M31" i="1" s="1"/>
  <c r="AB31" i="1"/>
  <c r="V19" i="1"/>
  <c r="Z19" i="1" s="1"/>
  <c r="AC19" i="1"/>
  <c r="AD19" i="1" s="1"/>
  <c r="AB19" i="1"/>
  <c r="V18" i="1"/>
  <c r="Z18" i="1" s="1"/>
  <c r="AC18" i="1"/>
  <c r="AD18" i="1" s="1"/>
  <c r="AB18" i="1"/>
  <c r="V17" i="1"/>
  <c r="Z17" i="1" s="1"/>
  <c r="AC17" i="1"/>
  <c r="AB17" i="1"/>
  <c r="Q25" i="1"/>
  <c r="O25" i="1" s="1"/>
  <c r="R25" i="1" s="1"/>
  <c r="L25" i="1" s="1"/>
  <c r="M25" i="1" s="1"/>
  <c r="AC23" i="1"/>
  <c r="V23" i="1"/>
  <c r="Z23" i="1" s="1"/>
  <c r="AB23" i="1"/>
  <c r="V21" i="1"/>
  <c r="Z21" i="1" s="1"/>
  <c r="AC21" i="1"/>
  <c r="AD21" i="1" s="1"/>
  <c r="AB21" i="1"/>
  <c r="V26" i="1"/>
  <c r="Z26" i="1" s="1"/>
  <c r="AC26" i="1"/>
  <c r="AD26" i="1" s="1"/>
  <c r="AB26" i="1"/>
  <c r="AD22" i="1"/>
  <c r="V27" i="1"/>
  <c r="Z27" i="1" s="1"/>
  <c r="AC27" i="1"/>
  <c r="AB27" i="1"/>
  <c r="Q27" i="1"/>
  <c r="O27" i="1" s="1"/>
  <c r="R27" i="1" s="1"/>
  <c r="L27" i="1" s="1"/>
  <c r="M27" i="1" s="1"/>
  <c r="V29" i="1"/>
  <c r="Z29" i="1" s="1"/>
  <c r="AC29" i="1"/>
  <c r="AD29" i="1" s="1"/>
  <c r="AB29" i="1"/>
  <c r="Q29" i="1"/>
  <c r="O29" i="1" s="1"/>
  <c r="R29" i="1" s="1"/>
  <c r="L29" i="1" s="1"/>
  <c r="M29" i="1" s="1"/>
  <c r="AC20" i="1"/>
  <c r="V20" i="1"/>
  <c r="Z20" i="1" s="1"/>
  <c r="AB20" i="1"/>
  <c r="Q19" i="1"/>
  <c r="O19" i="1" s="1"/>
  <c r="R19" i="1" s="1"/>
  <c r="L19" i="1" s="1"/>
  <c r="M19" i="1" s="1"/>
  <c r="Q18" i="1"/>
  <c r="O18" i="1" s="1"/>
  <c r="R18" i="1" s="1"/>
  <c r="L18" i="1" s="1"/>
  <c r="M18" i="1" s="1"/>
  <c r="AD17" i="1" l="1"/>
  <c r="AD27" i="1"/>
  <c r="AD28" i="1"/>
  <c r="AD20" i="1"/>
  <c r="AD23" i="1"/>
  <c r="AD25" i="1"/>
</calcChain>
</file>

<file path=xl/sharedStrings.xml><?xml version="1.0" encoding="utf-8"?>
<sst xmlns="http://schemas.openxmlformats.org/spreadsheetml/2006/main" count="701" uniqueCount="357">
  <si>
    <t>File opened</t>
  </si>
  <si>
    <t>2020-12-17 15:12:36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</si>
  <si>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</si>
  <si>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</si>
  <si>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</si>
  <si>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</si>
  <si>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</si>
  <si>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</si>
  <si>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</si>
  <si>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</si>
  <si>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</si>
  <si>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</si>
  <si>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</si>
  <si>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</si>
  <si>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</si>
  <si>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</si>
  <si>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</si>
  <si>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</si>
  <si>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</si>
  <si>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</si>
  <si>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</si>
  <si>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</si>
  <si>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</si>
  <si>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15:12:36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</si>
  <si>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</si>
  <si>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</si>
  <si>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</si>
  <si>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</si>
  <si>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</si>
  <si>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</si>
  <si>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</si>
  <si>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</si>
  <si>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</si>
  <si>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</si>
  <si>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</si>
  <si>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</si>
  <si>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</si>
  <si>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</si>
  <si>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</si>
  <si>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</si>
  <si>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</si>
  <si>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</si>
  <si>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</si>
  <si>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</si>
  <si>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</si>
  <si>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</si>
  <si>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</si>
  <si>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</si>
  <si>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</si>
  <si>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</si>
  <si>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</si>
  <si>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</si>
  <si>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</si>
  <si>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</si>
  <si>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</si>
  <si>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</si>
  <si>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</si>
  <si>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</si>
  <si>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</si>
  <si>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</si>
  <si>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</si>
  <si>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</si>
  <si>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</si>
  <si>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</si>
  <si>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</si>
  <si>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</si>
  <si>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</si>
  <si>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</si>
  <si>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</si>
  <si>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</si>
  <si>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</si>
  <si>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</si>
  <si>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</si>
  <si>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</si>
  <si>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</si>
  <si>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</si>
  <si>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</si>
  <si>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</si>
  <si>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</si>
  <si>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</si>
  <si>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</si>
  <si>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</si>
  <si>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</si>
  <si>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</si>
  <si>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</si>
  <si>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</si>
  <si>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</si>
  <si>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</si>
  <si>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</si>
  <si>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</si>
  <si>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</si>
  <si>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</si>
  <si>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</si>
  <si>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</si>
  <si>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</si>
  <si>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</si>
  <si>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</si>
  <si>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</si>
  <si>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</si>
  <si>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</si>
  <si>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</si>
  <si>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</si>
  <si>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</si>
  <si>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</si>
  <si>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</si>
  <si>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</si>
  <si>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</si>
  <si>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</si>
  <si>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</si>
  <si>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</si>
  <si>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</si>
  <si>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</si>
  <si>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</si>
  <si>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</si>
  <si>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</si>
  <si>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</si>
  <si>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</si>
  <si>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</si>
  <si>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</si>
  <si>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</si>
  <si>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</si>
  <si>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</si>
  <si>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</si>
  <si>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</si>
  <si>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</si>
  <si>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</si>
  <si>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</si>
  <si>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</si>
  <si>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</si>
  <si>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</si>
  <si>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</si>
  <si>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</si>
  <si>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</si>
  <si>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</si>
  <si>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</si>
  <si>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</si>
  <si>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</si>
  <si>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</si>
  <si>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</si>
  <si>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</si>
  <si>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</si>
  <si>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</si>
  <si>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</si>
  <si>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</si>
  <si>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</si>
  <si>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</si>
  <si>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</si>
  <si>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</si>
  <si>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</si>
  <si>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</si>
  <si>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</si>
  <si>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</si>
  <si>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</si>
  <si>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</si>
  <si>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</si>
  <si>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</si>
  <si>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</si>
  <si>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</si>
  <si>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</si>
  <si>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</si>
  <si>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</si>
  <si>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</si>
  <si>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</si>
  <si>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</si>
  <si>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</si>
  <si>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</si>
  <si>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</si>
  <si>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</si>
  <si>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</si>
  <si>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</si>
  <si>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</si>
  <si>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</si>
  <si>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</si>
  <si>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</si>
  <si>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</si>
  <si>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</si>
  <si>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</si>
  <si>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</si>
  <si>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</si>
  <si>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</si>
  <si>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</si>
  <si>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</si>
  <si>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</si>
  <si>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</si>
  <si>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</si>
  <si>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</si>
  <si>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</si>
  <si>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</si>
  <si>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</si>
  <si>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</si>
  <si>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</si>
  <si>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</si>
  <si>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</si>
  <si>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</si>
  <si>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</si>
  <si>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</si>
  <si>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</si>
  <si>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</si>
  <si>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</si>
  <si>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</si>
  <si>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</si>
  <si>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</si>
  <si>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</si>
  <si>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</si>
  <si>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</si>
  <si>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</si>
  <si>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</si>
  <si>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</si>
  <si>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</si>
  <si>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</si>
  <si>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</si>
  <si>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</si>
  <si>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</si>
  <si>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</si>
  <si>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</si>
  <si>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</si>
  <si>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</si>
  <si>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</si>
  <si>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</si>
  <si>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</si>
  <si>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</si>
  <si>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</si>
  <si>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</si>
  <si>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</si>
  <si>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</si>
  <si>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</si>
  <si>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</si>
  <si>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</si>
  <si>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</si>
  <si>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</si>
  <si>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</si>
  <si>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</si>
  <si>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</si>
  <si>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</si>
  <si>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</si>
  <si>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</si>
  <si>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</si>
  <si>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</si>
  <si>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</si>
  <si>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</si>
  <si>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</si>
  <si>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</si>
  <si>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</si>
  <si>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</si>
  <si>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</si>
  <si>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</si>
  <si>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</si>
  <si>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</si>
  <si>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</si>
  <si>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</si>
  <si>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</si>
  <si>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</si>
  <si>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</si>
  <si>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</si>
  <si>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</si>
  <si>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</si>
  <si>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</si>
  <si>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</si>
  <si>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</si>
  <si>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</si>
  <si>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</si>
  <si>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</si>
  <si>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</si>
  <si>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</si>
  <si>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</si>
  <si>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</si>
  <si>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</si>
  <si>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</si>
  <si>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</si>
  <si>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</si>
  <si>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</si>
  <si>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</si>
  <si>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</si>
  <si>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</si>
  <si>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</si>
  <si>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</si>
  <si>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</si>
  <si>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</si>
  <si>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</si>
  <si>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</si>
  <si>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</si>
  <si>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</si>
  <si>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</si>
  <si>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</si>
  <si>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</si>
  <si>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</si>
  <si>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</si>
  <si>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15:17:10</t>
  </si>
  <si>
    <t>15:17:10</t>
  </si>
  <si>
    <t>1149</t>
  </si>
  <si>
    <t>_1</t>
  </si>
  <si>
    <t>RECT-4143-20200907-06_33_50</t>
  </si>
  <si>
    <t>RECT-697-20201217-15_17_07</t>
  </si>
  <si>
    <t>DARK-698-20201217-15_17_09</t>
  </si>
  <si>
    <t>0: Broadleaf</t>
  </si>
  <si>
    <t>15:09:43</t>
  </si>
  <si>
    <t>1/3</t>
  </si>
  <si>
    <t>20201217 15:18:54</t>
  </si>
  <si>
    <t>15:18:54</t>
  </si>
  <si>
    <t>RECT-699-20201217-15_18_51</t>
  </si>
  <si>
    <t>DARK-700-20201217-15_18_53</t>
  </si>
  <si>
    <t>3/3</t>
  </si>
  <si>
    <t>20201217 15:20:06</t>
  </si>
  <si>
    <t>15:20:06</t>
  </si>
  <si>
    <t>RECT-701-20201217-15_20_03</t>
  </si>
  <si>
    <t>DARK-702-20201217-15_20_05</t>
  </si>
  <si>
    <t>15:20:30</t>
  </si>
  <si>
    <t>20201217 15:21:43</t>
  </si>
  <si>
    <t>15:21:43</t>
  </si>
  <si>
    <t>RECT-703-20201217-15_21_40</t>
  </si>
  <si>
    <t>DARK-704-20201217-15_21_42</t>
  </si>
  <si>
    <t>20201217 15:22:56</t>
  </si>
  <si>
    <t>15:22:56</t>
  </si>
  <si>
    <t>RECT-705-20201217-15_22_53</t>
  </si>
  <si>
    <t>DARK-706-20201217-15_22_55</t>
  </si>
  <si>
    <t>20201217 15:24:07</t>
  </si>
  <si>
    <t>15:24:07</t>
  </si>
  <si>
    <t>RECT-707-20201217-15_24_04</t>
  </si>
  <si>
    <t>DARK-708-20201217-15_24_06</t>
  </si>
  <si>
    <t>20201217 15:25:18</t>
  </si>
  <si>
    <t>15:25:18</t>
  </si>
  <si>
    <t>RECT-709-20201217-15_25_15</t>
  </si>
  <si>
    <t>DARK-710-20201217-15_25_17</t>
  </si>
  <si>
    <t>20201217 15:27:17</t>
  </si>
  <si>
    <t>15:27:17</t>
  </si>
  <si>
    <t>RECT-711-20201217-15_27_14</t>
  </si>
  <si>
    <t>DARK-712-20201217-15_27_16</t>
  </si>
  <si>
    <t>20201217 15:28:57</t>
  </si>
  <si>
    <t>15:28:57</t>
  </si>
  <si>
    <t>RECT-713-20201217-15_28_54</t>
  </si>
  <si>
    <t>DARK-714-20201217-15_28_56</t>
  </si>
  <si>
    <t>20201217 15:30:58</t>
  </si>
  <si>
    <t>15:30:58</t>
  </si>
  <si>
    <t>RECT-715-20201217-15_30_55</t>
  </si>
  <si>
    <t>DARK-716-20201217-15_30_57</t>
  </si>
  <si>
    <t>15:31:18</t>
  </si>
  <si>
    <t>2/3</t>
  </si>
  <si>
    <t>20201217 15:33:10</t>
  </si>
  <si>
    <t>15:33:10</t>
  </si>
  <si>
    <t>RECT-717-20201217-15_33_07</t>
  </si>
  <si>
    <t>DARK-718-20201217-15_33_09</t>
  </si>
  <si>
    <t>20201217 15:34:43</t>
  </si>
  <si>
    <t>15:34:43</t>
  </si>
  <si>
    <t>RECT-719-20201217-15_34_40</t>
  </si>
  <si>
    <t>DARK-720-20201217-15_34_42</t>
  </si>
  <si>
    <t>20201217 15:36:40</t>
  </si>
  <si>
    <t>15:36:40</t>
  </si>
  <si>
    <t>RECT-721-20201217-15_36_37</t>
  </si>
  <si>
    <t>DARK-722-20201217-15_36_39</t>
  </si>
  <si>
    <t>20201217 15:38:41</t>
  </si>
  <si>
    <t>15:38:41</t>
  </si>
  <si>
    <t>RECT-723-20201217-15_38_38</t>
  </si>
  <si>
    <t>DARK-724-20201217-15_38_40</t>
  </si>
  <si>
    <t>20201217 15:40:20</t>
  </si>
  <si>
    <t>15:40:20</t>
  </si>
  <si>
    <t>RECT-725-20201217-15_40_17</t>
  </si>
  <si>
    <t>DARK-726-20201217-15_40_19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</si>
</sst>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1608247030.0999999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1608247022.3499999</v>
      </c>
      <c r="I17">
        <f t="shared" ref="I17:I31" si="0">CA17*AG17*(BW17-BX17)/(100*BP17*(1000-AG17*BW17))</f>
        <v>-8.3118737795165764E-6</v>
      </c>
      <c r="J17">
        <f t="shared" ref="J17:J31" si="1">CA17*AG17*(BV17-BU17*(1000-AG17*BX17)/(1000-AG17*BW17))/(100*BP17)</f>
        <v>-0.51867422591291368</v>
      </c>
      <c r="K17">
        <f t="shared" ref="K17:K31" si="2">BU17 - IF(AG17&gt;1, J17*BP17*100/(AI17*CI17), 0)</f>
        <v>401.56116666666702</v>
      </c>
      <c r="L17">
        <f t="shared" ref="L17:L31" si="3">((R17-I17/2)*K17-J17)/(R17+I17/2)</f>
        <v>-1413.9854817950065</v>
      </c>
      <c r="M17">
        <f t="shared" ref="M17:M31" si="4">L17*(CB17+CC17)/1000</f>
        <v>-143.85651165945723</v>
      </c>
      <c r="N17">
        <f t="shared" ref="N17:N31" si="5">(BU17 - IF(AG17&gt;1, J17*BP17*100/(AI17*CI17), 0))*(CB17+CC17)/1000</f>
        <v>40.854159677251523</v>
      </c>
      <c r="O17">
        <f t="shared" ref="O17:O31" si="6">2/((1/Q17-1/P17)+SIGN(Q17)*SQRT((1/Q17-1/P17)*(1/Q17-1/P17) + 4*BQ17/((BQ17+1)*(BQ17+1))*(2*1/Q17*1/P17-1/P17*1/P17)))</f>
        <v>-4.533547227720294E-4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2.9586836793502931</v>
      </c>
      <c r="Q17">
        <f t="shared" ref="Q17:Q31" si="8">I17*(1000-(1000*0.61365*EXP(17.502*U17/(240.97+U17))/(CB17+CC17)+BW17)/2)/(1000*0.61365*EXP(17.502*U17/(240.97+U17))/(CB17+CC17)-BW17)</f>
        <v>-4.533933190279325E-4</v>
      </c>
      <c r="R17">
        <f t="shared" ref="R17:R31" si="9">1/((BQ17+1)/(O17/1.6)+1/(P17/1.37)) + BQ17/((BQ17+1)/(O17/1.6) + BQ17/(P17/1.37))</f>
        <v>-2.8336735648709166E-4</v>
      </c>
      <c r="S17">
        <f t="shared" ref="S17:S31" si="10">(BM17*BO17)</f>
        <v>231.29308447817607</v>
      </c>
      <c r="T17">
        <f t="shared" ref="T17:T31" si="11">(CD17+(S17+2*0.95*0.0000000567*(((CD17+$B$7)+273)^4-(CD17+273)^4)-44100*I17)/(1.84*29.3*P17+8*0.95*0.0000000567*(CD17+273)^3))</f>
        <v>29.333388179286942</v>
      </c>
      <c r="U17">
        <f t="shared" ref="U17:U31" si="12">($C$7*CE17+$D$7*CF17+$E$7*T17)</f>
        <v>28.2468</v>
      </c>
      <c r="V17">
        <f t="shared" ref="V17:V31" si="13">0.61365*EXP(17.502*U17/(240.97+U17))</f>
        <v>3.8497821705244286</v>
      </c>
      <c r="W17">
        <f t="shared" ref="W17:W31" si="14">(X17/Y17*100)</f>
        <v>53.781615950116986</v>
      </c>
      <c r="X17">
        <f t="shared" ref="X17:X31" si="15">BW17*(CB17+CC17)/1000</f>
        <v>2.038630142313</v>
      </c>
      <c r="Y17">
        <f t="shared" ref="Y17:Y31" si="16">0.61365*EXP(17.502*CD17/(240.97+CD17))</f>
        <v>3.7905706370069852</v>
      </c>
      <c r="Z17">
        <f t="shared" ref="Z17:Z31" si="17">(V17-BW17*(CB17+CC17)/1000)</f>
        <v>1.8111520282114286</v>
      </c>
      <c r="AA17">
        <f t="shared" ref="AA17:AA31" si="18">(-I17*44100)</f>
        <v>0.36655363367668103</v>
      </c>
      <c r="AB17">
        <f t="shared" ref="AB17:AB31" si="19">2*29.3*P17*0.92*(CD17-U17)</f>
        <v>-42.446289748442467</v>
      </c>
      <c r="AC17">
        <f t="shared" ref="AC17:AC31" si="20">2*0.95*0.0000000567*(((CD17+$B$7)+273)^4-(U17+273)^4)</f>
        <v>-3.1307200814232923</v>
      </c>
      <c r="AD17">
        <f t="shared" ref="AD17:AD31" si="21">S17+AC17+AA17+AB17</f>
        <v>186.08262828198698</v>
      </c>
      <c r="AE17">
        <v>2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53584.511299563303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15334</v>
      </c>
      <c r="AS17">
        <v>731.14353846153801</v>
      </c>
      <c r="AT17">
        <v>776.38</v>
      </c>
      <c r="AU17">
        <f t="shared" ref="AU17:AU31" si="27">1-AS17/AT17</f>
        <v>5.8265876939722738E-2</v>
      </c>
      <c r="AV17">
        <v>0.5</v>
      </c>
      <c r="AW17">
        <f t="shared" ref="AW17:AW31" si="28">BM17</f>
        <v>1180.1944306277735</v>
      </c>
      <c r="AX17">
        <f t="shared" ref="AX17:AX31" si="29">J17</f>
        <v>-0.51867422591291368</v>
      </c>
      <c r="AY17">
        <f t="shared" ref="AY17:AY31" si="30">AU17*AV17*AW17</f>
        <v>34.382531729951999</v>
      </c>
      <c r="AZ17">
        <f t="shared" ref="AZ17:AZ31" si="31">BE17/AT17</f>
        <v>0.28053272881836211</v>
      </c>
      <c r="BA17">
        <f t="shared" ref="BA17:BA31" si="32">(AX17-AP17)/AW17</f>
        <v>5.0053832123141642E-5</v>
      </c>
      <c r="BB17">
        <f t="shared" ref="BB17:BB31" si="33">(AM17-AT17)/AT17</f>
        <v>3.2016538293103891</v>
      </c>
      <c r="BC17" t="s">
        <v>293</v>
      </c>
      <c r="BD17">
        <v>558.58000000000004</v>
      </c>
      <c r="BE17">
        <f t="shared" ref="BE17:BE31" si="34">AT17-BD17</f>
        <v>217.79999999999995</v>
      </c>
      <c r="BF17">
        <f t="shared" ref="BF17:BF31" si="35">(AT17-AS17)/(AT17-BD17)</f>
        <v>0.20769725224270885</v>
      </c>
      <c r="BG17">
        <f t="shared" ref="BG17:BG31" si="36">(AM17-AT17)/(AM17-BD17)</f>
        <v>0.91943776585907155</v>
      </c>
      <c r="BH17">
        <f t="shared" ref="BH17:BH31" si="37">(AT17-AS17)/(AT17-AL17)</f>
        <v>0.74276151261778445</v>
      </c>
      <c r="BI17">
        <f t="shared" ref="BI17:BI31" si="38">(AM17-AT17)/(AM17-AL17)</f>
        <v>0.9760845820556131</v>
      </c>
      <c r="BJ17">
        <f t="shared" ref="BJ17:BJ31" si="39">(BF17*BD17/AS17)</f>
        <v>0.1586768193313321</v>
      </c>
      <c r="BK17">
        <f t="shared" ref="BK17:BK31" si="40">(1-BJ17)</f>
        <v>0.84132318066866785</v>
      </c>
      <c r="BL17">
        <f t="shared" ref="BL17:BL31" si="41">$B$11*CJ17+$C$11*CK17+$F$11*CL17*(1-CO17)</f>
        <v>1400.011</v>
      </c>
      <c r="BM17">
        <f t="shared" ref="BM17:BM31" si="42">BL17*BN17</f>
        <v>1180.1944306277735</v>
      </c>
      <c r="BN17">
        <f t="shared" ref="BN17:BN31" si="43">($B$11*$D$9+$C$11*$D$9+$F$11*((CY17+CQ17)/MAX(CY17+CQ17+CZ17, 0.1)*$I$9+CZ17/MAX(CY17+CQ17+CZ17, 0.1)*$J$9))/($B$11+$C$11+$F$11)</f>
        <v>0.8429893983888509</v>
      </c>
      <c r="BO17">
        <f t="shared" ref="BO17:BO31" si="44">($B$11*$K$9+$C$11*$K$9+$F$11*((CY17+CQ17)/MAX(CY17+CQ17+CZ17, 0.1)*$P$9+CZ17/MAX(CY17+CQ17+CZ17, 0.1)*$Q$9))/($B$11+$C$11+$F$11)</f>
        <v>0.19597879677770194</v>
      </c>
      <c r="BP17">
        <v>6</v>
      </c>
      <c r="BQ17">
        <v>0.5</v>
      </c>
      <c r="BR17" t="s">
        <v>294</v>
      </c>
      <c r="BS17">
        <v>2</v>
      </c>
      <c r="BT17">
        <v>1608247022.3499999</v>
      </c>
      <c r="BU17">
        <v>401.56116666666702</v>
      </c>
      <c r="BV17">
        <v>400.93503333333302</v>
      </c>
      <c r="BW17">
        <v>20.037976666666701</v>
      </c>
      <c r="BX17">
        <v>20.047746666666701</v>
      </c>
      <c r="BY17">
        <v>402.66579999999999</v>
      </c>
      <c r="BZ17">
        <v>20.049530000000001</v>
      </c>
      <c r="CA17">
        <v>500.2244</v>
      </c>
      <c r="CB17">
        <v>101.63833333333299</v>
      </c>
      <c r="CC17">
        <v>9.9989663333333298E-2</v>
      </c>
      <c r="CD17">
        <v>27.980693333333299</v>
      </c>
      <c r="CE17">
        <v>28.2468</v>
      </c>
      <c r="CF17">
        <v>999.9</v>
      </c>
      <c r="CG17">
        <v>0</v>
      </c>
      <c r="CH17">
        <v>0</v>
      </c>
      <c r="CI17">
        <v>10003.143333333301</v>
      </c>
      <c r="CJ17">
        <v>0</v>
      </c>
      <c r="CK17">
        <v>168.07593333333301</v>
      </c>
      <c r="CL17">
        <v>1400.011</v>
      </c>
      <c r="CM17">
        <v>0.89999766666666703</v>
      </c>
      <c r="CN17">
        <v>0.100002386666667</v>
      </c>
      <c r="CO17">
        <v>0</v>
      </c>
      <c r="CP17">
        <v>731.15106666666702</v>
      </c>
      <c r="CQ17">
        <v>4.99979</v>
      </c>
      <c r="CR17">
        <v>10252.8066666667</v>
      </c>
      <c r="CS17">
        <v>11904.766666666699</v>
      </c>
      <c r="CT17">
        <v>48.375</v>
      </c>
      <c r="CU17">
        <v>50.691200000000002</v>
      </c>
      <c r="CV17">
        <v>49.566200000000002</v>
      </c>
      <c r="CW17">
        <v>49.487400000000001</v>
      </c>
      <c r="CX17">
        <v>49.5</v>
      </c>
      <c r="CY17">
        <v>1255.5046666666699</v>
      </c>
      <c r="CZ17">
        <v>139.506333333333</v>
      </c>
      <c r="DA17">
        <v>0</v>
      </c>
      <c r="DB17">
        <v>327.700000047684</v>
      </c>
      <c r="DC17">
        <v>0</v>
      </c>
      <c r="DD17">
        <v>731.14353846153801</v>
      </c>
      <c r="DE17">
        <v>-1.9264957182379701</v>
      </c>
      <c r="DF17">
        <v>-14.4752136705895</v>
      </c>
      <c r="DG17">
        <v>10252.5769230769</v>
      </c>
      <c r="DH17">
        <v>15</v>
      </c>
      <c r="DI17">
        <v>1608246583.0999999</v>
      </c>
      <c r="DJ17" t="s">
        <v>295</v>
      </c>
      <c r="DK17">
        <v>1608246583.0999999</v>
      </c>
      <c r="DL17">
        <v>1608246574.5999999</v>
      </c>
      <c r="DM17">
        <v>33</v>
      </c>
      <c r="DN17">
        <v>-0.31</v>
      </c>
      <c r="DO17">
        <v>-3.0000000000000001E-3</v>
      </c>
      <c r="DP17">
        <v>-1.1080000000000001</v>
      </c>
      <c r="DQ17">
        <v>-6.0000000000000001E-3</v>
      </c>
      <c r="DR17">
        <v>1204</v>
      </c>
      <c r="DS17">
        <v>20</v>
      </c>
      <c r="DT17">
        <v>0.56000000000000005</v>
      </c>
      <c r="DU17">
        <v>0.25</v>
      </c>
      <c r="DV17">
        <v>-0.55169806326940696</v>
      </c>
      <c r="DW17">
        <v>2.2745133305646799</v>
      </c>
      <c r="DX17">
        <v>0.167800536466995</v>
      </c>
      <c r="DY17">
        <v>0</v>
      </c>
      <c r="DZ17">
        <v>0.64670913333333302</v>
      </c>
      <c r="EA17">
        <v>-2.7190294638487198</v>
      </c>
      <c r="EB17">
        <v>0.200674248904991</v>
      </c>
      <c r="EC17">
        <v>0</v>
      </c>
      <c r="ED17">
        <v>-1.0609684356666701E-2</v>
      </c>
      <c r="EE17">
        <v>0.103356149982647</v>
      </c>
      <c r="EF17">
        <v>9.8769209713586697E-3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-1.105</v>
      </c>
      <c r="EN17">
        <v>-1.0999999999999999E-2</v>
      </c>
      <c r="EO17">
        <v>-1.3233443794623501</v>
      </c>
      <c r="EP17">
        <v>8.1547674161403102E-4</v>
      </c>
      <c r="EQ17">
        <v>-7.5071724955183801E-7</v>
      </c>
      <c r="ER17">
        <v>1.8443278439785599E-10</v>
      </c>
      <c r="ES17">
        <v>-0.16329547680176301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7.5</v>
      </c>
      <c r="FB17">
        <v>7.6</v>
      </c>
      <c r="FC17">
        <v>2</v>
      </c>
      <c r="FD17">
        <v>493.67599999999999</v>
      </c>
      <c r="FE17">
        <v>468.93599999999998</v>
      </c>
      <c r="FF17">
        <v>22.778600000000001</v>
      </c>
      <c r="FG17">
        <v>32.786999999999999</v>
      </c>
      <c r="FH17">
        <v>29.9998</v>
      </c>
      <c r="FI17">
        <v>32.696899999999999</v>
      </c>
      <c r="FJ17">
        <v>32.6496</v>
      </c>
      <c r="FK17">
        <v>20.199300000000001</v>
      </c>
      <c r="FL17">
        <v>14.5421</v>
      </c>
      <c r="FM17">
        <v>18.319700000000001</v>
      </c>
      <c r="FN17">
        <v>22.7898</v>
      </c>
      <c r="FO17">
        <v>400.483</v>
      </c>
      <c r="FP17">
        <v>20.088100000000001</v>
      </c>
      <c r="FQ17">
        <v>101.018</v>
      </c>
      <c r="FR17">
        <v>100.46899999999999</v>
      </c>
    </row>
    <row r="18" spans="1:174" x14ac:dyDescent="0.25">
      <c r="A18">
        <v>2</v>
      </c>
      <c r="B18">
        <v>1608247134.0999999</v>
      </c>
      <c r="C18">
        <v>104</v>
      </c>
      <c r="D18" t="s">
        <v>297</v>
      </c>
      <c r="E18" t="s">
        <v>298</v>
      </c>
      <c r="F18" t="s">
        <v>289</v>
      </c>
      <c r="G18" t="s">
        <v>290</v>
      </c>
      <c r="H18">
        <v>1608247126.0999999</v>
      </c>
      <c r="I18">
        <f t="shared" si="0"/>
        <v>3.6563614137826621E-5</v>
      </c>
      <c r="J18">
        <f t="shared" si="1"/>
        <v>0.15626339635454115</v>
      </c>
      <c r="K18">
        <f t="shared" si="2"/>
        <v>49.106161290322603</v>
      </c>
      <c r="L18">
        <f t="shared" si="3"/>
        <v>-75.829115616296093</v>
      </c>
      <c r="M18">
        <f t="shared" si="4"/>
        <v>-7.7148509719343972</v>
      </c>
      <c r="N18">
        <f t="shared" si="5"/>
        <v>4.9960587444487663</v>
      </c>
      <c r="O18">
        <f t="shared" si="6"/>
        <v>1.9955912389490915E-3</v>
      </c>
      <c r="P18">
        <f t="shared" si="7"/>
        <v>2.9581754802593494</v>
      </c>
      <c r="Q18">
        <f t="shared" si="8"/>
        <v>1.9948436360226903E-3</v>
      </c>
      <c r="R18">
        <f t="shared" si="9"/>
        <v>1.2468444166948481E-3</v>
      </c>
      <c r="S18">
        <f t="shared" si="10"/>
        <v>231.28689283874894</v>
      </c>
      <c r="T18">
        <f t="shared" si="11"/>
        <v>29.332846311735075</v>
      </c>
      <c r="U18">
        <f t="shared" si="12"/>
        <v>28.253445161290301</v>
      </c>
      <c r="V18">
        <f t="shared" si="13"/>
        <v>3.8512710559284811</v>
      </c>
      <c r="W18">
        <f t="shared" si="14"/>
        <v>53.796074919307735</v>
      </c>
      <c r="X18">
        <f t="shared" si="15"/>
        <v>2.0404680273531928</v>
      </c>
      <c r="Y18">
        <f t="shared" si="16"/>
        <v>3.7929682238226947</v>
      </c>
      <c r="Z18">
        <f t="shared" si="17"/>
        <v>1.8108030285752883</v>
      </c>
      <c r="AA18">
        <f t="shared" si="18"/>
        <v>-1.6124553834781541</v>
      </c>
      <c r="AB18">
        <f t="shared" si="19"/>
        <v>-41.769143795874008</v>
      </c>
      <c r="AC18">
        <f t="shared" si="20"/>
        <v>-3.0815734041983944</v>
      </c>
      <c r="AD18">
        <f t="shared" si="21"/>
        <v>184.82372025519837</v>
      </c>
      <c r="AE18">
        <v>2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53567.804837523923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15333.2</v>
      </c>
      <c r="AS18">
        <v>728.72423076923099</v>
      </c>
      <c r="AT18">
        <v>773.33</v>
      </c>
      <c r="AU18">
        <f t="shared" si="27"/>
        <v>5.7680122626523E-2</v>
      </c>
      <c r="AV18">
        <v>0.5</v>
      </c>
      <c r="AW18">
        <f t="shared" si="28"/>
        <v>1180.1631006277673</v>
      </c>
      <c r="AX18">
        <f t="shared" si="29"/>
        <v>0.15626339635454115</v>
      </c>
      <c r="AY18">
        <f t="shared" si="30"/>
        <v>34.035976181753611</v>
      </c>
      <c r="AZ18">
        <f t="shared" si="31"/>
        <v>0.27879430514786702</v>
      </c>
      <c r="BA18">
        <f t="shared" si="32"/>
        <v>6.2195714794024634E-4</v>
      </c>
      <c r="BB18">
        <f t="shared" si="33"/>
        <v>3.2182250785563729</v>
      </c>
      <c r="BC18" t="s">
        <v>300</v>
      </c>
      <c r="BD18">
        <v>557.73</v>
      </c>
      <c r="BE18">
        <f t="shared" si="34"/>
        <v>215.60000000000002</v>
      </c>
      <c r="BF18">
        <f t="shared" si="35"/>
        <v>0.2068913229627507</v>
      </c>
      <c r="BG18">
        <f t="shared" si="36"/>
        <v>0.92027659141753104</v>
      </c>
      <c r="BH18">
        <f t="shared" si="37"/>
        <v>0.77101809623847695</v>
      </c>
      <c r="BI18">
        <f t="shared" si="38"/>
        <v>0.97728225594034157</v>
      </c>
      <c r="BJ18">
        <f t="shared" si="39"/>
        <v>0.15834453238121565</v>
      </c>
      <c r="BK18">
        <f t="shared" si="40"/>
        <v>0.8416554676187844</v>
      </c>
      <c r="BL18">
        <f t="shared" si="41"/>
        <v>1399.9738709677399</v>
      </c>
      <c r="BM18">
        <f t="shared" si="42"/>
        <v>1180.1631006277673</v>
      </c>
      <c r="BN18">
        <f t="shared" si="43"/>
        <v>0.84298937651741512</v>
      </c>
      <c r="BO18">
        <f t="shared" si="44"/>
        <v>0.19597875303483042</v>
      </c>
      <c r="BP18">
        <v>6</v>
      </c>
      <c r="BQ18">
        <v>0.5</v>
      </c>
      <c r="BR18" t="s">
        <v>294</v>
      </c>
      <c r="BS18">
        <v>2</v>
      </c>
      <c r="BT18">
        <v>1608247126.0999999</v>
      </c>
      <c r="BU18">
        <v>49.106161290322603</v>
      </c>
      <c r="BV18">
        <v>49.295748387096801</v>
      </c>
      <c r="BW18">
        <v>20.0557193548387</v>
      </c>
      <c r="BX18">
        <v>20.012741935483898</v>
      </c>
      <c r="BY18">
        <v>50.390306451612901</v>
      </c>
      <c r="BZ18">
        <v>20.066919354838699</v>
      </c>
      <c r="CA18">
        <v>500.22041935483901</v>
      </c>
      <c r="CB18">
        <v>101.639935483871</v>
      </c>
      <c r="CC18">
        <v>0.10002164516129</v>
      </c>
      <c r="CD18">
        <v>27.9915387096774</v>
      </c>
      <c r="CE18">
        <v>28.253445161290301</v>
      </c>
      <c r="CF18">
        <v>999.9</v>
      </c>
      <c r="CG18">
        <v>0</v>
      </c>
      <c r="CH18">
        <v>0</v>
      </c>
      <c r="CI18">
        <v>10000.102903225799</v>
      </c>
      <c r="CJ18">
        <v>0</v>
      </c>
      <c r="CK18">
        <v>163.39148387096799</v>
      </c>
      <c r="CL18">
        <v>1399.9738709677399</v>
      </c>
      <c r="CM18">
        <v>0.89999741935483901</v>
      </c>
      <c r="CN18">
        <v>0.100002683870968</v>
      </c>
      <c r="CO18">
        <v>0</v>
      </c>
      <c r="CP18">
        <v>728.74635483870998</v>
      </c>
      <c r="CQ18">
        <v>4.99979</v>
      </c>
      <c r="CR18">
        <v>10218.322580645199</v>
      </c>
      <c r="CS18">
        <v>11904.445161290299</v>
      </c>
      <c r="CT18">
        <v>48.436999999999998</v>
      </c>
      <c r="CU18">
        <v>50.75</v>
      </c>
      <c r="CV18">
        <v>49.625</v>
      </c>
      <c r="CW18">
        <v>49.5</v>
      </c>
      <c r="CX18">
        <v>49.561999999999998</v>
      </c>
      <c r="CY18">
        <v>1255.47225806452</v>
      </c>
      <c r="CZ18">
        <v>139.501612903226</v>
      </c>
      <c r="DA18">
        <v>0</v>
      </c>
      <c r="DB18">
        <v>103.299999952316</v>
      </c>
      <c r="DC18">
        <v>0</v>
      </c>
      <c r="DD18">
        <v>728.72423076923099</v>
      </c>
      <c r="DE18">
        <v>-1.86297436395473</v>
      </c>
      <c r="DF18">
        <v>-28.242734919240402</v>
      </c>
      <c r="DG18">
        <v>10218.103846153799</v>
      </c>
      <c r="DH18">
        <v>15</v>
      </c>
      <c r="DI18">
        <v>1608246583.0999999</v>
      </c>
      <c r="DJ18" t="s">
        <v>295</v>
      </c>
      <c r="DK18">
        <v>1608246583.0999999</v>
      </c>
      <c r="DL18">
        <v>1608246574.5999999</v>
      </c>
      <c r="DM18">
        <v>33</v>
      </c>
      <c r="DN18">
        <v>-0.31</v>
      </c>
      <c r="DO18">
        <v>-3.0000000000000001E-3</v>
      </c>
      <c r="DP18">
        <v>-1.1080000000000001</v>
      </c>
      <c r="DQ18">
        <v>-6.0000000000000001E-3</v>
      </c>
      <c r="DR18">
        <v>1204</v>
      </c>
      <c r="DS18">
        <v>20</v>
      </c>
      <c r="DT18">
        <v>0.56000000000000005</v>
      </c>
      <c r="DU18">
        <v>0.25</v>
      </c>
      <c r="DV18">
        <v>0.16308367886200301</v>
      </c>
      <c r="DW18">
        <v>-0.24632530192312399</v>
      </c>
      <c r="DX18">
        <v>4.1975863575343997E-2</v>
      </c>
      <c r="DY18">
        <v>1</v>
      </c>
      <c r="DZ18">
        <v>-0.1907906</v>
      </c>
      <c r="EA18">
        <v>0.183005793103448</v>
      </c>
      <c r="EB18">
        <v>4.47714790758581E-2</v>
      </c>
      <c r="EC18">
        <v>1</v>
      </c>
      <c r="ED18">
        <v>4.2987316666666699E-2</v>
      </c>
      <c r="EE18">
        <v>7.18160622914337E-4</v>
      </c>
      <c r="EF18">
        <v>4.8264794974068698E-4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-1.284</v>
      </c>
      <c r="EN18">
        <v>-1.11E-2</v>
      </c>
      <c r="EO18">
        <v>-1.3233443794623501</v>
      </c>
      <c r="EP18">
        <v>8.1547674161403102E-4</v>
      </c>
      <c r="EQ18">
        <v>-7.5071724955183801E-7</v>
      </c>
      <c r="ER18">
        <v>1.8443278439785599E-10</v>
      </c>
      <c r="ES18">
        <v>-0.16329547680176301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9.1999999999999993</v>
      </c>
      <c r="FB18">
        <v>9.3000000000000007</v>
      </c>
      <c r="FC18">
        <v>2</v>
      </c>
      <c r="FD18">
        <v>493.68599999999998</v>
      </c>
      <c r="FE18">
        <v>468.50799999999998</v>
      </c>
      <c r="FF18">
        <v>22.872299999999999</v>
      </c>
      <c r="FG18">
        <v>32.772300000000001</v>
      </c>
      <c r="FH18">
        <v>29.9999</v>
      </c>
      <c r="FI18">
        <v>32.694000000000003</v>
      </c>
      <c r="FJ18">
        <v>32.646700000000003</v>
      </c>
      <c r="FK18">
        <v>5.1186199999999999</v>
      </c>
      <c r="FL18">
        <v>14.7719</v>
      </c>
      <c r="FM18">
        <v>18.319700000000001</v>
      </c>
      <c r="FN18">
        <v>22.876200000000001</v>
      </c>
      <c r="FO18">
        <v>49.6312</v>
      </c>
      <c r="FP18">
        <v>20.053699999999999</v>
      </c>
      <c r="FQ18">
        <v>101.023</v>
      </c>
      <c r="FR18">
        <v>100.464</v>
      </c>
    </row>
    <row r="19" spans="1:174" x14ac:dyDescent="0.25">
      <c r="A19">
        <v>3</v>
      </c>
      <c r="B19">
        <v>1608247206.0999999</v>
      </c>
      <c r="C19">
        <v>176</v>
      </c>
      <c r="D19" t="s">
        <v>302</v>
      </c>
      <c r="E19" t="s">
        <v>303</v>
      </c>
      <c r="F19" t="s">
        <v>289</v>
      </c>
      <c r="G19" t="s">
        <v>290</v>
      </c>
      <c r="H19">
        <v>1608247198.3499999</v>
      </c>
      <c r="I19">
        <f t="shared" si="0"/>
        <v>-4.0440542173820188E-6</v>
      </c>
      <c r="J19">
        <f t="shared" si="1"/>
        <v>-0.17777951841728565</v>
      </c>
      <c r="K19">
        <f t="shared" si="2"/>
        <v>79.947559999999996</v>
      </c>
      <c r="L19">
        <f t="shared" si="3"/>
        <v>-1192.7085339362427</v>
      </c>
      <c r="M19">
        <f t="shared" si="4"/>
        <v>-121.35262885832587</v>
      </c>
      <c r="N19">
        <f t="shared" si="5"/>
        <v>8.1342979451904878</v>
      </c>
      <c r="O19">
        <f t="shared" si="6"/>
        <v>-2.2067015170600587E-4</v>
      </c>
      <c r="P19">
        <f t="shared" si="7"/>
        <v>2.95888094098513</v>
      </c>
      <c r="Q19">
        <f t="shared" si="8"/>
        <v>-2.2067929508297731E-4</v>
      </c>
      <c r="R19">
        <f t="shared" si="9"/>
        <v>-1.3792373792010995E-4</v>
      </c>
      <c r="S19">
        <f t="shared" si="10"/>
        <v>231.29419502368106</v>
      </c>
      <c r="T19">
        <f t="shared" si="11"/>
        <v>29.346212128956417</v>
      </c>
      <c r="U19">
        <f t="shared" si="12"/>
        <v>28.257553333333298</v>
      </c>
      <c r="V19">
        <f t="shared" si="13"/>
        <v>3.8521917659943949</v>
      </c>
      <c r="W19">
        <f t="shared" si="14"/>
        <v>53.817610097212878</v>
      </c>
      <c r="X19">
        <f t="shared" si="15"/>
        <v>2.0416618904577613</v>
      </c>
      <c r="Y19">
        <f t="shared" si="16"/>
        <v>3.7936688135534573</v>
      </c>
      <c r="Z19">
        <f t="shared" si="17"/>
        <v>1.8105298755366337</v>
      </c>
      <c r="AA19">
        <f t="shared" si="18"/>
        <v>0.17834279098654704</v>
      </c>
      <c r="AB19">
        <f t="shared" si="19"/>
        <v>-41.929087174337049</v>
      </c>
      <c r="AC19">
        <f t="shared" si="20"/>
        <v>-3.0927480084678285</v>
      </c>
      <c r="AD19">
        <f t="shared" si="21"/>
        <v>186.45070263186273</v>
      </c>
      <c r="AE19">
        <v>2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53587.919043960763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15332.4</v>
      </c>
      <c r="AS19">
        <v>727.13804000000005</v>
      </c>
      <c r="AT19">
        <v>771.25</v>
      </c>
      <c r="AU19">
        <f t="shared" si="27"/>
        <v>5.7195410048622275E-2</v>
      </c>
      <c r="AV19">
        <v>0.5</v>
      </c>
      <c r="AW19">
        <f t="shared" si="28"/>
        <v>1180.2008106277638</v>
      </c>
      <c r="AX19">
        <f t="shared" si="29"/>
        <v>-0.17777951841728565</v>
      </c>
      <c r="AY19">
        <f t="shared" si="30"/>
        <v>33.75103465178568</v>
      </c>
      <c r="AZ19">
        <f t="shared" si="31"/>
        <v>0.28207455429497563</v>
      </c>
      <c r="BA19">
        <f t="shared" si="32"/>
        <v>3.388982262994628E-4</v>
      </c>
      <c r="BB19">
        <f t="shared" si="33"/>
        <v>3.2296012965964342</v>
      </c>
      <c r="BC19" t="s">
        <v>305</v>
      </c>
      <c r="BD19">
        <v>553.70000000000005</v>
      </c>
      <c r="BE19">
        <f t="shared" si="34"/>
        <v>217.54999999999995</v>
      </c>
      <c r="BF19">
        <f t="shared" si="35"/>
        <v>0.20276699609285204</v>
      </c>
      <c r="BG19">
        <f t="shared" si="36"/>
        <v>0.91967523021141784</v>
      </c>
      <c r="BH19">
        <f t="shared" si="37"/>
        <v>0.79091852975656596</v>
      </c>
      <c r="BI19">
        <f t="shared" si="38"/>
        <v>0.97809903026173017</v>
      </c>
      <c r="BJ19">
        <f t="shared" si="39"/>
        <v>0.15440271249818285</v>
      </c>
      <c r="BK19">
        <f t="shared" si="40"/>
        <v>0.84559728750181717</v>
      </c>
      <c r="BL19">
        <f t="shared" si="41"/>
        <v>1400.01866666667</v>
      </c>
      <c r="BM19">
        <f t="shared" si="42"/>
        <v>1180.2008106277638</v>
      </c>
      <c r="BN19">
        <f t="shared" si="43"/>
        <v>0.84298933916197383</v>
      </c>
      <c r="BO19">
        <f t="shared" si="44"/>
        <v>0.19597867832394789</v>
      </c>
      <c r="BP19">
        <v>6</v>
      </c>
      <c r="BQ19">
        <v>0.5</v>
      </c>
      <c r="BR19" t="s">
        <v>294</v>
      </c>
      <c r="BS19">
        <v>2</v>
      </c>
      <c r="BT19">
        <v>1608247198.3499999</v>
      </c>
      <c r="BU19">
        <v>79.947559999999996</v>
      </c>
      <c r="BV19">
        <v>79.733933333333297</v>
      </c>
      <c r="BW19">
        <v>20.066376666666699</v>
      </c>
      <c r="BX19">
        <v>20.07113</v>
      </c>
      <c r="BY19">
        <v>80.719560000000001</v>
      </c>
      <c r="BZ19">
        <v>20.074376666666701</v>
      </c>
      <c r="CA19">
        <v>500.22640000000001</v>
      </c>
      <c r="CB19">
        <v>101.645433333333</v>
      </c>
      <c r="CC19">
        <v>9.9985103333333297E-2</v>
      </c>
      <c r="CD19">
        <v>27.994706666666701</v>
      </c>
      <c r="CE19">
        <v>28.257553333333298</v>
      </c>
      <c r="CF19">
        <v>999.9</v>
      </c>
      <c r="CG19">
        <v>0</v>
      </c>
      <c r="CH19">
        <v>0</v>
      </c>
      <c r="CI19">
        <v>10003.5636666667</v>
      </c>
      <c r="CJ19">
        <v>0</v>
      </c>
      <c r="CK19">
        <v>162.53383333333301</v>
      </c>
      <c r="CL19">
        <v>1400.01866666667</v>
      </c>
      <c r="CM19">
        <v>0.89999680000000004</v>
      </c>
      <c r="CN19">
        <v>0.100003386666667</v>
      </c>
      <c r="CO19">
        <v>0</v>
      </c>
      <c r="CP19">
        <v>727.13983333333294</v>
      </c>
      <c r="CQ19">
        <v>4.99979</v>
      </c>
      <c r="CR19">
        <v>10188.1333333333</v>
      </c>
      <c r="CS19">
        <v>11904.82</v>
      </c>
      <c r="CT19">
        <v>48.535133333333299</v>
      </c>
      <c r="CU19">
        <v>50.807866666666598</v>
      </c>
      <c r="CV19">
        <v>49.686999999999998</v>
      </c>
      <c r="CW19">
        <v>49.5</v>
      </c>
      <c r="CX19">
        <v>49.625</v>
      </c>
      <c r="CY19">
        <v>1255.5143333333299</v>
      </c>
      <c r="CZ19">
        <v>139.50433333333299</v>
      </c>
      <c r="DA19">
        <v>0</v>
      </c>
      <c r="DB19">
        <v>71</v>
      </c>
      <c r="DC19">
        <v>0</v>
      </c>
      <c r="DD19">
        <v>727.13804000000005</v>
      </c>
      <c r="DE19">
        <v>-1.28738463288509</v>
      </c>
      <c r="DF19">
        <v>-28.7076922043709</v>
      </c>
      <c r="DG19">
        <v>10187.812</v>
      </c>
      <c r="DH19">
        <v>15</v>
      </c>
      <c r="DI19">
        <v>1608247230.0999999</v>
      </c>
      <c r="DJ19" t="s">
        <v>306</v>
      </c>
      <c r="DK19">
        <v>1608247230.0999999</v>
      </c>
      <c r="DL19">
        <v>1608247222.0999999</v>
      </c>
      <c r="DM19">
        <v>34</v>
      </c>
      <c r="DN19">
        <v>0.49099999999999999</v>
      </c>
      <c r="DO19">
        <v>3.0000000000000001E-3</v>
      </c>
      <c r="DP19">
        <v>-0.77200000000000002</v>
      </c>
      <c r="DQ19">
        <v>-8.0000000000000002E-3</v>
      </c>
      <c r="DR19">
        <v>80</v>
      </c>
      <c r="DS19">
        <v>20</v>
      </c>
      <c r="DT19">
        <v>0.36</v>
      </c>
      <c r="DU19">
        <v>0.14000000000000001</v>
      </c>
      <c r="DV19">
        <v>0.236300333999719</v>
      </c>
      <c r="DW19">
        <v>-0.176341025469715</v>
      </c>
      <c r="DX19">
        <v>2.2727181296646502E-2</v>
      </c>
      <c r="DY19">
        <v>1</v>
      </c>
      <c r="DZ19">
        <v>-0.27953193333333298</v>
      </c>
      <c r="EA19">
        <v>0.127774398220244</v>
      </c>
      <c r="EB19">
        <v>2.1169845469335799E-2</v>
      </c>
      <c r="EC19">
        <v>1</v>
      </c>
      <c r="ED19">
        <v>-9.2824906533333293E-3</v>
      </c>
      <c r="EE19">
        <v>0.18744375466785301</v>
      </c>
      <c r="EF19">
        <v>1.3663712715305001E-2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-0.77200000000000002</v>
      </c>
      <c r="EN19">
        <v>-8.0000000000000002E-3</v>
      </c>
      <c r="EO19">
        <v>-1.3233443794623501</v>
      </c>
      <c r="EP19">
        <v>8.1547674161403102E-4</v>
      </c>
      <c r="EQ19">
        <v>-7.5071724955183801E-7</v>
      </c>
      <c r="ER19">
        <v>1.8443278439785599E-10</v>
      </c>
      <c r="ES19">
        <v>-0.16329547680176301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10.4</v>
      </c>
      <c r="FB19">
        <v>10.5</v>
      </c>
      <c r="FC19">
        <v>2</v>
      </c>
      <c r="FD19">
        <v>493.93400000000003</v>
      </c>
      <c r="FE19">
        <v>468.75599999999997</v>
      </c>
      <c r="FF19">
        <v>22.761600000000001</v>
      </c>
      <c r="FG19">
        <v>32.7607</v>
      </c>
      <c r="FH19">
        <v>30</v>
      </c>
      <c r="FI19">
        <v>32.691099999999999</v>
      </c>
      <c r="FJ19">
        <v>32.643799999999999</v>
      </c>
      <c r="FK19">
        <v>6.4382200000000003</v>
      </c>
      <c r="FL19">
        <v>14.376899999999999</v>
      </c>
      <c r="FM19">
        <v>18.319700000000001</v>
      </c>
      <c r="FN19">
        <v>22.7666</v>
      </c>
      <c r="FO19">
        <v>79.972399999999993</v>
      </c>
      <c r="FP19">
        <v>20.0885</v>
      </c>
      <c r="FQ19">
        <v>101.023</v>
      </c>
      <c r="FR19">
        <v>100.467</v>
      </c>
    </row>
    <row r="20" spans="1:174" x14ac:dyDescent="0.25">
      <c r="A20">
        <v>4</v>
      </c>
      <c r="B20">
        <v>1608247303.0999999</v>
      </c>
      <c r="C20">
        <v>273</v>
      </c>
      <c r="D20" t="s">
        <v>307</v>
      </c>
      <c r="E20" t="s">
        <v>308</v>
      </c>
      <c r="F20" t="s">
        <v>289</v>
      </c>
      <c r="G20" t="s">
        <v>290</v>
      </c>
      <c r="H20">
        <v>1608247295.0999999</v>
      </c>
      <c r="I20">
        <f t="shared" si="0"/>
        <v>3.4256867588156155E-5</v>
      </c>
      <c r="J20">
        <f t="shared" si="1"/>
        <v>-0.14650491956806347</v>
      </c>
      <c r="K20">
        <f t="shared" si="2"/>
        <v>99.647229032258096</v>
      </c>
      <c r="L20">
        <f t="shared" si="3"/>
        <v>219.63868505705381</v>
      </c>
      <c r="M20">
        <f t="shared" si="4"/>
        <v>22.347849286213552</v>
      </c>
      <c r="N20">
        <f t="shared" si="5"/>
        <v>10.138930014187816</v>
      </c>
      <c r="O20">
        <f t="shared" si="6"/>
        <v>1.8811833609941333E-3</v>
      </c>
      <c r="P20">
        <f t="shared" si="7"/>
        <v>2.9587780416834799</v>
      </c>
      <c r="Q20">
        <f t="shared" si="8"/>
        <v>1.8805191413337854E-3</v>
      </c>
      <c r="R20">
        <f t="shared" si="9"/>
        <v>1.1753841198331532E-3</v>
      </c>
      <c r="S20">
        <f t="shared" si="10"/>
        <v>231.28282848403722</v>
      </c>
      <c r="T20">
        <f t="shared" si="11"/>
        <v>29.324457232236142</v>
      </c>
      <c r="U20">
        <f t="shared" si="12"/>
        <v>28.2530096774193</v>
      </c>
      <c r="V20">
        <f t="shared" si="13"/>
        <v>3.8511734679632572</v>
      </c>
      <c r="W20">
        <f t="shared" si="14"/>
        <v>54.112258981277805</v>
      </c>
      <c r="X20">
        <f t="shared" si="15"/>
        <v>2.0514184425495023</v>
      </c>
      <c r="Y20">
        <f t="shared" si="16"/>
        <v>3.7910419582728356</v>
      </c>
      <c r="Z20">
        <f t="shared" si="17"/>
        <v>1.7997550254137549</v>
      </c>
      <c r="AA20">
        <f t="shared" si="18"/>
        <v>-1.5107278606376864</v>
      </c>
      <c r="AB20">
        <f t="shared" si="19"/>
        <v>-43.098013209150643</v>
      </c>
      <c r="AC20">
        <f t="shared" si="20"/>
        <v>-3.178820125295692</v>
      </c>
      <c r="AD20">
        <f t="shared" si="21"/>
        <v>183.49526728895322</v>
      </c>
      <c r="AE20">
        <v>1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53587.096144630988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15332</v>
      </c>
      <c r="AS20">
        <v>725.11839999999995</v>
      </c>
      <c r="AT20">
        <v>767.79</v>
      </c>
      <c r="AU20">
        <f t="shared" si="27"/>
        <v>5.5577176050743082E-2</v>
      </c>
      <c r="AV20">
        <v>0.5</v>
      </c>
      <c r="AW20">
        <f t="shared" si="28"/>
        <v>1180.1429135309852</v>
      </c>
      <c r="AX20">
        <f t="shared" si="29"/>
        <v>-0.14650491956806347</v>
      </c>
      <c r="AY20">
        <f t="shared" si="30"/>
        <v>32.794505235174221</v>
      </c>
      <c r="AZ20">
        <f t="shared" si="31"/>
        <v>0.27950351007436919</v>
      </c>
      <c r="BA20">
        <f t="shared" si="32"/>
        <v>3.6541554018901208E-4</v>
      </c>
      <c r="BB20">
        <f t="shared" si="33"/>
        <v>3.2486617434454734</v>
      </c>
      <c r="BC20" t="s">
        <v>310</v>
      </c>
      <c r="BD20">
        <v>553.19000000000005</v>
      </c>
      <c r="BE20">
        <f t="shared" si="34"/>
        <v>214.59999999999991</v>
      </c>
      <c r="BF20">
        <f t="shared" si="35"/>
        <v>0.19884249767008402</v>
      </c>
      <c r="BG20">
        <f t="shared" si="36"/>
        <v>0.92077935981158332</v>
      </c>
      <c r="BH20">
        <f t="shared" si="37"/>
        <v>0.8156966194656422</v>
      </c>
      <c r="BI20">
        <f t="shared" si="38"/>
        <v>0.97945770293096324</v>
      </c>
      <c r="BJ20">
        <f t="shared" si="39"/>
        <v>0.15169616615178128</v>
      </c>
      <c r="BK20">
        <f t="shared" si="40"/>
        <v>0.84830383384821872</v>
      </c>
      <c r="BL20">
        <f t="shared" si="41"/>
        <v>1399.95</v>
      </c>
      <c r="BM20">
        <f t="shared" si="42"/>
        <v>1180.1429135309852</v>
      </c>
      <c r="BN20">
        <f t="shared" si="43"/>
        <v>0.84298933071251492</v>
      </c>
      <c r="BO20">
        <f t="shared" si="44"/>
        <v>0.19597866142502984</v>
      </c>
      <c r="BP20">
        <v>6</v>
      </c>
      <c r="BQ20">
        <v>0.5</v>
      </c>
      <c r="BR20" t="s">
        <v>294</v>
      </c>
      <c r="BS20">
        <v>2</v>
      </c>
      <c r="BT20">
        <v>1608247295.0999999</v>
      </c>
      <c r="BU20">
        <v>99.647229032258096</v>
      </c>
      <c r="BV20">
        <v>99.475596774193505</v>
      </c>
      <c r="BW20">
        <v>20.161709677419399</v>
      </c>
      <c r="BX20">
        <v>20.121448387096802</v>
      </c>
      <c r="BY20">
        <v>100.405612903226</v>
      </c>
      <c r="BZ20">
        <v>20.167564516129001</v>
      </c>
      <c r="CA20">
        <v>500.22525806451603</v>
      </c>
      <c r="CB20">
        <v>101.648258064516</v>
      </c>
      <c r="CC20">
        <v>9.9980322580645195E-2</v>
      </c>
      <c r="CD20">
        <v>27.982825806451601</v>
      </c>
      <c r="CE20">
        <v>28.2530096774193</v>
      </c>
      <c r="CF20">
        <v>999.9</v>
      </c>
      <c r="CG20">
        <v>0</v>
      </c>
      <c r="CH20">
        <v>0</v>
      </c>
      <c r="CI20">
        <v>10002.701935483899</v>
      </c>
      <c r="CJ20">
        <v>0</v>
      </c>
      <c r="CK20">
        <v>162.699548387097</v>
      </c>
      <c r="CL20">
        <v>1399.95</v>
      </c>
      <c r="CM20">
        <v>0.89999922580645197</v>
      </c>
      <c r="CN20">
        <v>0.10000095483870999</v>
      </c>
      <c r="CO20">
        <v>0</v>
      </c>
      <c r="CP20">
        <v>725.15554838709704</v>
      </c>
      <c r="CQ20">
        <v>4.99979</v>
      </c>
      <c r="CR20">
        <v>10143.248387096801</v>
      </c>
      <c r="CS20">
        <v>11904.245161290301</v>
      </c>
      <c r="CT20">
        <v>48.561999999999998</v>
      </c>
      <c r="CU20">
        <v>50.816064516129003</v>
      </c>
      <c r="CV20">
        <v>49.75</v>
      </c>
      <c r="CW20">
        <v>49.543999999999997</v>
      </c>
      <c r="CX20">
        <v>49.679000000000002</v>
      </c>
      <c r="CY20">
        <v>1255.4529032258099</v>
      </c>
      <c r="CZ20">
        <v>139.49709677419401</v>
      </c>
      <c r="DA20">
        <v>0</v>
      </c>
      <c r="DB20">
        <v>96.200000047683702</v>
      </c>
      <c r="DC20">
        <v>0</v>
      </c>
      <c r="DD20">
        <v>725.11839999999995</v>
      </c>
      <c r="DE20">
        <v>-2.0613076969940298</v>
      </c>
      <c r="DF20">
        <v>-24.923076991923502</v>
      </c>
      <c r="DG20">
        <v>10143.236000000001</v>
      </c>
      <c r="DH20">
        <v>15</v>
      </c>
      <c r="DI20">
        <v>1608247230.0999999</v>
      </c>
      <c r="DJ20" t="s">
        <v>306</v>
      </c>
      <c r="DK20">
        <v>1608247230.0999999</v>
      </c>
      <c r="DL20">
        <v>1608247222.0999999</v>
      </c>
      <c r="DM20">
        <v>34</v>
      </c>
      <c r="DN20">
        <v>0.49099999999999999</v>
      </c>
      <c r="DO20">
        <v>3.0000000000000001E-3</v>
      </c>
      <c r="DP20">
        <v>-0.77200000000000002</v>
      </c>
      <c r="DQ20">
        <v>-8.0000000000000002E-3</v>
      </c>
      <c r="DR20">
        <v>80</v>
      </c>
      <c r="DS20">
        <v>20</v>
      </c>
      <c r="DT20">
        <v>0.36</v>
      </c>
      <c r="DU20">
        <v>0.14000000000000001</v>
      </c>
      <c r="DV20">
        <v>-0.141830757368301</v>
      </c>
      <c r="DW20">
        <v>-0.25012366525677499</v>
      </c>
      <c r="DX20">
        <v>2.9409490304559398E-2</v>
      </c>
      <c r="DY20">
        <v>1</v>
      </c>
      <c r="DZ20">
        <v>0.17166663333333301</v>
      </c>
      <c r="EA20">
        <v>0.18308585539488301</v>
      </c>
      <c r="EB20">
        <v>2.7794086968854E-2</v>
      </c>
      <c r="EC20">
        <v>1</v>
      </c>
      <c r="ED20">
        <v>4.0071743333333298E-2</v>
      </c>
      <c r="EE20">
        <v>5.0286489877641803E-2</v>
      </c>
      <c r="EF20">
        <v>3.6504277752690199E-3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-0.75900000000000001</v>
      </c>
      <c r="EN20">
        <v>-5.7999999999999996E-3</v>
      </c>
      <c r="EO20">
        <v>-0.83284425303211995</v>
      </c>
      <c r="EP20">
        <v>8.1547674161403102E-4</v>
      </c>
      <c r="EQ20">
        <v>-7.5071724955183801E-7</v>
      </c>
      <c r="ER20">
        <v>1.8443278439785599E-10</v>
      </c>
      <c r="ES20">
        <v>-0.16012721358374701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1.2</v>
      </c>
      <c r="FB20">
        <v>1.4</v>
      </c>
      <c r="FC20">
        <v>2</v>
      </c>
      <c r="FD20">
        <v>494.202</v>
      </c>
      <c r="FE20">
        <v>468.84</v>
      </c>
      <c r="FF20">
        <v>22.801100000000002</v>
      </c>
      <c r="FG20">
        <v>32.757800000000003</v>
      </c>
      <c r="FH20">
        <v>29.9999</v>
      </c>
      <c r="FI20">
        <v>32.689</v>
      </c>
      <c r="FJ20">
        <v>32.643799999999999</v>
      </c>
      <c r="FK20">
        <v>7.3073699999999997</v>
      </c>
      <c r="FL20">
        <v>14.1046</v>
      </c>
      <c r="FM20">
        <v>18.319700000000001</v>
      </c>
      <c r="FN20">
        <v>22.811499999999999</v>
      </c>
      <c r="FO20">
        <v>99.633300000000006</v>
      </c>
      <c r="FP20">
        <v>20.153400000000001</v>
      </c>
      <c r="FQ20">
        <v>101.023</v>
      </c>
      <c r="FR20">
        <v>100.468</v>
      </c>
    </row>
    <row r="21" spans="1:174" x14ac:dyDescent="0.25">
      <c r="A21">
        <v>5</v>
      </c>
      <c r="B21">
        <v>1608247376.0999999</v>
      </c>
      <c r="C21">
        <v>346</v>
      </c>
      <c r="D21" t="s">
        <v>311</v>
      </c>
      <c r="E21" t="s">
        <v>312</v>
      </c>
      <c r="F21" t="s">
        <v>289</v>
      </c>
      <c r="G21" t="s">
        <v>290</v>
      </c>
      <c r="H21">
        <v>1608247368.3499999</v>
      </c>
      <c r="I21">
        <f t="shared" si="0"/>
        <v>1.2248478258079932E-5</v>
      </c>
      <c r="J21">
        <f t="shared" si="1"/>
        <v>4.8137733912215284E-2</v>
      </c>
      <c r="K21">
        <f t="shared" si="2"/>
        <v>149.207433333333</v>
      </c>
      <c r="L21">
        <f t="shared" si="3"/>
        <v>31.777486615793325</v>
      </c>
      <c r="M21">
        <f t="shared" si="4"/>
        <v>3.2333894690350236</v>
      </c>
      <c r="N21">
        <f t="shared" si="5"/>
        <v>15.181998169797671</v>
      </c>
      <c r="O21">
        <f t="shared" si="6"/>
        <v>6.7105799566888205E-4</v>
      </c>
      <c r="P21">
        <f t="shared" si="7"/>
        <v>2.9595973156074442</v>
      </c>
      <c r="Q21">
        <f t="shared" si="8"/>
        <v>6.709734763667973E-4</v>
      </c>
      <c r="R21">
        <f t="shared" si="9"/>
        <v>4.1936601537585766E-4</v>
      </c>
      <c r="S21">
        <f t="shared" si="10"/>
        <v>231.29171295474492</v>
      </c>
      <c r="T21">
        <f t="shared" si="11"/>
        <v>29.330502414462874</v>
      </c>
      <c r="U21">
        <f t="shared" si="12"/>
        <v>28.244496666666699</v>
      </c>
      <c r="V21">
        <f t="shared" si="13"/>
        <v>3.8492662130567865</v>
      </c>
      <c r="W21">
        <f t="shared" si="14"/>
        <v>53.957431100379573</v>
      </c>
      <c r="X21">
        <f t="shared" si="15"/>
        <v>2.0456292608194935</v>
      </c>
      <c r="Y21">
        <f t="shared" si="16"/>
        <v>3.7911909798187247</v>
      </c>
      <c r="Z21">
        <f t="shared" si="17"/>
        <v>1.803636952237293</v>
      </c>
      <c r="AA21">
        <f t="shared" si="18"/>
        <v>-0.54015789118132496</v>
      </c>
      <c r="AB21">
        <f t="shared" si="19"/>
        <v>-41.644056675663379</v>
      </c>
      <c r="AC21">
        <f t="shared" si="20"/>
        <v>-3.0706090849481882</v>
      </c>
      <c r="AD21">
        <f t="shared" si="21"/>
        <v>186.03688930295203</v>
      </c>
      <c r="AE21">
        <v>2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53610.916704495816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313</v>
      </c>
      <c r="AR21">
        <v>15331.4</v>
      </c>
      <c r="AS21">
        <v>723.62103999999999</v>
      </c>
      <c r="AT21">
        <v>765.86</v>
      </c>
      <c r="AU21">
        <f t="shared" si="27"/>
        <v>5.5152325490298471E-2</v>
      </c>
      <c r="AV21">
        <v>0.5</v>
      </c>
      <c r="AW21">
        <f t="shared" si="28"/>
        <v>1180.1891706277436</v>
      </c>
      <c r="AX21">
        <f t="shared" si="29"/>
        <v>4.8137733912215284E-2</v>
      </c>
      <c r="AY21">
        <f t="shared" si="30"/>
        <v>32.545088639293354</v>
      </c>
      <c r="AZ21">
        <f t="shared" si="31"/>
        <v>0.28165722194656989</v>
      </c>
      <c r="BA21">
        <f t="shared" si="32"/>
        <v>5.3032617931541388E-4</v>
      </c>
      <c r="BB21">
        <f t="shared" si="33"/>
        <v>3.2593685529992422</v>
      </c>
      <c r="BC21" t="s">
        <v>314</v>
      </c>
      <c r="BD21">
        <v>550.15</v>
      </c>
      <c r="BE21">
        <f t="shared" si="34"/>
        <v>215.71000000000004</v>
      </c>
      <c r="BF21">
        <f t="shared" si="35"/>
        <v>0.19581363868156326</v>
      </c>
      <c r="BG21">
        <f t="shared" si="36"/>
        <v>0.92045886140128985</v>
      </c>
      <c r="BH21">
        <f t="shared" si="37"/>
        <v>0.83835610247640968</v>
      </c>
      <c r="BI21">
        <f t="shared" si="38"/>
        <v>0.98021557525802083</v>
      </c>
      <c r="BJ21">
        <f t="shared" si="39"/>
        <v>0.14887194728426087</v>
      </c>
      <c r="BK21">
        <f t="shared" si="40"/>
        <v>0.8511280527157391</v>
      </c>
      <c r="BL21">
        <f t="shared" si="41"/>
        <v>1400.0050000000001</v>
      </c>
      <c r="BM21">
        <f t="shared" si="42"/>
        <v>1180.1891706277436</v>
      </c>
      <c r="BN21">
        <f t="shared" si="43"/>
        <v>0.84298925405819514</v>
      </c>
      <c r="BO21">
        <f t="shared" si="44"/>
        <v>0.19597850811639009</v>
      </c>
      <c r="BP21">
        <v>6</v>
      </c>
      <c r="BQ21">
        <v>0.5</v>
      </c>
      <c r="BR21" t="s">
        <v>294</v>
      </c>
      <c r="BS21">
        <v>2</v>
      </c>
      <c r="BT21">
        <v>1608247368.3499999</v>
      </c>
      <c r="BU21">
        <v>149.207433333333</v>
      </c>
      <c r="BV21">
        <v>149.26736666666699</v>
      </c>
      <c r="BW21">
        <v>20.104276666666699</v>
      </c>
      <c r="BX21">
        <v>20.089880000000001</v>
      </c>
      <c r="BY21">
        <v>149.934233333333</v>
      </c>
      <c r="BZ21">
        <v>20.111333333333299</v>
      </c>
      <c r="CA21">
        <v>500.20876666666697</v>
      </c>
      <c r="CB21">
        <v>101.651</v>
      </c>
      <c r="CC21">
        <v>9.9950543333333294E-2</v>
      </c>
      <c r="CD21">
        <v>27.983499999999999</v>
      </c>
      <c r="CE21">
        <v>28.244496666666699</v>
      </c>
      <c r="CF21">
        <v>999.9</v>
      </c>
      <c r="CG21">
        <v>0</v>
      </c>
      <c r="CH21">
        <v>0</v>
      </c>
      <c r="CI21">
        <v>10007.080333333301</v>
      </c>
      <c r="CJ21">
        <v>0</v>
      </c>
      <c r="CK21">
        <v>162.98363333333299</v>
      </c>
      <c r="CL21">
        <v>1400.0050000000001</v>
      </c>
      <c r="CM21">
        <v>0.89999960000000001</v>
      </c>
      <c r="CN21">
        <v>0.10000072</v>
      </c>
      <c r="CO21">
        <v>0</v>
      </c>
      <c r="CP21">
        <v>723.62093333333303</v>
      </c>
      <c r="CQ21">
        <v>4.99979</v>
      </c>
      <c r="CR21">
        <v>10122.266666666699</v>
      </c>
      <c r="CS21">
        <v>11904.7033333333</v>
      </c>
      <c r="CT21">
        <v>48.625</v>
      </c>
      <c r="CU21">
        <v>50.875</v>
      </c>
      <c r="CV21">
        <v>49.811999999999998</v>
      </c>
      <c r="CW21">
        <v>49.561999999999998</v>
      </c>
      <c r="CX21">
        <v>49.691200000000002</v>
      </c>
      <c r="CY21">
        <v>1255.5060000000001</v>
      </c>
      <c r="CZ21">
        <v>139.499</v>
      </c>
      <c r="DA21">
        <v>0</v>
      </c>
      <c r="DB21">
        <v>72.200000047683702</v>
      </c>
      <c r="DC21">
        <v>0</v>
      </c>
      <c r="DD21">
        <v>723.62103999999999</v>
      </c>
      <c r="DE21">
        <v>-1.4973846016183201</v>
      </c>
      <c r="DF21">
        <v>-19.684615314031898</v>
      </c>
      <c r="DG21">
        <v>10122.056</v>
      </c>
      <c r="DH21">
        <v>15</v>
      </c>
      <c r="DI21">
        <v>1608247230.0999999</v>
      </c>
      <c r="DJ21" t="s">
        <v>306</v>
      </c>
      <c r="DK21">
        <v>1608247230.0999999</v>
      </c>
      <c r="DL21">
        <v>1608247222.0999999</v>
      </c>
      <c r="DM21">
        <v>34</v>
      </c>
      <c r="DN21">
        <v>0.49099999999999999</v>
      </c>
      <c r="DO21">
        <v>3.0000000000000001E-3</v>
      </c>
      <c r="DP21">
        <v>-0.77200000000000002</v>
      </c>
      <c r="DQ21">
        <v>-8.0000000000000002E-3</v>
      </c>
      <c r="DR21">
        <v>80</v>
      </c>
      <c r="DS21">
        <v>20</v>
      </c>
      <c r="DT21">
        <v>0.36</v>
      </c>
      <c r="DU21">
        <v>0.14000000000000001</v>
      </c>
      <c r="DV21">
        <v>5.4944516152201903E-2</v>
      </c>
      <c r="DW21">
        <v>-0.21092493577409299</v>
      </c>
      <c r="DX21">
        <v>3.0409705958721299E-2</v>
      </c>
      <c r="DY21">
        <v>1</v>
      </c>
      <c r="DZ21">
        <v>-6.3163232333333305E-2</v>
      </c>
      <c r="EA21">
        <v>0.158749843381535</v>
      </c>
      <c r="EB21">
        <v>2.9542565062117599E-2</v>
      </c>
      <c r="EC21">
        <v>1</v>
      </c>
      <c r="ED21">
        <v>1.29873234666667E-2</v>
      </c>
      <c r="EE21">
        <v>0.16575621907007801</v>
      </c>
      <c r="EF21">
        <v>1.20836849310048E-2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-0.72699999999999998</v>
      </c>
      <c r="EN21">
        <v>-6.7999999999999996E-3</v>
      </c>
      <c r="EO21">
        <v>-0.83284425303211995</v>
      </c>
      <c r="EP21">
        <v>8.1547674161403102E-4</v>
      </c>
      <c r="EQ21">
        <v>-7.5071724955183801E-7</v>
      </c>
      <c r="ER21">
        <v>1.8443278439785599E-10</v>
      </c>
      <c r="ES21">
        <v>-0.16012721358374701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2.4</v>
      </c>
      <c r="FB21">
        <v>2.6</v>
      </c>
      <c r="FC21">
        <v>2</v>
      </c>
      <c r="FD21">
        <v>494.33199999999999</v>
      </c>
      <c r="FE21">
        <v>468.99799999999999</v>
      </c>
      <c r="FF21">
        <v>22.834800000000001</v>
      </c>
      <c r="FG21">
        <v>32.749099999999999</v>
      </c>
      <c r="FH21">
        <v>30</v>
      </c>
      <c r="FI21">
        <v>32.685299999999998</v>
      </c>
      <c r="FJ21">
        <v>32.638100000000001</v>
      </c>
      <c r="FK21">
        <v>9.5360300000000002</v>
      </c>
      <c r="FL21">
        <v>14.431100000000001</v>
      </c>
      <c r="FM21">
        <v>18.319700000000001</v>
      </c>
      <c r="FN21">
        <v>22.849299999999999</v>
      </c>
      <c r="FO21">
        <v>149.66800000000001</v>
      </c>
      <c r="FP21">
        <v>20.1462</v>
      </c>
      <c r="FQ21">
        <v>101.023</v>
      </c>
      <c r="FR21">
        <v>100.46599999999999</v>
      </c>
    </row>
    <row r="22" spans="1:174" x14ac:dyDescent="0.25">
      <c r="A22">
        <v>6</v>
      </c>
      <c r="B22">
        <v>1608247447.5</v>
      </c>
      <c r="C22">
        <v>417.40000009536698</v>
      </c>
      <c r="D22" t="s">
        <v>315</v>
      </c>
      <c r="E22" t="s">
        <v>316</v>
      </c>
      <c r="F22" t="s">
        <v>289</v>
      </c>
      <c r="G22" t="s">
        <v>290</v>
      </c>
      <c r="H22">
        <v>1608247439.5</v>
      </c>
      <c r="I22">
        <f t="shared" si="0"/>
        <v>3.6064934455599711E-5</v>
      </c>
      <c r="J22">
        <f t="shared" si="1"/>
        <v>3.5793886071751504E-2</v>
      </c>
      <c r="K22">
        <f t="shared" si="2"/>
        <v>199.13116129032301</v>
      </c>
      <c r="L22">
        <f t="shared" si="3"/>
        <v>164.74076248504363</v>
      </c>
      <c r="M22">
        <f t="shared" si="4"/>
        <v>16.762572419775211</v>
      </c>
      <c r="N22">
        <f t="shared" si="5"/>
        <v>20.26183721509739</v>
      </c>
      <c r="O22">
        <f t="shared" si="6"/>
        <v>1.9711929007772393E-3</v>
      </c>
      <c r="P22">
        <f t="shared" si="7"/>
        <v>2.9584820534187495</v>
      </c>
      <c r="Q22">
        <f t="shared" si="8"/>
        <v>1.9704635386167358E-3</v>
      </c>
      <c r="R22">
        <f t="shared" si="9"/>
        <v>1.2316052178448491E-3</v>
      </c>
      <c r="S22">
        <f t="shared" si="10"/>
        <v>231.29292767084428</v>
      </c>
      <c r="T22">
        <f t="shared" si="11"/>
        <v>29.327221196719755</v>
      </c>
      <c r="U22">
        <f t="shared" si="12"/>
        <v>28.224235483870999</v>
      </c>
      <c r="V22">
        <f t="shared" si="13"/>
        <v>3.8447302115689825</v>
      </c>
      <c r="W22">
        <f t="shared" si="14"/>
        <v>53.701818249316027</v>
      </c>
      <c r="X22">
        <f t="shared" si="15"/>
        <v>2.0362203298719876</v>
      </c>
      <c r="Y22">
        <f t="shared" si="16"/>
        <v>3.7917158045163997</v>
      </c>
      <c r="Z22">
        <f t="shared" si="17"/>
        <v>1.8085098816969949</v>
      </c>
      <c r="AA22">
        <f t="shared" si="18"/>
        <v>-1.5904636094919473</v>
      </c>
      <c r="AB22">
        <f t="shared" si="19"/>
        <v>-38.018073872284468</v>
      </c>
      <c r="AC22">
        <f t="shared" si="20"/>
        <v>-2.8040553754842872</v>
      </c>
      <c r="AD22">
        <f t="shared" si="21"/>
        <v>188.88033481358357</v>
      </c>
      <c r="AE22">
        <v>1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53577.990723619849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317</v>
      </c>
      <c r="AR22">
        <v>15331</v>
      </c>
      <c r="AS22">
        <v>722.24307999999996</v>
      </c>
      <c r="AT22">
        <v>764.18</v>
      </c>
      <c r="AU22">
        <f t="shared" si="27"/>
        <v>5.4878327095710389E-2</v>
      </c>
      <c r="AV22">
        <v>0.5</v>
      </c>
      <c r="AW22">
        <f t="shared" si="28"/>
        <v>1180.1952974019412</v>
      </c>
      <c r="AX22">
        <f t="shared" si="29"/>
        <v>3.5793886071751504E-2</v>
      </c>
      <c r="AY22">
        <f t="shared" si="30"/>
        <v>32.383571783821466</v>
      </c>
      <c r="AZ22">
        <f t="shared" si="31"/>
        <v>0.27880865764610424</v>
      </c>
      <c r="BA22">
        <f t="shared" si="32"/>
        <v>5.1986426927696833E-4</v>
      </c>
      <c r="BB22">
        <f t="shared" si="33"/>
        <v>3.2687324975791046</v>
      </c>
      <c r="BC22" t="s">
        <v>318</v>
      </c>
      <c r="BD22">
        <v>551.12</v>
      </c>
      <c r="BE22">
        <f t="shared" si="34"/>
        <v>213.05999999999995</v>
      </c>
      <c r="BF22">
        <f t="shared" si="35"/>
        <v>0.19683150286304327</v>
      </c>
      <c r="BG22">
        <f t="shared" si="36"/>
        <v>0.921407914539499</v>
      </c>
      <c r="BH22">
        <f t="shared" si="37"/>
        <v>0.86107331711785551</v>
      </c>
      <c r="BI22">
        <f t="shared" si="38"/>
        <v>0.9808752775945272</v>
      </c>
      <c r="BJ22">
        <f t="shared" si="39"/>
        <v>0.15019566246017949</v>
      </c>
      <c r="BK22">
        <f t="shared" si="40"/>
        <v>0.84980433753982054</v>
      </c>
      <c r="BL22">
        <f t="shared" si="41"/>
        <v>1400.01225806452</v>
      </c>
      <c r="BM22">
        <f t="shared" si="42"/>
        <v>1180.1952974019412</v>
      </c>
      <c r="BN22">
        <f t="shared" si="43"/>
        <v>0.84298925998943042</v>
      </c>
      <c r="BO22">
        <f t="shared" si="44"/>
        <v>0.19597851997886112</v>
      </c>
      <c r="BP22">
        <v>6</v>
      </c>
      <c r="BQ22">
        <v>0.5</v>
      </c>
      <c r="BR22" t="s">
        <v>294</v>
      </c>
      <c r="BS22">
        <v>2</v>
      </c>
      <c r="BT22">
        <v>1608247439.5</v>
      </c>
      <c r="BU22">
        <v>199.13116129032301</v>
      </c>
      <c r="BV22">
        <v>199.18270967741901</v>
      </c>
      <c r="BW22">
        <v>20.011754838709699</v>
      </c>
      <c r="BX22">
        <v>19.969361290322599</v>
      </c>
      <c r="BY22">
        <v>199.82951612903199</v>
      </c>
      <c r="BZ22">
        <v>20.020764516128999</v>
      </c>
      <c r="CA22">
        <v>500.21590322580602</v>
      </c>
      <c r="CB22">
        <v>101.651225806452</v>
      </c>
      <c r="CC22">
        <v>9.9987232258064496E-2</v>
      </c>
      <c r="CD22">
        <v>27.985874193548401</v>
      </c>
      <c r="CE22">
        <v>28.224235483870999</v>
      </c>
      <c r="CF22">
        <v>999.9</v>
      </c>
      <c r="CG22">
        <v>0</v>
      </c>
      <c r="CH22">
        <v>0</v>
      </c>
      <c r="CI22">
        <v>10000.7309677419</v>
      </c>
      <c r="CJ22">
        <v>0</v>
      </c>
      <c r="CK22">
        <v>162.93296774193499</v>
      </c>
      <c r="CL22">
        <v>1400.01225806452</v>
      </c>
      <c r="CM22">
        <v>0.90000199999999997</v>
      </c>
      <c r="CN22">
        <v>9.9998400000000001E-2</v>
      </c>
      <c r="CO22">
        <v>0</v>
      </c>
      <c r="CP22">
        <v>722.27283870967699</v>
      </c>
      <c r="CQ22">
        <v>4.99979</v>
      </c>
      <c r="CR22">
        <v>10101.7193548387</v>
      </c>
      <c r="CS22">
        <v>11904.770967741901</v>
      </c>
      <c r="CT22">
        <v>48.686999999999998</v>
      </c>
      <c r="CU22">
        <v>50.875</v>
      </c>
      <c r="CV22">
        <v>49.811999999999998</v>
      </c>
      <c r="CW22">
        <v>49.561999999999998</v>
      </c>
      <c r="CX22">
        <v>49.75</v>
      </c>
      <c r="CY22">
        <v>1255.51225806452</v>
      </c>
      <c r="CZ22">
        <v>139.5</v>
      </c>
      <c r="DA22">
        <v>0</v>
      </c>
      <c r="DB22">
        <v>71</v>
      </c>
      <c r="DC22">
        <v>0</v>
      </c>
      <c r="DD22">
        <v>722.24307999999996</v>
      </c>
      <c r="DE22">
        <v>-0.69715384257079904</v>
      </c>
      <c r="DF22">
        <v>-26.876923075074998</v>
      </c>
      <c r="DG22">
        <v>10101.272000000001</v>
      </c>
      <c r="DH22">
        <v>15</v>
      </c>
      <c r="DI22">
        <v>1608247230.0999999</v>
      </c>
      <c r="DJ22" t="s">
        <v>306</v>
      </c>
      <c r="DK22">
        <v>1608247230.0999999</v>
      </c>
      <c r="DL22">
        <v>1608247222.0999999</v>
      </c>
      <c r="DM22">
        <v>34</v>
      </c>
      <c r="DN22">
        <v>0.49099999999999999</v>
      </c>
      <c r="DO22">
        <v>3.0000000000000001E-3</v>
      </c>
      <c r="DP22">
        <v>-0.77200000000000002</v>
      </c>
      <c r="DQ22">
        <v>-8.0000000000000002E-3</v>
      </c>
      <c r="DR22">
        <v>80</v>
      </c>
      <c r="DS22">
        <v>20</v>
      </c>
      <c r="DT22">
        <v>0.36</v>
      </c>
      <c r="DU22">
        <v>0.14000000000000001</v>
      </c>
      <c r="DV22">
        <v>4.3478693934762398E-2</v>
      </c>
      <c r="DW22">
        <v>-0.239009439933314</v>
      </c>
      <c r="DX22">
        <v>4.6964463939324998E-2</v>
      </c>
      <c r="DY22">
        <v>1</v>
      </c>
      <c r="DZ22">
        <v>-5.0789383E-2</v>
      </c>
      <c r="EA22">
        <v>4.8344925917686299E-2</v>
      </c>
      <c r="EB22">
        <v>4.0814403485570097E-2</v>
      </c>
      <c r="EC22">
        <v>1</v>
      </c>
      <c r="ED22">
        <v>4.2152839999999997E-2</v>
      </c>
      <c r="EE22">
        <v>6.4723050500556198E-2</v>
      </c>
      <c r="EF22">
        <v>4.7389565889268603E-3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-0.69899999999999995</v>
      </c>
      <c r="EN22">
        <v>-8.8000000000000005E-3</v>
      </c>
      <c r="EO22">
        <v>-0.83284425303211995</v>
      </c>
      <c r="EP22">
        <v>8.1547674161403102E-4</v>
      </c>
      <c r="EQ22">
        <v>-7.5071724955183801E-7</v>
      </c>
      <c r="ER22">
        <v>1.8443278439785599E-10</v>
      </c>
      <c r="ES22">
        <v>-0.16012721358374701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3.6</v>
      </c>
      <c r="FB22">
        <v>3.8</v>
      </c>
      <c r="FC22">
        <v>2</v>
      </c>
      <c r="FD22">
        <v>494.27800000000002</v>
      </c>
      <c r="FE22">
        <v>469.04899999999998</v>
      </c>
      <c r="FF22">
        <v>22.854900000000001</v>
      </c>
      <c r="FG22">
        <v>32.739600000000003</v>
      </c>
      <c r="FH22">
        <v>30</v>
      </c>
      <c r="FI22">
        <v>32.673699999999997</v>
      </c>
      <c r="FJ22">
        <v>32.629399999999997</v>
      </c>
      <c r="FK22">
        <v>11.7477</v>
      </c>
      <c r="FL22">
        <v>14.7963</v>
      </c>
      <c r="FM22">
        <v>18.319700000000001</v>
      </c>
      <c r="FN22">
        <v>22.863499999999998</v>
      </c>
      <c r="FO22">
        <v>199.602</v>
      </c>
      <c r="FP22">
        <v>20.037500000000001</v>
      </c>
      <c r="FQ22">
        <v>101.027</v>
      </c>
      <c r="FR22">
        <v>100.46599999999999</v>
      </c>
    </row>
    <row r="23" spans="1:174" x14ac:dyDescent="0.25">
      <c r="A23">
        <v>7</v>
      </c>
      <c r="B23">
        <v>1608247518.5</v>
      </c>
      <c r="C23">
        <v>488.40000009536698</v>
      </c>
      <c r="D23" t="s">
        <v>319</v>
      </c>
      <c r="E23" t="s">
        <v>320</v>
      </c>
      <c r="F23" t="s">
        <v>289</v>
      </c>
      <c r="G23" t="s">
        <v>290</v>
      </c>
      <c r="H23">
        <v>1608247510.75</v>
      </c>
      <c r="I23">
        <f t="shared" si="0"/>
        <v>6.6064467734294977E-5</v>
      </c>
      <c r="J23">
        <f t="shared" si="1"/>
        <v>0.13380416363006575</v>
      </c>
      <c r="K23">
        <f t="shared" si="2"/>
        <v>249.09829999999999</v>
      </c>
      <c r="L23">
        <f t="shared" si="3"/>
        <v>183.31519582789687</v>
      </c>
      <c r="M23">
        <f t="shared" si="4"/>
        <v>18.653240894101092</v>
      </c>
      <c r="N23">
        <f t="shared" si="5"/>
        <v>25.347001786875104</v>
      </c>
      <c r="O23">
        <f t="shared" si="6"/>
        <v>3.6039284722532323E-3</v>
      </c>
      <c r="P23">
        <f t="shared" si="7"/>
        <v>2.9603905459071216</v>
      </c>
      <c r="Q23">
        <f t="shared" si="8"/>
        <v>3.6014928287764719E-3</v>
      </c>
      <c r="R23">
        <f t="shared" si="9"/>
        <v>2.2511517085623293E-3</v>
      </c>
      <c r="S23">
        <f t="shared" si="10"/>
        <v>231.29088143817958</v>
      </c>
      <c r="T23">
        <f t="shared" si="11"/>
        <v>29.302040568023319</v>
      </c>
      <c r="U23">
        <f t="shared" si="12"/>
        <v>28.204926666666701</v>
      </c>
      <c r="V23">
        <f t="shared" si="13"/>
        <v>3.8404117622929137</v>
      </c>
      <c r="W23">
        <f t="shared" si="14"/>
        <v>53.528438744964568</v>
      </c>
      <c r="X23">
        <f t="shared" si="15"/>
        <v>2.0276759576324954</v>
      </c>
      <c r="Y23">
        <f t="shared" si="16"/>
        <v>3.7880349309146242</v>
      </c>
      <c r="Z23">
        <f t="shared" si="17"/>
        <v>1.8127358046604183</v>
      </c>
      <c r="AA23">
        <f t="shared" si="18"/>
        <v>-2.9134430270824083</v>
      </c>
      <c r="AB23">
        <f t="shared" si="19"/>
        <v>-37.619451559400936</v>
      </c>
      <c r="AC23">
        <f t="shared" si="20"/>
        <v>-2.772369095624478</v>
      </c>
      <c r="AD23">
        <f t="shared" si="21"/>
        <v>187.98561775607175</v>
      </c>
      <c r="AE23">
        <v>1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53636.676211808757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321</v>
      </c>
      <c r="AR23">
        <v>15330.7</v>
      </c>
      <c r="AS23">
        <v>720.89571999999998</v>
      </c>
      <c r="AT23">
        <v>763.15</v>
      </c>
      <c r="AU23">
        <f t="shared" si="27"/>
        <v>5.5368250016379461E-2</v>
      </c>
      <c r="AV23">
        <v>0.5</v>
      </c>
      <c r="AW23">
        <f t="shared" si="28"/>
        <v>1180.1831906277764</v>
      </c>
      <c r="AX23">
        <f t="shared" si="29"/>
        <v>0.13380416363006575</v>
      </c>
      <c r="AY23">
        <f t="shared" si="30"/>
        <v>32.672338981903572</v>
      </c>
      <c r="AZ23">
        <f t="shared" si="31"/>
        <v>0.28008910437004519</v>
      </c>
      <c r="BA23">
        <f t="shared" si="32"/>
        <v>6.0291626681091104E-4</v>
      </c>
      <c r="BB23">
        <f t="shared" si="33"/>
        <v>3.2744938740745595</v>
      </c>
      <c r="BC23" t="s">
        <v>322</v>
      </c>
      <c r="BD23">
        <v>549.4</v>
      </c>
      <c r="BE23">
        <f t="shared" si="34"/>
        <v>213.75</v>
      </c>
      <c r="BF23">
        <f t="shared" si="35"/>
        <v>0.19768084210526313</v>
      </c>
      <c r="BG23">
        <f t="shared" si="36"/>
        <v>0.92120338558178627</v>
      </c>
      <c r="BH23">
        <f t="shared" si="37"/>
        <v>0.88633423154497593</v>
      </c>
      <c r="BI23">
        <f t="shared" si="38"/>
        <v>0.98127973795559931</v>
      </c>
      <c r="BJ23">
        <f t="shared" si="39"/>
        <v>0.15065404279641384</v>
      </c>
      <c r="BK23">
        <f t="shared" si="40"/>
        <v>0.84934595720358619</v>
      </c>
      <c r="BL23">
        <f t="shared" si="41"/>
        <v>1399.9976666666701</v>
      </c>
      <c r="BM23">
        <f t="shared" si="42"/>
        <v>1180.1831906277764</v>
      </c>
      <c r="BN23">
        <f t="shared" si="43"/>
        <v>0.842989398287883</v>
      </c>
      <c r="BO23">
        <f t="shared" si="44"/>
        <v>0.19597879657576611</v>
      </c>
      <c r="BP23">
        <v>6</v>
      </c>
      <c r="BQ23">
        <v>0.5</v>
      </c>
      <c r="BR23" t="s">
        <v>294</v>
      </c>
      <c r="BS23">
        <v>2</v>
      </c>
      <c r="BT23">
        <v>1608247510.75</v>
      </c>
      <c r="BU23">
        <v>249.09829999999999</v>
      </c>
      <c r="BV23">
        <v>249.278533333333</v>
      </c>
      <c r="BW23">
        <v>19.927036666666702</v>
      </c>
      <c r="BX23">
        <v>19.8493733333333</v>
      </c>
      <c r="BY23">
        <v>249.7714</v>
      </c>
      <c r="BZ23">
        <v>19.937823333333299</v>
      </c>
      <c r="CA23">
        <v>500.22059999999999</v>
      </c>
      <c r="CB23">
        <v>101.65503333333299</v>
      </c>
      <c r="CC23">
        <v>9.9983810000000006E-2</v>
      </c>
      <c r="CD23">
        <v>27.9692166666667</v>
      </c>
      <c r="CE23">
        <v>28.204926666666701</v>
      </c>
      <c r="CF23">
        <v>999.9</v>
      </c>
      <c r="CG23">
        <v>0</v>
      </c>
      <c r="CH23">
        <v>0</v>
      </c>
      <c r="CI23">
        <v>10011.184999999999</v>
      </c>
      <c r="CJ23">
        <v>0</v>
      </c>
      <c r="CK23">
        <v>164.95026666666701</v>
      </c>
      <c r="CL23">
        <v>1399.9976666666701</v>
      </c>
      <c r="CM23">
        <v>0.89999446666666705</v>
      </c>
      <c r="CN23">
        <v>0.10000572000000001</v>
      </c>
      <c r="CO23">
        <v>0</v>
      </c>
      <c r="CP23">
        <v>720.91840000000002</v>
      </c>
      <c r="CQ23">
        <v>4.99979</v>
      </c>
      <c r="CR23">
        <v>10087.9333333333</v>
      </c>
      <c r="CS23">
        <v>11904.6233333333</v>
      </c>
      <c r="CT23">
        <v>48.695399999999999</v>
      </c>
      <c r="CU23">
        <v>50.897733333333299</v>
      </c>
      <c r="CV23">
        <v>49.875</v>
      </c>
      <c r="CW23">
        <v>49.561999999999998</v>
      </c>
      <c r="CX23">
        <v>49.75</v>
      </c>
      <c r="CY23">
        <v>1255.4926666666699</v>
      </c>
      <c r="CZ23">
        <v>139.505</v>
      </c>
      <c r="DA23">
        <v>0</v>
      </c>
      <c r="DB23">
        <v>70.300000190734906</v>
      </c>
      <c r="DC23">
        <v>0</v>
      </c>
      <c r="DD23">
        <v>720.89571999999998</v>
      </c>
      <c r="DE23">
        <v>-1.05892308529913</v>
      </c>
      <c r="DF23">
        <v>-6.2461539016329803</v>
      </c>
      <c r="DG23">
        <v>10087.856</v>
      </c>
      <c r="DH23">
        <v>15</v>
      </c>
      <c r="DI23">
        <v>1608247230.0999999</v>
      </c>
      <c r="DJ23" t="s">
        <v>306</v>
      </c>
      <c r="DK23">
        <v>1608247230.0999999</v>
      </c>
      <c r="DL23">
        <v>1608247222.0999999</v>
      </c>
      <c r="DM23">
        <v>34</v>
      </c>
      <c r="DN23">
        <v>0.49099999999999999</v>
      </c>
      <c r="DO23">
        <v>3.0000000000000001E-3</v>
      </c>
      <c r="DP23">
        <v>-0.77200000000000002</v>
      </c>
      <c r="DQ23">
        <v>-8.0000000000000002E-3</v>
      </c>
      <c r="DR23">
        <v>80</v>
      </c>
      <c r="DS23">
        <v>20</v>
      </c>
      <c r="DT23">
        <v>0.36</v>
      </c>
      <c r="DU23">
        <v>0.14000000000000001</v>
      </c>
      <c r="DV23">
        <v>0.14380282100074099</v>
      </c>
      <c r="DW23">
        <v>-0.19353137179667401</v>
      </c>
      <c r="DX23">
        <v>5.9993601494021401E-2</v>
      </c>
      <c r="DY23">
        <v>1</v>
      </c>
      <c r="DZ23">
        <v>-0.185747783333333</v>
      </c>
      <c r="EA23">
        <v>0.132698149054504</v>
      </c>
      <c r="EB23">
        <v>6.6105761074226499E-2</v>
      </c>
      <c r="EC23">
        <v>1</v>
      </c>
      <c r="ED23">
        <v>7.778301E-2</v>
      </c>
      <c r="EE23">
        <v>-1.2480114794215701E-2</v>
      </c>
      <c r="EF23">
        <v>1.2496766246646899E-3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-0.67300000000000004</v>
      </c>
      <c r="EN23">
        <v>-1.0800000000000001E-2</v>
      </c>
      <c r="EO23">
        <v>-0.83284425303211995</v>
      </c>
      <c r="EP23">
        <v>8.1547674161403102E-4</v>
      </c>
      <c r="EQ23">
        <v>-7.5071724955183801E-7</v>
      </c>
      <c r="ER23">
        <v>1.8443278439785599E-10</v>
      </c>
      <c r="ES23">
        <v>-0.16012721358374701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4.8</v>
      </c>
      <c r="FB23">
        <v>4.9000000000000004</v>
      </c>
      <c r="FC23">
        <v>2</v>
      </c>
      <c r="FD23">
        <v>494.47800000000001</v>
      </c>
      <c r="FE23">
        <v>469.07299999999998</v>
      </c>
      <c r="FF23">
        <v>22.8904</v>
      </c>
      <c r="FG23">
        <v>32.722900000000003</v>
      </c>
      <c r="FH23">
        <v>29.9999</v>
      </c>
      <c r="FI23">
        <v>32.6601</v>
      </c>
      <c r="FJ23">
        <v>32.615099999999998</v>
      </c>
      <c r="FK23">
        <v>13.9237</v>
      </c>
      <c r="FL23">
        <v>15.9293</v>
      </c>
      <c r="FM23">
        <v>18.319700000000001</v>
      </c>
      <c r="FN23">
        <v>22.901900000000001</v>
      </c>
      <c r="FO23">
        <v>249.672</v>
      </c>
      <c r="FP23">
        <v>19.8687</v>
      </c>
      <c r="FQ23">
        <v>101.032</v>
      </c>
      <c r="FR23">
        <v>100.473</v>
      </c>
    </row>
    <row r="24" spans="1:174" x14ac:dyDescent="0.25">
      <c r="A24">
        <v>8</v>
      </c>
      <c r="B24">
        <v>1608247637.5</v>
      </c>
      <c r="C24">
        <v>607.40000009536698</v>
      </c>
      <c r="D24" t="s">
        <v>323</v>
      </c>
      <c r="E24" t="s">
        <v>324</v>
      </c>
      <c r="F24" t="s">
        <v>289</v>
      </c>
      <c r="G24" t="s">
        <v>290</v>
      </c>
      <c r="H24">
        <v>1608247629.75</v>
      </c>
      <c r="I24">
        <f t="shared" si="0"/>
        <v>4.6708358219171449E-5</v>
      </c>
      <c r="J24">
        <f t="shared" si="1"/>
        <v>0.12363837081655016</v>
      </c>
      <c r="K24">
        <f t="shared" si="2"/>
        <v>399.77176666666702</v>
      </c>
      <c r="L24">
        <f t="shared" si="3"/>
        <v>312.18090222167945</v>
      </c>
      <c r="M24">
        <f t="shared" si="4"/>
        <v>31.766797896565198</v>
      </c>
      <c r="N24">
        <f t="shared" si="5"/>
        <v>40.679839240886508</v>
      </c>
      <c r="O24">
        <f t="shared" si="6"/>
        <v>2.5632488047339749E-3</v>
      </c>
      <c r="P24">
        <f t="shared" si="7"/>
        <v>2.9591024347213035</v>
      </c>
      <c r="Q24">
        <f t="shared" si="8"/>
        <v>2.5620159174621618E-3</v>
      </c>
      <c r="R24">
        <f t="shared" si="9"/>
        <v>1.6013706663599763E-3</v>
      </c>
      <c r="S24">
        <f t="shared" si="10"/>
        <v>231.29438571558882</v>
      </c>
      <c r="T24">
        <f t="shared" si="11"/>
        <v>29.335779297875689</v>
      </c>
      <c r="U24">
        <f t="shared" si="12"/>
        <v>28.2322566666667</v>
      </c>
      <c r="V24">
        <f t="shared" si="13"/>
        <v>3.8465254075230551</v>
      </c>
      <c r="W24">
        <f t="shared" si="14"/>
        <v>53.899050663680782</v>
      </c>
      <c r="X24">
        <f t="shared" si="15"/>
        <v>2.0450769326630707</v>
      </c>
      <c r="Y24">
        <f t="shared" si="16"/>
        <v>3.7942726402064828</v>
      </c>
      <c r="Z24">
        <f t="shared" si="17"/>
        <v>1.8014484748599844</v>
      </c>
      <c r="AA24">
        <f t="shared" si="18"/>
        <v>-2.0598385974654607</v>
      </c>
      <c r="AB24">
        <f t="shared" si="19"/>
        <v>-37.461100054780246</v>
      </c>
      <c r="AC24">
        <f t="shared" si="20"/>
        <v>-2.7626655272878837</v>
      </c>
      <c r="AD24">
        <f t="shared" si="21"/>
        <v>189.01078153605522</v>
      </c>
      <c r="AE24">
        <v>1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53594.153021922961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325</v>
      </c>
      <c r="AR24">
        <v>15331.3</v>
      </c>
      <c r="AS24">
        <v>718.30849999999998</v>
      </c>
      <c r="AT24">
        <v>761.79</v>
      </c>
      <c r="AU24">
        <f t="shared" si="27"/>
        <v>5.7078066133711358E-2</v>
      </c>
      <c r="AV24">
        <v>0.5</v>
      </c>
      <c r="AW24">
        <f t="shared" si="28"/>
        <v>1180.2021706277517</v>
      </c>
      <c r="AX24">
        <f t="shared" si="29"/>
        <v>0.12363837081655016</v>
      </c>
      <c r="AY24">
        <f t="shared" si="30"/>
        <v>33.681828773120252</v>
      </c>
      <c r="AZ24">
        <f t="shared" si="31"/>
        <v>0.28488166030008266</v>
      </c>
      <c r="BA24">
        <f t="shared" si="32"/>
        <v>5.9429296783931917E-4</v>
      </c>
      <c r="BB24">
        <f t="shared" si="33"/>
        <v>3.2821249950773836</v>
      </c>
      <c r="BC24" t="s">
        <v>326</v>
      </c>
      <c r="BD24">
        <v>544.77</v>
      </c>
      <c r="BE24">
        <f t="shared" si="34"/>
        <v>217.01999999999998</v>
      </c>
      <c r="BF24">
        <f t="shared" si="35"/>
        <v>0.20035710994378392</v>
      </c>
      <c r="BG24">
        <f t="shared" si="36"/>
        <v>0.92013425041677244</v>
      </c>
      <c r="BH24">
        <f t="shared" si="37"/>
        <v>0.93886009932399683</v>
      </c>
      <c r="BI24">
        <f t="shared" si="38"/>
        <v>0.98181378270419961</v>
      </c>
      <c r="BJ24">
        <f t="shared" si="39"/>
        <v>0.15195218041283817</v>
      </c>
      <c r="BK24">
        <f t="shared" si="40"/>
        <v>0.8480478195871618</v>
      </c>
      <c r="BL24">
        <f t="shared" si="41"/>
        <v>1400.02033333333</v>
      </c>
      <c r="BM24">
        <f t="shared" si="42"/>
        <v>1180.2021706277517</v>
      </c>
      <c r="BN24">
        <f t="shared" si="43"/>
        <v>0.84298930703227015</v>
      </c>
      <c r="BO24">
        <f t="shared" si="44"/>
        <v>0.19597861406454023</v>
      </c>
      <c r="BP24">
        <v>6</v>
      </c>
      <c r="BQ24">
        <v>0.5</v>
      </c>
      <c r="BR24" t="s">
        <v>294</v>
      </c>
      <c r="BS24">
        <v>2</v>
      </c>
      <c r="BT24">
        <v>1608247629.75</v>
      </c>
      <c r="BU24">
        <v>399.77176666666702</v>
      </c>
      <c r="BV24">
        <v>399.94246666666697</v>
      </c>
      <c r="BW24">
        <v>20.097523333333299</v>
      </c>
      <c r="BX24">
        <v>20.042623333333299</v>
      </c>
      <c r="BY24">
        <v>400.38650000000001</v>
      </c>
      <c r="BZ24">
        <v>20.1047233333333</v>
      </c>
      <c r="CA24">
        <v>500.21460000000002</v>
      </c>
      <c r="CB24">
        <v>101.657666666667</v>
      </c>
      <c r="CC24">
        <v>9.9992659999999997E-2</v>
      </c>
      <c r="CD24">
        <v>27.997436666666701</v>
      </c>
      <c r="CE24">
        <v>28.2322566666667</v>
      </c>
      <c r="CF24">
        <v>999.9</v>
      </c>
      <c r="CG24">
        <v>0</v>
      </c>
      <c r="CH24">
        <v>0</v>
      </c>
      <c r="CI24">
        <v>10003.616333333301</v>
      </c>
      <c r="CJ24">
        <v>0</v>
      </c>
      <c r="CK24">
        <v>166.06890000000001</v>
      </c>
      <c r="CL24">
        <v>1400.02033333333</v>
      </c>
      <c r="CM24">
        <v>0.89999996666666704</v>
      </c>
      <c r="CN24">
        <v>0.10000031333333299</v>
      </c>
      <c r="CO24">
        <v>0</v>
      </c>
      <c r="CP24">
        <v>718.3356</v>
      </c>
      <c r="CQ24">
        <v>4.99979</v>
      </c>
      <c r="CR24">
        <v>10080.84</v>
      </c>
      <c r="CS24">
        <v>11904.846666666699</v>
      </c>
      <c r="CT24">
        <v>48.686999999999998</v>
      </c>
      <c r="CU24">
        <v>50.936999999999998</v>
      </c>
      <c r="CV24">
        <v>49.875</v>
      </c>
      <c r="CW24">
        <v>49.570399999999999</v>
      </c>
      <c r="CX24">
        <v>49.75</v>
      </c>
      <c r="CY24">
        <v>1255.51733333333</v>
      </c>
      <c r="CZ24">
        <v>139.50299999999999</v>
      </c>
      <c r="DA24">
        <v>0</v>
      </c>
      <c r="DB24">
        <v>118.5</v>
      </c>
      <c r="DC24">
        <v>0</v>
      </c>
      <c r="DD24">
        <v>718.30849999999998</v>
      </c>
      <c r="DE24">
        <v>-1.4997264916684501</v>
      </c>
      <c r="DF24">
        <v>-28.5094017183043</v>
      </c>
      <c r="DG24">
        <v>10080.7807692308</v>
      </c>
      <c r="DH24">
        <v>15</v>
      </c>
      <c r="DI24">
        <v>1608247230.0999999</v>
      </c>
      <c r="DJ24" t="s">
        <v>306</v>
      </c>
      <c r="DK24">
        <v>1608247230.0999999</v>
      </c>
      <c r="DL24">
        <v>1608247222.0999999</v>
      </c>
      <c r="DM24">
        <v>34</v>
      </c>
      <c r="DN24">
        <v>0.49099999999999999</v>
      </c>
      <c r="DO24">
        <v>3.0000000000000001E-3</v>
      </c>
      <c r="DP24">
        <v>-0.77200000000000002</v>
      </c>
      <c r="DQ24">
        <v>-8.0000000000000002E-3</v>
      </c>
      <c r="DR24">
        <v>80</v>
      </c>
      <c r="DS24">
        <v>20</v>
      </c>
      <c r="DT24">
        <v>0.36</v>
      </c>
      <c r="DU24">
        <v>0.14000000000000001</v>
      </c>
      <c r="DV24">
        <v>0.12963901299838801</v>
      </c>
      <c r="DW24">
        <v>-0.170030756035251</v>
      </c>
      <c r="DX24">
        <v>3.5263149351375603E-2</v>
      </c>
      <c r="DY24">
        <v>1</v>
      </c>
      <c r="DZ24">
        <v>-0.1750835</v>
      </c>
      <c r="EA24">
        <v>0.146271136818688</v>
      </c>
      <c r="EB24">
        <v>4.0229650151557002E-2</v>
      </c>
      <c r="EC24">
        <v>1</v>
      </c>
      <c r="ED24">
        <v>5.48460666666667E-2</v>
      </c>
      <c r="EE24">
        <v>7.9744017797552906E-3</v>
      </c>
      <c r="EF24">
        <v>7.2863040074436203E-4</v>
      </c>
      <c r="EG24">
        <v>1</v>
      </c>
      <c r="EH24">
        <v>3</v>
      </c>
      <c r="EI24">
        <v>3</v>
      </c>
      <c r="EJ24" t="s">
        <v>301</v>
      </c>
      <c r="EK24">
        <v>100</v>
      </c>
      <c r="EL24">
        <v>100</v>
      </c>
      <c r="EM24">
        <v>-0.61499999999999999</v>
      </c>
      <c r="EN24">
        <v>-7.1000000000000004E-3</v>
      </c>
      <c r="EO24">
        <v>-0.83284425303211995</v>
      </c>
      <c r="EP24">
        <v>8.1547674161403102E-4</v>
      </c>
      <c r="EQ24">
        <v>-7.5071724955183801E-7</v>
      </c>
      <c r="ER24">
        <v>1.8443278439785599E-10</v>
      </c>
      <c r="ES24">
        <v>-0.16012721358374701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6.8</v>
      </c>
      <c r="FB24">
        <v>6.9</v>
      </c>
      <c r="FC24">
        <v>2</v>
      </c>
      <c r="FD24">
        <v>495.02699999999999</v>
      </c>
      <c r="FE24">
        <v>469.601</v>
      </c>
      <c r="FF24">
        <v>22.956900000000001</v>
      </c>
      <c r="FG24">
        <v>32.688000000000002</v>
      </c>
      <c r="FH24">
        <v>30.0001</v>
      </c>
      <c r="FI24">
        <v>32.636200000000002</v>
      </c>
      <c r="FJ24">
        <v>32.591700000000003</v>
      </c>
      <c r="FK24">
        <v>20.185700000000001</v>
      </c>
      <c r="FL24">
        <v>14.8111</v>
      </c>
      <c r="FM24">
        <v>18.319700000000001</v>
      </c>
      <c r="FN24">
        <v>22.957100000000001</v>
      </c>
      <c r="FO24">
        <v>400.09199999999998</v>
      </c>
      <c r="FP24">
        <v>20.003</v>
      </c>
      <c r="FQ24">
        <v>101.035</v>
      </c>
      <c r="FR24">
        <v>100.47199999999999</v>
      </c>
    </row>
    <row r="25" spans="1:174" x14ac:dyDescent="0.25">
      <c r="A25">
        <v>9</v>
      </c>
      <c r="B25">
        <v>1608247737.5</v>
      </c>
      <c r="C25">
        <v>707.40000009536698</v>
      </c>
      <c r="D25" t="s">
        <v>327</v>
      </c>
      <c r="E25" t="s">
        <v>328</v>
      </c>
      <c r="F25" t="s">
        <v>289</v>
      </c>
      <c r="G25" t="s">
        <v>290</v>
      </c>
      <c r="H25">
        <v>1608247729.75</v>
      </c>
      <c r="I25">
        <f t="shared" si="0"/>
        <v>4.7711988971670634E-5</v>
      </c>
      <c r="J25">
        <f t="shared" si="1"/>
        <v>0.26518275603951841</v>
      </c>
      <c r="K25">
        <f t="shared" si="2"/>
        <v>499.54860000000002</v>
      </c>
      <c r="L25">
        <f t="shared" si="3"/>
        <v>324.90428995594976</v>
      </c>
      <c r="M25">
        <f t="shared" si="4"/>
        <v>33.061466451674534</v>
      </c>
      <c r="N25">
        <f t="shared" si="5"/>
        <v>50.832844595927554</v>
      </c>
      <c r="O25">
        <f t="shared" si="6"/>
        <v>2.6107506333020456E-3</v>
      </c>
      <c r="P25">
        <f t="shared" si="7"/>
        <v>2.9586476958828349</v>
      </c>
      <c r="Q25">
        <f t="shared" si="8"/>
        <v>2.6094714430087498E-3</v>
      </c>
      <c r="R25">
        <f t="shared" si="9"/>
        <v>1.6310345270584036E-3</v>
      </c>
      <c r="S25">
        <f t="shared" si="10"/>
        <v>231.29240447729867</v>
      </c>
      <c r="T25">
        <f t="shared" si="11"/>
        <v>29.317354346705464</v>
      </c>
      <c r="U25">
        <f t="shared" si="12"/>
        <v>28.220130000000001</v>
      </c>
      <c r="V25">
        <f t="shared" si="13"/>
        <v>3.8438116588107341</v>
      </c>
      <c r="W25">
        <f t="shared" si="14"/>
        <v>53.744305742716989</v>
      </c>
      <c r="X25">
        <f t="shared" si="15"/>
        <v>2.0370234572954784</v>
      </c>
      <c r="Y25">
        <f t="shared" si="16"/>
        <v>3.7902126172157691</v>
      </c>
      <c r="Z25">
        <f t="shared" si="17"/>
        <v>1.8067882015152557</v>
      </c>
      <c r="AA25">
        <f t="shared" si="18"/>
        <v>-2.104098713650675</v>
      </c>
      <c r="AB25">
        <f t="shared" si="19"/>
        <v>-38.450132822049952</v>
      </c>
      <c r="AC25">
        <f t="shared" si="20"/>
        <v>-2.8356094206213078</v>
      </c>
      <c r="AD25">
        <f t="shared" si="21"/>
        <v>187.90256352097674</v>
      </c>
      <c r="AE25">
        <v>1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53584.165854986866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329</v>
      </c>
      <c r="AR25">
        <v>15331.3</v>
      </c>
      <c r="AS25">
        <v>716.68849999999998</v>
      </c>
      <c r="AT25">
        <v>759.76</v>
      </c>
      <c r="AU25">
        <f t="shared" si="27"/>
        <v>5.6690928714330902E-2</v>
      </c>
      <c r="AV25">
        <v>0.5</v>
      </c>
      <c r="AW25">
        <f t="shared" si="28"/>
        <v>1180.1928106277385</v>
      </c>
      <c r="AX25">
        <f t="shared" si="29"/>
        <v>0.26518275603951841</v>
      </c>
      <c r="AY25">
        <f t="shared" si="30"/>
        <v>33.453113248231475</v>
      </c>
      <c r="AZ25">
        <f t="shared" si="31"/>
        <v>0.28618247867747704</v>
      </c>
      <c r="BA25">
        <f t="shared" si="32"/>
        <v>7.142309529977488E-4</v>
      </c>
      <c r="BB25">
        <f t="shared" si="33"/>
        <v>3.2935663893861218</v>
      </c>
      <c r="BC25" t="s">
        <v>330</v>
      </c>
      <c r="BD25">
        <v>542.33000000000004</v>
      </c>
      <c r="BE25">
        <f t="shared" si="34"/>
        <v>217.42999999999995</v>
      </c>
      <c r="BF25">
        <f t="shared" si="35"/>
        <v>0.19809363933219898</v>
      </c>
      <c r="BG25">
        <f t="shared" si="36"/>
        <v>0.92005515212795286</v>
      </c>
      <c r="BH25">
        <f t="shared" si="37"/>
        <v>0.97264018204557878</v>
      </c>
      <c r="BI25">
        <f t="shared" si="38"/>
        <v>0.98261092302747777</v>
      </c>
      <c r="BJ25">
        <f t="shared" si="39"/>
        <v>0.14990072174875346</v>
      </c>
      <c r="BK25">
        <f t="shared" si="40"/>
        <v>0.85009927825124654</v>
      </c>
      <c r="BL25">
        <f t="shared" si="41"/>
        <v>1400.00933333333</v>
      </c>
      <c r="BM25">
        <f t="shared" si="42"/>
        <v>1180.1928106277385</v>
      </c>
      <c r="BN25">
        <f t="shared" si="43"/>
        <v>0.84298924480580217</v>
      </c>
      <c r="BO25">
        <f t="shared" si="44"/>
        <v>0.19597848961160461</v>
      </c>
      <c r="BP25">
        <v>6</v>
      </c>
      <c r="BQ25">
        <v>0.5</v>
      </c>
      <c r="BR25" t="s">
        <v>294</v>
      </c>
      <c r="BS25">
        <v>2</v>
      </c>
      <c r="BT25">
        <v>1608247729.75</v>
      </c>
      <c r="BU25">
        <v>499.54860000000002</v>
      </c>
      <c r="BV25">
        <v>499.895266666667</v>
      </c>
      <c r="BW25">
        <v>20.0184</v>
      </c>
      <c r="BX25">
        <v>19.962316666666698</v>
      </c>
      <c r="BY25">
        <v>500.13833333333298</v>
      </c>
      <c r="BZ25">
        <v>20.027263333333298</v>
      </c>
      <c r="CA25">
        <v>500.22210000000001</v>
      </c>
      <c r="CB25">
        <v>101.65756666666699</v>
      </c>
      <c r="CC25">
        <v>9.9989246666666698E-2</v>
      </c>
      <c r="CD25">
        <v>27.9790733333333</v>
      </c>
      <c r="CE25">
        <v>28.220130000000001</v>
      </c>
      <c r="CF25">
        <v>999.9</v>
      </c>
      <c r="CG25">
        <v>0</v>
      </c>
      <c r="CH25">
        <v>0</v>
      </c>
      <c r="CI25">
        <v>10001.0466666667</v>
      </c>
      <c r="CJ25">
        <v>0</v>
      </c>
      <c r="CK25">
        <v>252.08676666666699</v>
      </c>
      <c r="CL25">
        <v>1400.00933333333</v>
      </c>
      <c r="CM25">
        <v>0.90000043333333302</v>
      </c>
      <c r="CN25">
        <v>9.9999900000000003E-2</v>
      </c>
      <c r="CO25">
        <v>0</v>
      </c>
      <c r="CP25">
        <v>716.72460000000001</v>
      </c>
      <c r="CQ25">
        <v>4.99979</v>
      </c>
      <c r="CR25">
        <v>10035.916666666701</v>
      </c>
      <c r="CS25">
        <v>11904.75</v>
      </c>
      <c r="CT25">
        <v>48.678733333333298</v>
      </c>
      <c r="CU25">
        <v>50.936999999999998</v>
      </c>
      <c r="CV25">
        <v>49.866599999999998</v>
      </c>
      <c r="CW25">
        <v>49.578800000000001</v>
      </c>
      <c r="CX25">
        <v>49.75</v>
      </c>
      <c r="CY25">
        <v>1255.51033333333</v>
      </c>
      <c r="CZ25">
        <v>139.499</v>
      </c>
      <c r="DA25">
        <v>0</v>
      </c>
      <c r="DB25">
        <v>99.600000143051105</v>
      </c>
      <c r="DC25">
        <v>0</v>
      </c>
      <c r="DD25">
        <v>716.68849999999998</v>
      </c>
      <c r="DE25">
        <v>-0.58923076153937204</v>
      </c>
      <c r="DF25">
        <v>-17.418803420009599</v>
      </c>
      <c r="DG25">
        <v>10035.765384615401</v>
      </c>
      <c r="DH25">
        <v>15</v>
      </c>
      <c r="DI25">
        <v>1608247230.0999999</v>
      </c>
      <c r="DJ25" t="s">
        <v>306</v>
      </c>
      <c r="DK25">
        <v>1608247230.0999999</v>
      </c>
      <c r="DL25">
        <v>1608247222.0999999</v>
      </c>
      <c r="DM25">
        <v>34</v>
      </c>
      <c r="DN25">
        <v>0.49099999999999999</v>
      </c>
      <c r="DO25">
        <v>3.0000000000000001E-3</v>
      </c>
      <c r="DP25">
        <v>-0.77200000000000002</v>
      </c>
      <c r="DQ25">
        <v>-8.0000000000000002E-3</v>
      </c>
      <c r="DR25">
        <v>80</v>
      </c>
      <c r="DS25">
        <v>20</v>
      </c>
      <c r="DT25">
        <v>0.36</v>
      </c>
      <c r="DU25">
        <v>0.14000000000000001</v>
      </c>
      <c r="DV25">
        <v>0.26993583220976097</v>
      </c>
      <c r="DW25">
        <v>-0.24177015675917299</v>
      </c>
      <c r="DX25">
        <v>3.4326745431864897E-2</v>
      </c>
      <c r="DY25">
        <v>1</v>
      </c>
      <c r="DZ25">
        <v>-0.34939163333333301</v>
      </c>
      <c r="EA25">
        <v>0.18826766629588401</v>
      </c>
      <c r="EB25">
        <v>3.6927251301699798E-2</v>
      </c>
      <c r="EC25">
        <v>1</v>
      </c>
      <c r="ED25">
        <v>5.5788923333333303E-2</v>
      </c>
      <c r="EE25">
        <v>4.0259001557285803E-2</v>
      </c>
      <c r="EF25">
        <v>2.9909325409402899E-3</v>
      </c>
      <c r="EG25">
        <v>1</v>
      </c>
      <c r="EH25">
        <v>3</v>
      </c>
      <c r="EI25">
        <v>3</v>
      </c>
      <c r="EJ25" t="s">
        <v>301</v>
      </c>
      <c r="EK25">
        <v>100</v>
      </c>
      <c r="EL25">
        <v>100</v>
      </c>
      <c r="EM25">
        <v>-0.58899999999999997</v>
      </c>
      <c r="EN25">
        <v>-8.8000000000000005E-3</v>
      </c>
      <c r="EO25">
        <v>-0.83284425303211995</v>
      </c>
      <c r="EP25">
        <v>8.1547674161403102E-4</v>
      </c>
      <c r="EQ25">
        <v>-7.5071724955183801E-7</v>
      </c>
      <c r="ER25">
        <v>1.8443278439785599E-10</v>
      </c>
      <c r="ES25">
        <v>-0.16012721358374701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8.5</v>
      </c>
      <c r="FB25">
        <v>8.6</v>
      </c>
      <c r="FC25">
        <v>2</v>
      </c>
      <c r="FD25">
        <v>495.24599999999998</v>
      </c>
      <c r="FE25">
        <v>469.92599999999999</v>
      </c>
      <c r="FF25">
        <v>22.909400000000002</v>
      </c>
      <c r="FG25">
        <v>32.6678</v>
      </c>
      <c r="FH25">
        <v>30.0002</v>
      </c>
      <c r="FI25">
        <v>32.618899999999996</v>
      </c>
      <c r="FJ25">
        <v>32.5749</v>
      </c>
      <c r="FK25">
        <v>24.143000000000001</v>
      </c>
      <c r="FL25">
        <v>15.2432</v>
      </c>
      <c r="FM25">
        <v>18.319700000000001</v>
      </c>
      <c r="FN25">
        <v>22.923100000000002</v>
      </c>
      <c r="FO25">
        <v>500.15</v>
      </c>
      <c r="FP25">
        <v>19.9937</v>
      </c>
      <c r="FQ25">
        <v>101.039</v>
      </c>
      <c r="FR25">
        <v>100.47199999999999</v>
      </c>
    </row>
    <row r="26" spans="1:174" x14ac:dyDescent="0.25">
      <c r="A26">
        <v>10</v>
      </c>
      <c r="B26">
        <v>1608247858</v>
      </c>
      <c r="C26">
        <v>827.90000009536698</v>
      </c>
      <c r="D26" t="s">
        <v>331</v>
      </c>
      <c r="E26" t="s">
        <v>332</v>
      </c>
      <c r="F26" t="s">
        <v>289</v>
      </c>
      <c r="G26" t="s">
        <v>290</v>
      </c>
      <c r="H26">
        <v>1608247850</v>
      </c>
      <c r="I26">
        <f t="shared" si="0"/>
        <v>5.3736294425848585E-5</v>
      </c>
      <c r="J26">
        <f t="shared" si="1"/>
        <v>0.51518209836367124</v>
      </c>
      <c r="K26">
        <f t="shared" si="2"/>
        <v>599.58203225806403</v>
      </c>
      <c r="L26">
        <f t="shared" si="3"/>
        <v>305.31690885584072</v>
      </c>
      <c r="M26">
        <f t="shared" si="4"/>
        <v>31.068409044656992</v>
      </c>
      <c r="N26">
        <f t="shared" si="5"/>
        <v>61.012211553654026</v>
      </c>
      <c r="O26">
        <f t="shared" si="6"/>
        <v>2.9347666775020507E-3</v>
      </c>
      <c r="P26">
        <f t="shared" si="7"/>
        <v>2.957903973408234</v>
      </c>
      <c r="Q26">
        <f t="shared" si="8"/>
        <v>2.9331499674864962E-3</v>
      </c>
      <c r="R26">
        <f t="shared" si="9"/>
        <v>1.8333639069721399E-3</v>
      </c>
      <c r="S26">
        <f t="shared" si="10"/>
        <v>231.29381227674401</v>
      </c>
      <c r="T26">
        <f t="shared" si="11"/>
        <v>29.323676301868026</v>
      </c>
      <c r="U26">
        <f t="shared" si="12"/>
        <v>28.230603225806401</v>
      </c>
      <c r="V26">
        <f t="shared" si="13"/>
        <v>3.8461552962537526</v>
      </c>
      <c r="W26">
        <f t="shared" si="14"/>
        <v>53.688251586365588</v>
      </c>
      <c r="X26">
        <f t="shared" si="15"/>
        <v>2.0357958948053452</v>
      </c>
      <c r="Y26">
        <f t="shared" si="16"/>
        <v>3.7918833909695548</v>
      </c>
      <c r="Z26">
        <f t="shared" si="17"/>
        <v>1.8103594014484075</v>
      </c>
      <c r="AA26">
        <f t="shared" si="18"/>
        <v>-2.3697705841799226</v>
      </c>
      <c r="AB26">
        <f t="shared" si="19"/>
        <v>-38.905200966371815</v>
      </c>
      <c r="AC26">
        <f t="shared" si="20"/>
        <v>-2.8701488932140986</v>
      </c>
      <c r="AD26">
        <f t="shared" si="21"/>
        <v>187.14869183297819</v>
      </c>
      <c r="AE26">
        <v>1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53561.152644461254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333</v>
      </c>
      <c r="AR26">
        <v>15331.6</v>
      </c>
      <c r="AS26">
        <v>714.876692307692</v>
      </c>
      <c r="AT26">
        <v>759.52</v>
      </c>
      <c r="AU26">
        <f t="shared" si="27"/>
        <v>5.8778317479866171E-2</v>
      </c>
      <c r="AV26">
        <v>0.5</v>
      </c>
      <c r="AW26">
        <f t="shared" si="28"/>
        <v>1180.1991780471117</v>
      </c>
      <c r="AX26">
        <f t="shared" si="29"/>
        <v>0.51518209836367124</v>
      </c>
      <c r="AY26">
        <f t="shared" si="30"/>
        <v>34.685060988365116</v>
      </c>
      <c r="AZ26">
        <f t="shared" si="31"/>
        <v>0.28624657678533805</v>
      </c>
      <c r="BA26">
        <f t="shared" si="32"/>
        <v>9.2605519348723541E-4</v>
      </c>
      <c r="BB26">
        <f t="shared" si="33"/>
        <v>3.2949231093322098</v>
      </c>
      <c r="BC26" t="s">
        <v>334</v>
      </c>
      <c r="BD26">
        <v>542.11</v>
      </c>
      <c r="BE26">
        <f t="shared" si="34"/>
        <v>217.40999999999997</v>
      </c>
      <c r="BF26">
        <f t="shared" si="35"/>
        <v>0.20534155601079984</v>
      </c>
      <c r="BG26">
        <f t="shared" si="36"/>
        <v>0.92006897134894872</v>
      </c>
      <c r="BH26">
        <f t="shared" si="37"/>
        <v>1.0136282660332585</v>
      </c>
      <c r="BI26">
        <f t="shared" si="38"/>
        <v>0.98270516621840731</v>
      </c>
      <c r="BJ26">
        <f t="shared" si="39"/>
        <v>0.15571596070599286</v>
      </c>
      <c r="BK26">
        <f t="shared" si="40"/>
        <v>0.84428403929400719</v>
      </c>
      <c r="BL26">
        <f t="shared" si="41"/>
        <v>1400.01677419355</v>
      </c>
      <c r="BM26">
        <f t="shared" si="42"/>
        <v>1180.1991780471117</v>
      </c>
      <c r="BN26">
        <f t="shared" si="43"/>
        <v>0.8429893125580159</v>
      </c>
      <c r="BO26">
        <f t="shared" si="44"/>
        <v>0.19597862511603201</v>
      </c>
      <c r="BP26">
        <v>6</v>
      </c>
      <c r="BQ26">
        <v>0.5</v>
      </c>
      <c r="BR26" t="s">
        <v>294</v>
      </c>
      <c r="BS26">
        <v>2</v>
      </c>
      <c r="BT26">
        <v>1608247850</v>
      </c>
      <c r="BU26">
        <v>599.58203225806403</v>
      </c>
      <c r="BV26">
        <v>600.238612903226</v>
      </c>
      <c r="BW26">
        <v>20.006267741935499</v>
      </c>
      <c r="BX26">
        <v>19.9431032258064</v>
      </c>
      <c r="BY26">
        <v>600.42703225806497</v>
      </c>
      <c r="BZ26">
        <v>20.016267741935501</v>
      </c>
      <c r="CA26">
        <v>500.22925806451599</v>
      </c>
      <c r="CB26">
        <v>101.657903225806</v>
      </c>
      <c r="CC26">
        <v>0.1000019</v>
      </c>
      <c r="CD26">
        <v>27.9866322580645</v>
      </c>
      <c r="CE26">
        <v>28.230603225806401</v>
      </c>
      <c r="CF26">
        <v>999.9</v>
      </c>
      <c r="CG26">
        <v>0</v>
      </c>
      <c r="CH26">
        <v>0</v>
      </c>
      <c r="CI26">
        <v>9996.7958064516097</v>
      </c>
      <c r="CJ26">
        <v>0</v>
      </c>
      <c r="CK26">
        <v>172.79154838709701</v>
      </c>
      <c r="CL26">
        <v>1400.01677419355</v>
      </c>
      <c r="CM26">
        <v>0.90000006451612902</v>
      </c>
      <c r="CN26">
        <v>0.10000023225806499</v>
      </c>
      <c r="CO26">
        <v>0</v>
      </c>
      <c r="CP26">
        <v>714.891161290323</v>
      </c>
      <c r="CQ26">
        <v>4.99979</v>
      </c>
      <c r="CR26">
        <v>10002.0841935484</v>
      </c>
      <c r="CS26">
        <v>11904.816129032301</v>
      </c>
      <c r="CT26">
        <v>48.625</v>
      </c>
      <c r="CU26">
        <v>50.914999999999999</v>
      </c>
      <c r="CV26">
        <v>49.820129032258002</v>
      </c>
      <c r="CW26">
        <v>49.561999999999998</v>
      </c>
      <c r="CX26">
        <v>49.691064516129003</v>
      </c>
      <c r="CY26">
        <v>1255.5138709677401</v>
      </c>
      <c r="CZ26">
        <v>139.50290322580599</v>
      </c>
      <c r="DA26">
        <v>0</v>
      </c>
      <c r="DB26">
        <v>120</v>
      </c>
      <c r="DC26">
        <v>0</v>
      </c>
      <c r="DD26">
        <v>714.876692307692</v>
      </c>
      <c r="DE26">
        <v>-0.790222221846823</v>
      </c>
      <c r="DF26">
        <v>-15.184615397258799</v>
      </c>
      <c r="DG26">
        <v>10001.8126923077</v>
      </c>
      <c r="DH26">
        <v>15</v>
      </c>
      <c r="DI26">
        <v>1608247878</v>
      </c>
      <c r="DJ26" t="s">
        <v>335</v>
      </c>
      <c r="DK26">
        <v>1608247878</v>
      </c>
      <c r="DL26">
        <v>1608247874.5</v>
      </c>
      <c r="DM26">
        <v>35</v>
      </c>
      <c r="DN26">
        <v>-0.27100000000000002</v>
      </c>
      <c r="DO26">
        <v>1E-3</v>
      </c>
      <c r="DP26">
        <v>-0.84499999999999997</v>
      </c>
      <c r="DQ26">
        <v>-0.01</v>
      </c>
      <c r="DR26">
        <v>600</v>
      </c>
      <c r="DS26">
        <v>20</v>
      </c>
      <c r="DT26">
        <v>0.28999999999999998</v>
      </c>
      <c r="DU26">
        <v>0.26</v>
      </c>
      <c r="DV26">
        <v>0.28830675832591901</v>
      </c>
      <c r="DW26">
        <v>-0.20290428457186399</v>
      </c>
      <c r="DX26">
        <v>3.28844050632335E-2</v>
      </c>
      <c r="DY26">
        <v>1</v>
      </c>
      <c r="DZ26">
        <v>-0.38516230000000001</v>
      </c>
      <c r="EA26">
        <v>0.22126998887652999</v>
      </c>
      <c r="EB26">
        <v>3.9378048166586403E-2</v>
      </c>
      <c r="EC26">
        <v>0</v>
      </c>
      <c r="ED26">
        <v>6.4077449999999994E-2</v>
      </c>
      <c r="EE26">
        <v>-3.4798398220258999E-4</v>
      </c>
      <c r="EF26">
        <v>6.4613730313301204E-4</v>
      </c>
      <c r="EG26">
        <v>1</v>
      </c>
      <c r="EH26">
        <v>2</v>
      </c>
      <c r="EI26">
        <v>3</v>
      </c>
      <c r="EJ26" t="s">
        <v>336</v>
      </c>
      <c r="EK26">
        <v>100</v>
      </c>
      <c r="EL26">
        <v>100</v>
      </c>
      <c r="EM26">
        <v>-0.84499999999999997</v>
      </c>
      <c r="EN26">
        <v>-0.01</v>
      </c>
      <c r="EO26">
        <v>-0.83284425303211995</v>
      </c>
      <c r="EP26">
        <v>8.1547674161403102E-4</v>
      </c>
      <c r="EQ26">
        <v>-7.5071724955183801E-7</v>
      </c>
      <c r="ER26">
        <v>1.8443278439785599E-10</v>
      </c>
      <c r="ES26">
        <v>-0.16012721358374701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10.5</v>
      </c>
      <c r="FB26">
        <v>10.6</v>
      </c>
      <c r="FC26">
        <v>2</v>
      </c>
      <c r="FD26">
        <v>495.25099999999998</v>
      </c>
      <c r="FE26">
        <v>470.024</v>
      </c>
      <c r="FF26">
        <v>23.045999999999999</v>
      </c>
      <c r="FG26">
        <v>32.638800000000003</v>
      </c>
      <c r="FH26">
        <v>29.9999</v>
      </c>
      <c r="FI26">
        <v>32.591999999999999</v>
      </c>
      <c r="FJ26">
        <v>32.546300000000002</v>
      </c>
      <c r="FK26">
        <v>27.9682</v>
      </c>
      <c r="FL26">
        <v>15.5695</v>
      </c>
      <c r="FM26">
        <v>18.319700000000001</v>
      </c>
      <c r="FN26">
        <v>23.050799999999999</v>
      </c>
      <c r="FO26">
        <v>600.31399999999996</v>
      </c>
      <c r="FP26">
        <v>19.9727</v>
      </c>
      <c r="FQ26">
        <v>101.04600000000001</v>
      </c>
      <c r="FR26">
        <v>100.477</v>
      </c>
    </row>
    <row r="27" spans="1:174" x14ac:dyDescent="0.25">
      <c r="A27">
        <v>11</v>
      </c>
      <c r="B27">
        <v>1608247990.5</v>
      </c>
      <c r="C27">
        <v>960.40000009536698</v>
      </c>
      <c r="D27" t="s">
        <v>337</v>
      </c>
      <c r="E27" t="s">
        <v>338</v>
      </c>
      <c r="F27" t="s">
        <v>289</v>
      </c>
      <c r="G27" t="s">
        <v>290</v>
      </c>
      <c r="H27">
        <v>1608247982.75</v>
      </c>
      <c r="I27">
        <f t="shared" si="0"/>
        <v>5.156267295722903E-5</v>
      </c>
      <c r="J27">
        <f t="shared" si="1"/>
        <v>0.66320233370746962</v>
      </c>
      <c r="K27">
        <f t="shared" si="2"/>
        <v>699.72193333333303</v>
      </c>
      <c r="L27">
        <f t="shared" si="3"/>
        <v>310.35896491688123</v>
      </c>
      <c r="M27">
        <f t="shared" si="4"/>
        <v>31.58325618166489</v>
      </c>
      <c r="N27">
        <f t="shared" si="5"/>
        <v>71.206246877112349</v>
      </c>
      <c r="O27">
        <f t="shared" si="6"/>
        <v>2.8335829575294657E-3</v>
      </c>
      <c r="P27">
        <f t="shared" si="7"/>
        <v>2.9576871361647332</v>
      </c>
      <c r="Q27">
        <f t="shared" si="8"/>
        <v>2.8320756649470825E-3</v>
      </c>
      <c r="R27">
        <f t="shared" si="9"/>
        <v>1.7701826447929789E-3</v>
      </c>
      <c r="S27">
        <f t="shared" si="10"/>
        <v>231.29396016325063</v>
      </c>
      <c r="T27">
        <f t="shared" si="11"/>
        <v>29.332605183562514</v>
      </c>
      <c r="U27">
        <f t="shared" si="12"/>
        <v>28.233319999999999</v>
      </c>
      <c r="V27">
        <f t="shared" si="13"/>
        <v>3.8467634437296492</v>
      </c>
      <c r="W27">
        <f t="shared" si="14"/>
        <v>53.974665131811172</v>
      </c>
      <c r="X27">
        <f t="shared" si="15"/>
        <v>2.0476451069814026</v>
      </c>
      <c r="Y27">
        <f t="shared" si="16"/>
        <v>3.7937152587808778</v>
      </c>
      <c r="Z27">
        <f t="shared" si="17"/>
        <v>1.7991183367482466</v>
      </c>
      <c r="AA27">
        <f t="shared" si="18"/>
        <v>-2.2739138774138001</v>
      </c>
      <c r="AB27">
        <f t="shared" si="19"/>
        <v>-38.014562722254034</v>
      </c>
      <c r="AC27">
        <f t="shared" si="20"/>
        <v>-2.8048032298368493</v>
      </c>
      <c r="AD27">
        <f t="shared" si="21"/>
        <v>188.20068033374596</v>
      </c>
      <c r="AE27">
        <v>1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53553.483662088431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339</v>
      </c>
      <c r="AR27">
        <v>15332.2</v>
      </c>
      <c r="AS27">
        <v>713.07123999999999</v>
      </c>
      <c r="AT27">
        <v>757.05</v>
      </c>
      <c r="AU27">
        <f t="shared" si="27"/>
        <v>5.8092279241793721E-2</v>
      </c>
      <c r="AV27">
        <v>0.5</v>
      </c>
      <c r="AW27">
        <f t="shared" si="28"/>
        <v>1180.1999306277585</v>
      </c>
      <c r="AX27">
        <f t="shared" si="29"/>
        <v>0.66320233370746962</v>
      </c>
      <c r="AY27">
        <f t="shared" si="30"/>
        <v>34.280251965586665</v>
      </c>
      <c r="AZ27">
        <f t="shared" si="31"/>
        <v>0.28431411399511264</v>
      </c>
      <c r="BA27">
        <f t="shared" si="32"/>
        <v>1.0514742301871011E-3</v>
      </c>
      <c r="BB27">
        <f t="shared" si="33"/>
        <v>3.3089360015850997</v>
      </c>
      <c r="BC27" t="s">
        <v>340</v>
      </c>
      <c r="BD27">
        <v>541.80999999999995</v>
      </c>
      <c r="BE27">
        <f t="shared" si="34"/>
        <v>215.24</v>
      </c>
      <c r="BF27">
        <f t="shared" si="35"/>
        <v>0.20432428916558243</v>
      </c>
      <c r="BG27">
        <f t="shared" si="36"/>
        <v>0.92087550132891216</v>
      </c>
      <c r="BH27">
        <f t="shared" si="37"/>
        <v>1.0578663706170757</v>
      </c>
      <c r="BI27">
        <f t="shared" si="38"/>
        <v>0.98367508572505624</v>
      </c>
      <c r="BJ27">
        <f t="shared" si="39"/>
        <v>0.15525088785351124</v>
      </c>
      <c r="BK27">
        <f t="shared" si="40"/>
        <v>0.84474911214648873</v>
      </c>
      <c r="BL27">
        <f t="shared" si="41"/>
        <v>1400.01766666667</v>
      </c>
      <c r="BM27">
        <f t="shared" si="42"/>
        <v>1180.1999306277585</v>
      </c>
      <c r="BN27">
        <f t="shared" si="43"/>
        <v>0.84298931272611721</v>
      </c>
      <c r="BO27">
        <f t="shared" si="44"/>
        <v>0.19597862545223452</v>
      </c>
      <c r="BP27">
        <v>6</v>
      </c>
      <c r="BQ27">
        <v>0.5</v>
      </c>
      <c r="BR27" t="s">
        <v>294</v>
      </c>
      <c r="BS27">
        <v>2</v>
      </c>
      <c r="BT27">
        <v>1608247982.75</v>
      </c>
      <c r="BU27">
        <v>699.72193333333303</v>
      </c>
      <c r="BV27">
        <v>700.5607</v>
      </c>
      <c r="BW27">
        <v>20.121580000000002</v>
      </c>
      <c r="BX27">
        <v>20.060976666666701</v>
      </c>
      <c r="BY27">
        <v>700.55976666666697</v>
      </c>
      <c r="BZ27">
        <v>20.127653333333299</v>
      </c>
      <c r="CA27">
        <v>500.22149999999999</v>
      </c>
      <c r="CB27">
        <v>101.663666666667</v>
      </c>
      <c r="CC27">
        <v>9.9967550000000002E-2</v>
      </c>
      <c r="CD27">
        <v>27.9949166666667</v>
      </c>
      <c r="CE27">
        <v>28.233319999999999</v>
      </c>
      <c r="CF27">
        <v>999.9</v>
      </c>
      <c r="CG27">
        <v>0</v>
      </c>
      <c r="CH27">
        <v>0</v>
      </c>
      <c r="CI27">
        <v>9994.9996666666702</v>
      </c>
      <c r="CJ27">
        <v>0</v>
      </c>
      <c r="CK27">
        <v>182.219066666667</v>
      </c>
      <c r="CL27">
        <v>1400.01766666667</v>
      </c>
      <c r="CM27">
        <v>0.89999810000000002</v>
      </c>
      <c r="CN27">
        <v>0.1000021</v>
      </c>
      <c r="CO27">
        <v>0</v>
      </c>
      <c r="CP27">
        <v>713.12030000000004</v>
      </c>
      <c r="CQ27">
        <v>4.99979</v>
      </c>
      <c r="CR27">
        <v>9971.67133333333</v>
      </c>
      <c r="CS27">
        <v>11904.8266666667</v>
      </c>
      <c r="CT27">
        <v>48.561999999999998</v>
      </c>
      <c r="CU27">
        <v>50.875</v>
      </c>
      <c r="CV27">
        <v>49.772733333333299</v>
      </c>
      <c r="CW27">
        <v>49.5</v>
      </c>
      <c r="CX27">
        <v>49.639466666666699</v>
      </c>
      <c r="CY27">
        <v>1255.5146666666701</v>
      </c>
      <c r="CZ27">
        <v>139.50299999999999</v>
      </c>
      <c r="DA27">
        <v>0</v>
      </c>
      <c r="DB27">
        <v>132.10000014305101</v>
      </c>
      <c r="DC27">
        <v>0</v>
      </c>
      <c r="DD27">
        <v>713.07123999999999</v>
      </c>
      <c r="DE27">
        <v>-2.2559999981905801</v>
      </c>
      <c r="DF27">
        <v>-18.376923046978099</v>
      </c>
      <c r="DG27">
        <v>9971.4923999999992</v>
      </c>
      <c r="DH27">
        <v>15</v>
      </c>
      <c r="DI27">
        <v>1608247878</v>
      </c>
      <c r="DJ27" t="s">
        <v>335</v>
      </c>
      <c r="DK27">
        <v>1608247878</v>
      </c>
      <c r="DL27">
        <v>1608247874.5</v>
      </c>
      <c r="DM27">
        <v>35</v>
      </c>
      <c r="DN27">
        <v>-0.27100000000000002</v>
      </c>
      <c r="DO27">
        <v>1E-3</v>
      </c>
      <c r="DP27">
        <v>-0.84499999999999997</v>
      </c>
      <c r="DQ27">
        <v>-0.01</v>
      </c>
      <c r="DR27">
        <v>600</v>
      </c>
      <c r="DS27">
        <v>20</v>
      </c>
      <c r="DT27">
        <v>0.28999999999999998</v>
      </c>
      <c r="DU27">
        <v>0.26</v>
      </c>
      <c r="DV27">
        <v>0.666561798085061</v>
      </c>
      <c r="DW27">
        <v>-0.18245349514967499</v>
      </c>
      <c r="DX27">
        <v>3.6774255039353797E-2</v>
      </c>
      <c r="DY27">
        <v>1</v>
      </c>
      <c r="DZ27">
        <v>-0.84014493333333295</v>
      </c>
      <c r="EA27">
        <v>0.18681824249165599</v>
      </c>
      <c r="EB27">
        <v>4.3596523785682198E-2</v>
      </c>
      <c r="EC27">
        <v>1</v>
      </c>
      <c r="ED27">
        <v>6.0775763333333302E-2</v>
      </c>
      <c r="EE27">
        <v>-2.5969422914349199E-2</v>
      </c>
      <c r="EF27">
        <v>1.9337030889777799E-3</v>
      </c>
      <c r="EG27">
        <v>1</v>
      </c>
      <c r="EH27">
        <v>3</v>
      </c>
      <c r="EI27">
        <v>3</v>
      </c>
      <c r="EJ27" t="s">
        <v>301</v>
      </c>
      <c r="EK27">
        <v>100</v>
      </c>
      <c r="EL27">
        <v>100</v>
      </c>
      <c r="EM27">
        <v>-0.83799999999999997</v>
      </c>
      <c r="EN27">
        <v>-6.1000000000000004E-3</v>
      </c>
      <c r="EO27">
        <v>-1.1039972054357601</v>
      </c>
      <c r="EP27">
        <v>8.1547674161403102E-4</v>
      </c>
      <c r="EQ27">
        <v>-7.5071724955183801E-7</v>
      </c>
      <c r="ER27">
        <v>1.8443278439785599E-10</v>
      </c>
      <c r="ES27">
        <v>-0.159483531497805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1.9</v>
      </c>
      <c r="FB27">
        <v>1.9</v>
      </c>
      <c r="FC27">
        <v>2</v>
      </c>
      <c r="FD27">
        <v>495.30500000000001</v>
      </c>
      <c r="FE27">
        <v>470.54500000000002</v>
      </c>
      <c r="FF27">
        <v>23.129000000000001</v>
      </c>
      <c r="FG27">
        <v>32.571599999999997</v>
      </c>
      <c r="FH27">
        <v>29.9999</v>
      </c>
      <c r="FI27">
        <v>32.537700000000001</v>
      </c>
      <c r="FJ27">
        <v>32.4938</v>
      </c>
      <c r="FK27">
        <v>31.714300000000001</v>
      </c>
      <c r="FL27">
        <v>15.0022</v>
      </c>
      <c r="FM27">
        <v>18.319700000000001</v>
      </c>
      <c r="FN27">
        <v>23.128499999999999</v>
      </c>
      <c r="FO27">
        <v>700.66800000000001</v>
      </c>
      <c r="FP27">
        <v>20.0337</v>
      </c>
      <c r="FQ27">
        <v>101.057</v>
      </c>
      <c r="FR27">
        <v>100.485</v>
      </c>
    </row>
    <row r="28" spans="1:174" x14ac:dyDescent="0.25">
      <c r="A28">
        <v>12</v>
      </c>
      <c r="B28">
        <v>1608248083.5</v>
      </c>
      <c r="C28">
        <v>1053.4000000953699</v>
      </c>
      <c r="D28" t="s">
        <v>341</v>
      </c>
      <c r="E28" t="s">
        <v>342</v>
      </c>
      <c r="F28" t="s">
        <v>289</v>
      </c>
      <c r="G28" t="s">
        <v>290</v>
      </c>
      <c r="H28">
        <v>1608248075.75</v>
      </c>
      <c r="I28">
        <f t="shared" si="0"/>
        <v>5.7558195616333353E-5</v>
      </c>
      <c r="J28">
        <f t="shared" si="1"/>
        <v>0.79126939960738918</v>
      </c>
      <c r="K28">
        <f t="shared" si="2"/>
        <v>799.33556666666698</v>
      </c>
      <c r="L28">
        <f t="shared" si="3"/>
        <v>378.76465969899471</v>
      </c>
      <c r="M28">
        <f t="shared" si="4"/>
        <v>38.546569577974665</v>
      </c>
      <c r="N28">
        <f t="shared" si="5"/>
        <v>81.347726741857556</v>
      </c>
      <c r="O28">
        <f t="shared" si="6"/>
        <v>3.1408387158316821E-3</v>
      </c>
      <c r="P28">
        <f t="shared" si="7"/>
        <v>2.9577940823544586</v>
      </c>
      <c r="Q28">
        <f t="shared" si="8"/>
        <v>3.138987000490312E-3</v>
      </c>
      <c r="R28">
        <f t="shared" si="9"/>
        <v>1.9620331496520227E-3</v>
      </c>
      <c r="S28">
        <f t="shared" si="10"/>
        <v>231.28942561091515</v>
      </c>
      <c r="T28">
        <f t="shared" si="11"/>
        <v>29.313795076541219</v>
      </c>
      <c r="U28">
        <f t="shared" si="12"/>
        <v>28.21039</v>
      </c>
      <c r="V28">
        <f t="shared" si="13"/>
        <v>3.8416332164752909</v>
      </c>
      <c r="W28">
        <f t="shared" si="14"/>
        <v>53.546496000048947</v>
      </c>
      <c r="X28">
        <f t="shared" si="15"/>
        <v>2.0293643315835475</v>
      </c>
      <c r="Y28">
        <f t="shared" si="16"/>
        <v>3.7899106070016093</v>
      </c>
      <c r="Z28">
        <f t="shared" si="17"/>
        <v>1.8122688848917434</v>
      </c>
      <c r="AA28">
        <f t="shared" si="18"/>
        <v>-2.5383164266803009</v>
      </c>
      <c r="AB28">
        <f t="shared" si="19"/>
        <v>-37.103822679367717</v>
      </c>
      <c r="AC28">
        <f t="shared" si="20"/>
        <v>-2.7369603486801162</v>
      </c>
      <c r="AD28">
        <f t="shared" si="21"/>
        <v>188.91032615618701</v>
      </c>
      <c r="AE28">
        <v>1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53559.781242596509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343</v>
      </c>
      <c r="AR28">
        <v>15332.2</v>
      </c>
      <c r="AS28">
        <v>711.92788461538498</v>
      </c>
      <c r="AT28">
        <v>758.59</v>
      </c>
      <c r="AU28">
        <f t="shared" si="27"/>
        <v>6.1511640523359223E-2</v>
      </c>
      <c r="AV28">
        <v>0.5</v>
      </c>
      <c r="AW28">
        <f t="shared" si="28"/>
        <v>1180.1771306277526</v>
      </c>
      <c r="AX28">
        <f t="shared" si="29"/>
        <v>0.79126939960738918</v>
      </c>
      <c r="AY28">
        <f t="shared" si="30"/>
        <v>36.29731570653194</v>
      </c>
      <c r="AZ28">
        <f t="shared" si="31"/>
        <v>0.28658432091116409</v>
      </c>
      <c r="BA28">
        <f t="shared" si="32"/>
        <v>1.1600096662569737E-3</v>
      </c>
      <c r="BB28">
        <f t="shared" si="33"/>
        <v>3.30018850762599</v>
      </c>
      <c r="BC28" t="s">
        <v>344</v>
      </c>
      <c r="BD28">
        <v>541.19000000000005</v>
      </c>
      <c r="BE28">
        <f t="shared" si="34"/>
        <v>217.39999999999998</v>
      </c>
      <c r="BF28">
        <f t="shared" si="35"/>
        <v>0.2146371452834179</v>
      </c>
      <c r="BG28">
        <f t="shared" si="36"/>
        <v>0.92009967326867304</v>
      </c>
      <c r="BH28">
        <f t="shared" si="37"/>
        <v>1.0823193034417427</v>
      </c>
      <c r="BI28">
        <f t="shared" si="38"/>
        <v>0.98307035858325897</v>
      </c>
      <c r="BJ28">
        <f t="shared" si="39"/>
        <v>0.16316185833722113</v>
      </c>
      <c r="BK28">
        <f t="shared" si="40"/>
        <v>0.83683814166277881</v>
      </c>
      <c r="BL28">
        <f t="shared" si="41"/>
        <v>1399.99066666667</v>
      </c>
      <c r="BM28">
        <f t="shared" si="42"/>
        <v>1180.1771306277526</v>
      </c>
      <c r="BN28">
        <f t="shared" si="43"/>
        <v>0.84298928466267142</v>
      </c>
      <c r="BO28">
        <f t="shared" si="44"/>
        <v>0.1959785693253428</v>
      </c>
      <c r="BP28">
        <v>6</v>
      </c>
      <c r="BQ28">
        <v>0.5</v>
      </c>
      <c r="BR28" t="s">
        <v>294</v>
      </c>
      <c r="BS28">
        <v>2</v>
      </c>
      <c r="BT28">
        <v>1608248075.75</v>
      </c>
      <c r="BU28">
        <v>799.33556666666698</v>
      </c>
      <c r="BV28">
        <v>800.33986666666704</v>
      </c>
      <c r="BW28">
        <v>19.940853333333301</v>
      </c>
      <c r="BX28">
        <v>19.873190000000001</v>
      </c>
      <c r="BY28">
        <v>800.17319999999995</v>
      </c>
      <c r="BZ28">
        <v>19.950710000000001</v>
      </c>
      <c r="CA28">
        <v>500.21570000000003</v>
      </c>
      <c r="CB28">
        <v>101.6692</v>
      </c>
      <c r="CC28">
        <v>9.9981973333333293E-2</v>
      </c>
      <c r="CD28">
        <v>27.977706666666698</v>
      </c>
      <c r="CE28">
        <v>28.21039</v>
      </c>
      <c r="CF28">
        <v>999.9</v>
      </c>
      <c r="CG28">
        <v>0</v>
      </c>
      <c r="CH28">
        <v>0</v>
      </c>
      <c r="CI28">
        <v>9995.0619999999999</v>
      </c>
      <c r="CJ28">
        <v>0</v>
      </c>
      <c r="CK28">
        <v>191.55543333333301</v>
      </c>
      <c r="CL28">
        <v>1399.99066666667</v>
      </c>
      <c r="CM28">
        <v>0.90000009999999997</v>
      </c>
      <c r="CN28">
        <v>0.10000012666666699</v>
      </c>
      <c r="CO28">
        <v>0</v>
      </c>
      <c r="CP28">
        <v>711.93003333333297</v>
      </c>
      <c r="CQ28">
        <v>4.99979</v>
      </c>
      <c r="CR28">
        <v>9962.8629999999994</v>
      </c>
      <c r="CS28">
        <v>11904.58</v>
      </c>
      <c r="CT28">
        <v>48.561999999999998</v>
      </c>
      <c r="CU28">
        <v>50.820399999999999</v>
      </c>
      <c r="CV28">
        <v>49.75</v>
      </c>
      <c r="CW28">
        <v>49.445399999999999</v>
      </c>
      <c r="CX28">
        <v>49.6291333333333</v>
      </c>
      <c r="CY28">
        <v>1255.49166666667</v>
      </c>
      <c r="CZ28">
        <v>139.499</v>
      </c>
      <c r="DA28">
        <v>0</v>
      </c>
      <c r="DB28">
        <v>92.399999856948895</v>
      </c>
      <c r="DC28">
        <v>0</v>
      </c>
      <c r="DD28">
        <v>711.92788461538498</v>
      </c>
      <c r="DE28">
        <v>0.10020511996966699</v>
      </c>
      <c r="DF28">
        <v>3.4646154277796199</v>
      </c>
      <c r="DG28">
        <v>9962.84230769231</v>
      </c>
      <c r="DH28">
        <v>15</v>
      </c>
      <c r="DI28">
        <v>1608247878</v>
      </c>
      <c r="DJ28" t="s">
        <v>335</v>
      </c>
      <c r="DK28">
        <v>1608247878</v>
      </c>
      <c r="DL28">
        <v>1608247874.5</v>
      </c>
      <c r="DM28">
        <v>35</v>
      </c>
      <c r="DN28">
        <v>-0.27100000000000002</v>
      </c>
      <c r="DO28">
        <v>1E-3</v>
      </c>
      <c r="DP28">
        <v>-0.84499999999999997</v>
      </c>
      <c r="DQ28">
        <v>-0.01</v>
      </c>
      <c r="DR28">
        <v>600</v>
      </c>
      <c r="DS28">
        <v>20</v>
      </c>
      <c r="DT28">
        <v>0.28999999999999998</v>
      </c>
      <c r="DU28">
        <v>0.26</v>
      </c>
      <c r="DV28">
        <v>0.79797760403592799</v>
      </c>
      <c r="DW28">
        <v>-0.19785227620904899</v>
      </c>
      <c r="DX28">
        <v>4.0957428421844203E-2</v>
      </c>
      <c r="DY28">
        <v>1</v>
      </c>
      <c r="DZ28">
        <v>-1.0077194</v>
      </c>
      <c r="EA28">
        <v>0.140279065628476</v>
      </c>
      <c r="EB28">
        <v>4.3744703878755398E-2</v>
      </c>
      <c r="EC28">
        <v>1</v>
      </c>
      <c r="ED28">
        <v>6.7513080000000003E-2</v>
      </c>
      <c r="EE28">
        <v>1.8246909010011102E-2</v>
      </c>
      <c r="EF28">
        <v>1.41569101416941E-3</v>
      </c>
      <c r="EG28">
        <v>1</v>
      </c>
      <c r="EH28">
        <v>3</v>
      </c>
      <c r="EI28">
        <v>3</v>
      </c>
      <c r="EJ28" t="s">
        <v>301</v>
      </c>
      <c r="EK28">
        <v>100</v>
      </c>
      <c r="EL28">
        <v>100</v>
      </c>
      <c r="EM28">
        <v>-0.83799999999999997</v>
      </c>
      <c r="EN28">
        <v>-9.7999999999999997E-3</v>
      </c>
      <c r="EO28">
        <v>-1.1039972054357601</v>
      </c>
      <c r="EP28">
        <v>8.1547674161403102E-4</v>
      </c>
      <c r="EQ28">
        <v>-7.5071724955183801E-7</v>
      </c>
      <c r="ER28">
        <v>1.8443278439785599E-10</v>
      </c>
      <c r="ES28">
        <v>-0.159483531497805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3.4</v>
      </c>
      <c r="FB28">
        <v>3.5</v>
      </c>
      <c r="FC28">
        <v>2</v>
      </c>
      <c r="FD28">
        <v>495.517</v>
      </c>
      <c r="FE28">
        <v>470.80500000000001</v>
      </c>
      <c r="FF28">
        <v>23.014700000000001</v>
      </c>
      <c r="FG28">
        <v>32.508099999999999</v>
      </c>
      <c r="FH28">
        <v>29.9998</v>
      </c>
      <c r="FI28">
        <v>32.483600000000003</v>
      </c>
      <c r="FJ28">
        <v>32.4407</v>
      </c>
      <c r="FK28">
        <v>35.353900000000003</v>
      </c>
      <c r="FL28">
        <v>16.363299999999999</v>
      </c>
      <c r="FM28">
        <v>18.319700000000001</v>
      </c>
      <c r="FN28">
        <v>23.023299999999999</v>
      </c>
      <c r="FO28">
        <v>800.71500000000003</v>
      </c>
      <c r="FP28">
        <v>19.909800000000001</v>
      </c>
      <c r="FQ28">
        <v>101.074</v>
      </c>
      <c r="FR28">
        <v>100.494</v>
      </c>
    </row>
    <row r="29" spans="1:174" x14ac:dyDescent="0.25">
      <c r="A29">
        <v>13</v>
      </c>
      <c r="B29">
        <v>1608248200.5</v>
      </c>
      <c r="C29">
        <v>1170.4000000953699</v>
      </c>
      <c r="D29" t="s">
        <v>345</v>
      </c>
      <c r="E29" t="s">
        <v>346</v>
      </c>
      <c r="F29" t="s">
        <v>289</v>
      </c>
      <c r="G29" t="s">
        <v>290</v>
      </c>
      <c r="H29">
        <v>1608248192.75</v>
      </c>
      <c r="I29">
        <f t="shared" si="0"/>
        <v>4.9840500246026884E-5</v>
      </c>
      <c r="J29">
        <f t="shared" si="1"/>
        <v>0.74597402873943941</v>
      </c>
      <c r="K29">
        <f t="shared" si="2"/>
        <v>899.792466666667</v>
      </c>
      <c r="L29">
        <f t="shared" si="3"/>
        <v>441.59109002784072</v>
      </c>
      <c r="M29">
        <f t="shared" si="4"/>
        <v>44.9427987790313</v>
      </c>
      <c r="N29">
        <f t="shared" si="5"/>
        <v>91.576104422167333</v>
      </c>
      <c r="O29">
        <f t="shared" si="6"/>
        <v>2.7227951609064584E-3</v>
      </c>
      <c r="P29">
        <f t="shared" si="7"/>
        <v>2.958866970449729</v>
      </c>
      <c r="Q29">
        <f t="shared" si="8"/>
        <v>2.7214039522183257E-3</v>
      </c>
      <c r="R29">
        <f t="shared" si="9"/>
        <v>1.7010024024819138E-3</v>
      </c>
      <c r="S29">
        <f t="shared" si="10"/>
        <v>231.28921283474406</v>
      </c>
      <c r="T29">
        <f t="shared" si="11"/>
        <v>29.334359092279556</v>
      </c>
      <c r="U29">
        <f t="shared" si="12"/>
        <v>28.227799999999998</v>
      </c>
      <c r="V29">
        <f t="shared" si="13"/>
        <v>3.8455278845792789</v>
      </c>
      <c r="W29">
        <f t="shared" si="14"/>
        <v>53.647531550933934</v>
      </c>
      <c r="X29">
        <f t="shared" si="15"/>
        <v>2.035452524157102</v>
      </c>
      <c r="Y29">
        <f t="shared" si="16"/>
        <v>3.7941214913581005</v>
      </c>
      <c r="Z29">
        <f t="shared" si="17"/>
        <v>1.8100753604221769</v>
      </c>
      <c r="AA29">
        <f t="shared" si="18"/>
        <v>-2.1979660608497857</v>
      </c>
      <c r="AB29">
        <f t="shared" si="19"/>
        <v>-36.856202935305063</v>
      </c>
      <c r="AC29">
        <f t="shared" si="20"/>
        <v>-2.7182025148979352</v>
      </c>
      <c r="AD29">
        <f t="shared" si="21"/>
        <v>189.51684132369127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53587.779513659785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347</v>
      </c>
      <c r="AR29">
        <v>15332.4</v>
      </c>
      <c r="AS29">
        <v>710.49488461538499</v>
      </c>
      <c r="AT29">
        <v>757.68</v>
      </c>
      <c r="AU29">
        <f t="shared" si="27"/>
        <v>6.2275783159928988E-2</v>
      </c>
      <c r="AV29">
        <v>0.5</v>
      </c>
      <c r="AW29">
        <f t="shared" si="28"/>
        <v>1180.1760106277475</v>
      </c>
      <c r="AX29">
        <f t="shared" si="29"/>
        <v>0.74597402873943941</v>
      </c>
      <c r="AY29">
        <f t="shared" si="30"/>
        <v>36.748192664201824</v>
      </c>
      <c r="AZ29">
        <f t="shared" si="31"/>
        <v>0.28938338084679549</v>
      </c>
      <c r="BA29">
        <f t="shared" si="32"/>
        <v>1.1216305844511799E-3</v>
      </c>
      <c r="BB29">
        <f t="shared" si="33"/>
        <v>3.305353183401964</v>
      </c>
      <c r="BC29" t="s">
        <v>348</v>
      </c>
      <c r="BD29">
        <v>538.41999999999996</v>
      </c>
      <c r="BE29">
        <f t="shared" si="34"/>
        <v>219.26</v>
      </c>
      <c r="BF29">
        <f t="shared" si="35"/>
        <v>0.21520165732288132</v>
      </c>
      <c r="BG29">
        <f t="shared" si="36"/>
        <v>0.91949802838827177</v>
      </c>
      <c r="BH29">
        <f t="shared" si="37"/>
        <v>1.1180491761446367</v>
      </c>
      <c r="BI29">
        <f t="shared" si="38"/>
        <v>0.98342769734886659</v>
      </c>
      <c r="BJ29">
        <f t="shared" si="39"/>
        <v>0.16308192901136723</v>
      </c>
      <c r="BK29">
        <f t="shared" si="40"/>
        <v>0.8369180709886328</v>
      </c>
      <c r="BL29">
        <f t="shared" si="41"/>
        <v>1399.98933333333</v>
      </c>
      <c r="BM29">
        <f t="shared" si="42"/>
        <v>1180.1760106277475</v>
      </c>
      <c r="BN29">
        <f t="shared" si="43"/>
        <v>0.8429892875096312</v>
      </c>
      <c r="BO29">
        <f t="shared" si="44"/>
        <v>0.19597857501926261</v>
      </c>
      <c r="BP29">
        <v>6</v>
      </c>
      <c r="BQ29">
        <v>0.5</v>
      </c>
      <c r="BR29" t="s">
        <v>294</v>
      </c>
      <c r="BS29">
        <v>2</v>
      </c>
      <c r="BT29">
        <v>1608248192.75</v>
      </c>
      <c r="BU29">
        <v>899.792466666667</v>
      </c>
      <c r="BV29">
        <v>900.74103333333301</v>
      </c>
      <c r="BW29">
        <v>19.999593333333301</v>
      </c>
      <c r="BX29">
        <v>19.941006666666699</v>
      </c>
      <c r="BY29">
        <v>900.63636666666696</v>
      </c>
      <c r="BZ29">
        <v>20.008223333333301</v>
      </c>
      <c r="CA29">
        <v>500.22006666666698</v>
      </c>
      <c r="CB29">
        <v>101.67473333333299</v>
      </c>
      <c r="CC29">
        <v>9.9962293333333396E-2</v>
      </c>
      <c r="CD29">
        <v>27.996753333333299</v>
      </c>
      <c r="CE29">
        <v>28.227799999999998</v>
      </c>
      <c r="CF29">
        <v>999.9</v>
      </c>
      <c r="CG29">
        <v>0</v>
      </c>
      <c r="CH29">
        <v>0</v>
      </c>
      <c r="CI29">
        <v>10000.6016666667</v>
      </c>
      <c r="CJ29">
        <v>0</v>
      </c>
      <c r="CK29">
        <v>160.26276666666701</v>
      </c>
      <c r="CL29">
        <v>1399.98933333333</v>
      </c>
      <c r="CM29">
        <v>0.89999863333333396</v>
      </c>
      <c r="CN29">
        <v>0.10000155333333299</v>
      </c>
      <c r="CO29">
        <v>0</v>
      </c>
      <c r="CP29">
        <v>710.49800000000005</v>
      </c>
      <c r="CQ29">
        <v>4.99979</v>
      </c>
      <c r="CR29">
        <v>9960.5206666666709</v>
      </c>
      <c r="CS29">
        <v>11904.563333333301</v>
      </c>
      <c r="CT29">
        <v>48.5</v>
      </c>
      <c r="CU29">
        <v>50.837200000000003</v>
      </c>
      <c r="CV29">
        <v>49.699599999999997</v>
      </c>
      <c r="CW29">
        <v>49.474800000000002</v>
      </c>
      <c r="CX29">
        <v>49.625</v>
      </c>
      <c r="CY29">
        <v>1255.49033333333</v>
      </c>
      <c r="CZ29">
        <v>139.499</v>
      </c>
      <c r="DA29">
        <v>0</v>
      </c>
      <c r="DB29">
        <v>116.5</v>
      </c>
      <c r="DC29">
        <v>0</v>
      </c>
      <c r="DD29">
        <v>710.49488461538499</v>
      </c>
      <c r="DE29">
        <v>-1.0306666824931701</v>
      </c>
      <c r="DF29">
        <v>-4.1340171059391801</v>
      </c>
      <c r="DG29">
        <v>9960.6030769230692</v>
      </c>
      <c r="DH29">
        <v>15</v>
      </c>
      <c r="DI29">
        <v>1608247878</v>
      </c>
      <c r="DJ29" t="s">
        <v>335</v>
      </c>
      <c r="DK29">
        <v>1608247878</v>
      </c>
      <c r="DL29">
        <v>1608247874.5</v>
      </c>
      <c r="DM29">
        <v>35</v>
      </c>
      <c r="DN29">
        <v>-0.27100000000000002</v>
      </c>
      <c r="DO29">
        <v>1E-3</v>
      </c>
      <c r="DP29">
        <v>-0.84499999999999997</v>
      </c>
      <c r="DQ29">
        <v>-0.01</v>
      </c>
      <c r="DR29">
        <v>600</v>
      </c>
      <c r="DS29">
        <v>20</v>
      </c>
      <c r="DT29">
        <v>0.28999999999999998</v>
      </c>
      <c r="DU29">
        <v>0.26</v>
      </c>
      <c r="DV29">
        <v>0.74961261148841896</v>
      </c>
      <c r="DW29">
        <v>0.206600768037772</v>
      </c>
      <c r="DX29">
        <v>5.5480950874123802E-2</v>
      </c>
      <c r="DY29">
        <v>1</v>
      </c>
      <c r="DZ29">
        <v>-0.95136743333333296</v>
      </c>
      <c r="EA29">
        <v>-0.129991928809785</v>
      </c>
      <c r="EB29">
        <v>6.7819913070171003E-2</v>
      </c>
      <c r="EC29">
        <v>1</v>
      </c>
      <c r="ED29">
        <v>5.8503343333333298E-2</v>
      </c>
      <c r="EE29">
        <v>3.4610162402669998E-3</v>
      </c>
      <c r="EF29">
        <v>9.0752147768279003E-4</v>
      </c>
      <c r="EG29">
        <v>1</v>
      </c>
      <c r="EH29">
        <v>3</v>
      </c>
      <c r="EI29">
        <v>3</v>
      </c>
      <c r="EJ29" t="s">
        <v>301</v>
      </c>
      <c r="EK29">
        <v>100</v>
      </c>
      <c r="EL29">
        <v>100</v>
      </c>
      <c r="EM29">
        <v>-0.84399999999999997</v>
      </c>
      <c r="EN29">
        <v>-8.6E-3</v>
      </c>
      <c r="EO29">
        <v>-1.1039972054357601</v>
      </c>
      <c r="EP29">
        <v>8.1547674161403102E-4</v>
      </c>
      <c r="EQ29">
        <v>-7.5071724955183801E-7</v>
      </c>
      <c r="ER29">
        <v>1.8443278439785599E-10</v>
      </c>
      <c r="ES29">
        <v>-0.159483531497805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5.4</v>
      </c>
      <c r="FB29">
        <v>5.4</v>
      </c>
      <c r="FC29">
        <v>2</v>
      </c>
      <c r="FD29">
        <v>495.584</v>
      </c>
      <c r="FE29">
        <v>471.21600000000001</v>
      </c>
      <c r="FF29">
        <v>23.1037</v>
      </c>
      <c r="FG29">
        <v>32.431199999999997</v>
      </c>
      <c r="FH29">
        <v>29.9999</v>
      </c>
      <c r="FI29">
        <v>32.412199999999999</v>
      </c>
      <c r="FJ29">
        <v>32.372100000000003</v>
      </c>
      <c r="FK29">
        <v>38.9358</v>
      </c>
      <c r="FL29">
        <v>15.854699999999999</v>
      </c>
      <c r="FM29">
        <v>18.319700000000001</v>
      </c>
      <c r="FN29">
        <v>23.1021</v>
      </c>
      <c r="FO29">
        <v>900.71400000000006</v>
      </c>
      <c r="FP29">
        <v>19.957899999999999</v>
      </c>
      <c r="FQ29">
        <v>101.08499999999999</v>
      </c>
      <c r="FR29">
        <v>100.496</v>
      </c>
    </row>
    <row r="30" spans="1:174" x14ac:dyDescent="0.25">
      <c r="A30">
        <v>14</v>
      </c>
      <c r="B30">
        <v>1608248321</v>
      </c>
      <c r="C30">
        <v>1290.9000000953699</v>
      </c>
      <c r="D30" t="s">
        <v>349</v>
      </c>
      <c r="E30" t="s">
        <v>350</v>
      </c>
      <c r="F30" t="s">
        <v>289</v>
      </c>
      <c r="G30" t="s">
        <v>290</v>
      </c>
      <c r="H30">
        <v>1608248313</v>
      </c>
      <c r="I30">
        <f t="shared" si="0"/>
        <v>5.7220038760178929E-5</v>
      </c>
      <c r="J30">
        <f t="shared" si="1"/>
        <v>1.1447990198715703</v>
      </c>
      <c r="K30">
        <f t="shared" si="2"/>
        <v>1199.4538709677399</v>
      </c>
      <c r="L30">
        <f t="shared" si="3"/>
        <v>590.44606795583695</v>
      </c>
      <c r="M30">
        <f t="shared" si="4"/>
        <v>60.093875598844676</v>
      </c>
      <c r="N30">
        <f t="shared" si="5"/>
        <v>122.07691035700037</v>
      </c>
      <c r="O30">
        <f t="shared" si="6"/>
        <v>3.1437690980456096E-3</v>
      </c>
      <c r="P30">
        <f t="shared" si="7"/>
        <v>2.959406754486932</v>
      </c>
      <c r="Q30">
        <f t="shared" si="8"/>
        <v>3.1419149372136366E-3</v>
      </c>
      <c r="R30">
        <f t="shared" si="9"/>
        <v>1.9638633296611787E-3</v>
      </c>
      <c r="S30">
        <f t="shared" si="10"/>
        <v>231.29302505204203</v>
      </c>
      <c r="T30">
        <f t="shared" si="11"/>
        <v>29.316302626706328</v>
      </c>
      <c r="U30">
        <f t="shared" si="12"/>
        <v>28.205590322580601</v>
      </c>
      <c r="V30">
        <f t="shared" si="13"/>
        <v>3.8405601198002906</v>
      </c>
      <c r="W30">
        <f t="shared" si="14"/>
        <v>53.832385122204776</v>
      </c>
      <c r="X30">
        <f t="shared" si="15"/>
        <v>2.0405657391188936</v>
      </c>
      <c r="Y30">
        <f t="shared" si="16"/>
        <v>3.7905913596185825</v>
      </c>
      <c r="Z30">
        <f t="shared" si="17"/>
        <v>1.7999943806813969</v>
      </c>
      <c r="AA30">
        <f t="shared" si="18"/>
        <v>-2.5234037093238908</v>
      </c>
      <c r="AB30">
        <f t="shared" si="19"/>
        <v>-35.866800975353719</v>
      </c>
      <c r="AC30">
        <f t="shared" si="20"/>
        <v>-2.6442471427552716</v>
      </c>
      <c r="AD30">
        <f t="shared" si="21"/>
        <v>190.25857322460914</v>
      </c>
      <c r="AE30">
        <v>1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53606.410096406842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351</v>
      </c>
      <c r="AR30">
        <v>15332.7</v>
      </c>
      <c r="AS30">
        <v>708.850961538462</v>
      </c>
      <c r="AT30">
        <v>757.32</v>
      </c>
      <c r="AU30">
        <f t="shared" si="27"/>
        <v>6.4000737418182574E-2</v>
      </c>
      <c r="AV30">
        <v>0.5</v>
      </c>
      <c r="AW30">
        <f t="shared" si="28"/>
        <v>1180.1948619180869</v>
      </c>
      <c r="AX30">
        <f t="shared" si="29"/>
        <v>1.1447990198715703</v>
      </c>
      <c r="AY30">
        <f t="shared" si="30"/>
        <v>37.766670729953859</v>
      </c>
      <c r="AZ30">
        <f t="shared" si="31"/>
        <v>0.28855701684888829</v>
      </c>
      <c r="BA30">
        <f t="shared" si="32"/>
        <v>1.4595441441663801E-3</v>
      </c>
      <c r="BB30">
        <f t="shared" si="33"/>
        <v>3.3073997781651081</v>
      </c>
      <c r="BC30" t="s">
        <v>352</v>
      </c>
      <c r="BD30">
        <v>538.79</v>
      </c>
      <c r="BE30">
        <f t="shared" si="34"/>
        <v>218.53000000000009</v>
      </c>
      <c r="BF30">
        <f t="shared" si="35"/>
        <v>0.22179581046784436</v>
      </c>
      <c r="BG30">
        <f t="shared" si="36"/>
        <v>0.91975514910273959</v>
      </c>
      <c r="BH30">
        <f t="shared" si="37"/>
        <v>1.1583526362232373</v>
      </c>
      <c r="BI30">
        <f t="shared" si="38"/>
        <v>0.98356906213526063</v>
      </c>
      <c r="BJ30">
        <f t="shared" si="39"/>
        <v>0.16858461257160295</v>
      </c>
      <c r="BK30">
        <f t="shared" si="40"/>
        <v>0.83141538742839705</v>
      </c>
      <c r="BL30">
        <f t="shared" si="41"/>
        <v>1400.0116129032299</v>
      </c>
      <c r="BM30">
        <f t="shared" si="42"/>
        <v>1180.1948619180869</v>
      </c>
      <c r="BN30">
        <f t="shared" si="43"/>
        <v>0.84298933740320559</v>
      </c>
      <c r="BO30">
        <f t="shared" si="44"/>
        <v>0.19597867480641112</v>
      </c>
      <c r="BP30">
        <v>6</v>
      </c>
      <c r="BQ30">
        <v>0.5</v>
      </c>
      <c r="BR30" t="s">
        <v>294</v>
      </c>
      <c r="BS30">
        <v>2</v>
      </c>
      <c r="BT30">
        <v>1608248313</v>
      </c>
      <c r="BU30">
        <v>1199.4538709677399</v>
      </c>
      <c r="BV30">
        <v>1200.90935483871</v>
      </c>
      <c r="BW30">
        <v>20.049364516129</v>
      </c>
      <c r="BX30">
        <v>19.9821064516129</v>
      </c>
      <c r="BY30">
        <v>1200.34193548387</v>
      </c>
      <c r="BZ30">
        <v>20.056945161290301</v>
      </c>
      <c r="CA30">
        <v>500.21790322580603</v>
      </c>
      <c r="CB30">
        <v>101.677161290323</v>
      </c>
      <c r="CC30">
        <v>9.9916854838709698E-2</v>
      </c>
      <c r="CD30">
        <v>27.980787096774201</v>
      </c>
      <c r="CE30">
        <v>28.205590322580601</v>
      </c>
      <c r="CF30">
        <v>999.9</v>
      </c>
      <c r="CG30">
        <v>0</v>
      </c>
      <c r="CH30">
        <v>0</v>
      </c>
      <c r="CI30">
        <v>10003.424516129</v>
      </c>
      <c r="CJ30">
        <v>0</v>
      </c>
      <c r="CK30">
        <v>155.135516129032</v>
      </c>
      <c r="CL30">
        <v>1400.0116129032299</v>
      </c>
      <c r="CM30">
        <v>0.89999799999999996</v>
      </c>
      <c r="CN30">
        <v>0.100002167741935</v>
      </c>
      <c r="CO30">
        <v>0</v>
      </c>
      <c r="CP30">
        <v>708.87054838709696</v>
      </c>
      <c r="CQ30">
        <v>4.99979</v>
      </c>
      <c r="CR30">
        <v>9927.4293548387104</v>
      </c>
      <c r="CS30">
        <v>11904.7677419355</v>
      </c>
      <c r="CT30">
        <v>48.5</v>
      </c>
      <c r="CU30">
        <v>50.860774193548401</v>
      </c>
      <c r="CV30">
        <v>49.686999999999998</v>
      </c>
      <c r="CW30">
        <v>49.5</v>
      </c>
      <c r="CX30">
        <v>49.616870967741903</v>
      </c>
      <c r="CY30">
        <v>1255.5080645161299</v>
      </c>
      <c r="CZ30">
        <v>139.503548387097</v>
      </c>
      <c r="DA30">
        <v>0</v>
      </c>
      <c r="DB30">
        <v>120.10000014305101</v>
      </c>
      <c r="DC30">
        <v>0</v>
      </c>
      <c r="DD30">
        <v>708.850961538462</v>
      </c>
      <c r="DE30">
        <v>-0.98444444494546401</v>
      </c>
      <c r="DF30">
        <v>-32.451623983349101</v>
      </c>
      <c r="DG30">
        <v>9926.9234615384594</v>
      </c>
      <c r="DH30">
        <v>15</v>
      </c>
      <c r="DI30">
        <v>1608247878</v>
      </c>
      <c r="DJ30" t="s">
        <v>335</v>
      </c>
      <c r="DK30">
        <v>1608247878</v>
      </c>
      <c r="DL30">
        <v>1608247874.5</v>
      </c>
      <c r="DM30">
        <v>35</v>
      </c>
      <c r="DN30">
        <v>-0.27100000000000002</v>
      </c>
      <c r="DO30">
        <v>1E-3</v>
      </c>
      <c r="DP30">
        <v>-0.84499999999999997</v>
      </c>
      <c r="DQ30">
        <v>-0.01</v>
      </c>
      <c r="DR30">
        <v>600</v>
      </c>
      <c r="DS30">
        <v>20</v>
      </c>
      <c r="DT30">
        <v>0.28999999999999998</v>
      </c>
      <c r="DU30">
        <v>0.26</v>
      </c>
      <c r="DV30">
        <v>1.1489066480319501</v>
      </c>
      <c r="DW30">
        <v>-0.27550608648216401</v>
      </c>
      <c r="DX30">
        <v>3.7057028806859897E-2</v>
      </c>
      <c r="DY30">
        <v>1</v>
      </c>
      <c r="DZ30">
        <v>-1.45296633333333</v>
      </c>
      <c r="EA30">
        <v>0.36072106785316699</v>
      </c>
      <c r="EB30">
        <v>4.965384936292E-2</v>
      </c>
      <c r="EC30">
        <v>0</v>
      </c>
      <c r="ED30">
        <v>6.735497E-2</v>
      </c>
      <c r="EE30">
        <v>2.8425661401557199E-2</v>
      </c>
      <c r="EF30">
        <v>2.1203490477041701E-3</v>
      </c>
      <c r="EG30">
        <v>1</v>
      </c>
      <c r="EH30">
        <v>2</v>
      </c>
      <c r="EI30">
        <v>3</v>
      </c>
      <c r="EJ30" t="s">
        <v>336</v>
      </c>
      <c r="EK30">
        <v>100</v>
      </c>
      <c r="EL30">
        <v>100</v>
      </c>
      <c r="EM30">
        <v>-0.88</v>
      </c>
      <c r="EN30">
        <v>-7.6E-3</v>
      </c>
      <c r="EO30">
        <v>-1.1039972054357601</v>
      </c>
      <c r="EP30">
        <v>8.1547674161403102E-4</v>
      </c>
      <c r="EQ30">
        <v>-7.5071724955183801E-7</v>
      </c>
      <c r="ER30">
        <v>1.8443278439785599E-10</v>
      </c>
      <c r="ES30">
        <v>-0.159483531497805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7.4</v>
      </c>
      <c r="FB30">
        <v>7.4</v>
      </c>
      <c r="FC30">
        <v>2</v>
      </c>
      <c r="FD30">
        <v>495.37700000000001</v>
      </c>
      <c r="FE30">
        <v>472.50900000000001</v>
      </c>
      <c r="FF30">
        <v>23.157</v>
      </c>
      <c r="FG30">
        <v>32.344099999999997</v>
      </c>
      <c r="FH30">
        <v>29.999600000000001</v>
      </c>
      <c r="FI30">
        <v>32.331899999999997</v>
      </c>
      <c r="FJ30">
        <v>32.290999999999997</v>
      </c>
      <c r="FK30">
        <v>49.366500000000002</v>
      </c>
      <c r="FL30">
        <v>15.527100000000001</v>
      </c>
      <c r="FM30">
        <v>18.319700000000001</v>
      </c>
      <c r="FN30">
        <v>23.167100000000001</v>
      </c>
      <c r="FO30">
        <v>1201.2</v>
      </c>
      <c r="FP30">
        <v>20.021000000000001</v>
      </c>
      <c r="FQ30">
        <v>101.1</v>
      </c>
      <c r="FR30">
        <v>100.50700000000001</v>
      </c>
    </row>
    <row r="31" spans="1:174" x14ac:dyDescent="0.25">
      <c r="A31">
        <v>15</v>
      </c>
      <c r="B31">
        <v>1608248420.5</v>
      </c>
      <c r="C31">
        <v>1390.4000000953699</v>
      </c>
      <c r="D31" t="s">
        <v>353</v>
      </c>
      <c r="E31" t="s">
        <v>354</v>
      </c>
      <c r="F31" t="s">
        <v>289</v>
      </c>
      <c r="G31" t="s">
        <v>290</v>
      </c>
      <c r="H31">
        <v>1608248412.5</v>
      </c>
      <c r="I31">
        <f t="shared" si="0"/>
        <v>5.0264867323789535E-5</v>
      </c>
      <c r="J31">
        <f t="shared" si="1"/>
        <v>1.2950310162740717</v>
      </c>
      <c r="K31">
        <f t="shared" si="2"/>
        <v>1398.9787096774201</v>
      </c>
      <c r="L31">
        <f t="shared" si="3"/>
        <v>615.12338890570436</v>
      </c>
      <c r="M31">
        <f t="shared" si="4"/>
        <v>62.606788310598716</v>
      </c>
      <c r="N31">
        <f t="shared" si="5"/>
        <v>142.38698366456563</v>
      </c>
      <c r="O31">
        <f t="shared" si="6"/>
        <v>2.7479449091927814E-3</v>
      </c>
      <c r="P31">
        <f t="shared" si="7"/>
        <v>2.9600941509246255</v>
      </c>
      <c r="Q31">
        <f t="shared" si="8"/>
        <v>2.7465284757035714E-3</v>
      </c>
      <c r="R31">
        <f t="shared" si="9"/>
        <v>1.7167074943500861E-3</v>
      </c>
      <c r="S31">
        <f t="shared" si="10"/>
        <v>231.29249837724663</v>
      </c>
      <c r="T31">
        <f t="shared" si="11"/>
        <v>29.323424779686103</v>
      </c>
      <c r="U31">
        <f t="shared" si="12"/>
        <v>28.198412903225801</v>
      </c>
      <c r="V31">
        <f t="shared" si="13"/>
        <v>3.8389559030023972</v>
      </c>
      <c r="W31">
        <f t="shared" si="14"/>
        <v>53.535400425961754</v>
      </c>
      <c r="X31">
        <f t="shared" si="15"/>
        <v>2.0299743774916092</v>
      </c>
      <c r="Y31">
        <f t="shared" si="16"/>
        <v>3.7918356103435107</v>
      </c>
      <c r="Z31">
        <f t="shared" si="17"/>
        <v>1.8089815255107879</v>
      </c>
      <c r="AA31">
        <f t="shared" si="18"/>
        <v>-2.2166806489791187</v>
      </c>
      <c r="AB31">
        <f t="shared" si="19"/>
        <v>-33.831419534279043</v>
      </c>
      <c r="AC31">
        <f t="shared" si="20"/>
        <v>-2.4935920275779688</v>
      </c>
      <c r="AD31">
        <f t="shared" si="21"/>
        <v>192.75080616641051</v>
      </c>
      <c r="AE31">
        <v>1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53625.494828738585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355</v>
      </c>
      <c r="AR31">
        <v>15332.7</v>
      </c>
      <c r="AS31">
        <v>707.65075999999999</v>
      </c>
      <c r="AT31">
        <v>757.97</v>
      </c>
      <c r="AU31">
        <f t="shared" si="27"/>
        <v>6.6386849083736821E-2</v>
      </c>
      <c r="AV31">
        <v>0.5</v>
      </c>
      <c r="AW31">
        <f t="shared" si="28"/>
        <v>1180.1916586922828</v>
      </c>
      <c r="AX31">
        <f t="shared" si="29"/>
        <v>1.2950310162740717</v>
      </c>
      <c r="AY31">
        <f t="shared" si="30"/>
        <v>39.174602767744808</v>
      </c>
      <c r="AZ31">
        <f t="shared" si="31"/>
        <v>0.29350765861445705</v>
      </c>
      <c r="BA31">
        <f t="shared" si="32"/>
        <v>1.5868426812687662E-3</v>
      </c>
      <c r="BB31">
        <f t="shared" si="33"/>
        <v>3.303705951422879</v>
      </c>
      <c r="BC31" t="s">
        <v>356</v>
      </c>
      <c r="BD31">
        <v>535.5</v>
      </c>
      <c r="BE31">
        <f t="shared" si="34"/>
        <v>222.47000000000003</v>
      </c>
      <c r="BF31">
        <f t="shared" si="35"/>
        <v>0.22618438441138145</v>
      </c>
      <c r="BG31">
        <f t="shared" si="36"/>
        <v>0.91840694202994222</v>
      </c>
      <c r="BH31">
        <f t="shared" si="37"/>
        <v>1.1841750149345562</v>
      </c>
      <c r="BI31">
        <f t="shared" si="38"/>
        <v>0.9833138201598266</v>
      </c>
      <c r="BJ31">
        <f t="shared" si="39"/>
        <v>0.1711603303475499</v>
      </c>
      <c r="BK31">
        <f t="shared" si="40"/>
        <v>0.82883966965245004</v>
      </c>
      <c r="BL31">
        <f t="shared" si="41"/>
        <v>1400.00774193548</v>
      </c>
      <c r="BM31">
        <f t="shared" si="42"/>
        <v>1180.1916586922828</v>
      </c>
      <c r="BN31">
        <f t="shared" si="43"/>
        <v>0.84298938023063619</v>
      </c>
      <c r="BO31">
        <f t="shared" si="44"/>
        <v>0.19597876046127238</v>
      </c>
      <c r="BP31">
        <v>6</v>
      </c>
      <c r="BQ31">
        <v>0.5</v>
      </c>
      <c r="BR31" t="s">
        <v>294</v>
      </c>
      <c r="BS31">
        <v>2</v>
      </c>
      <c r="BT31">
        <v>1608248412.5</v>
      </c>
      <c r="BU31">
        <v>1398.9787096774201</v>
      </c>
      <c r="BV31">
        <v>1400.6164516128999</v>
      </c>
      <c r="BW31">
        <v>19.9448774193548</v>
      </c>
      <c r="BX31">
        <v>19.885787096774202</v>
      </c>
      <c r="BY31">
        <v>1399.9067741935501</v>
      </c>
      <c r="BZ31">
        <v>19.954658064516099</v>
      </c>
      <c r="CA31">
        <v>500.20719354838701</v>
      </c>
      <c r="CB31">
        <v>101.679290322581</v>
      </c>
      <c r="CC31">
        <v>9.9945258064516096E-2</v>
      </c>
      <c r="CD31">
        <v>27.9864161290323</v>
      </c>
      <c r="CE31">
        <v>28.198412903225801</v>
      </c>
      <c r="CF31">
        <v>999.9</v>
      </c>
      <c r="CG31">
        <v>0</v>
      </c>
      <c r="CH31">
        <v>0</v>
      </c>
      <c r="CI31">
        <v>10007.1148387097</v>
      </c>
      <c r="CJ31">
        <v>0</v>
      </c>
      <c r="CK31">
        <v>151.769096774194</v>
      </c>
      <c r="CL31">
        <v>1400.00774193548</v>
      </c>
      <c r="CM31">
        <v>0.89999674193548396</v>
      </c>
      <c r="CN31">
        <v>0.10000341290322599</v>
      </c>
      <c r="CO31">
        <v>0</v>
      </c>
      <c r="CP31">
        <v>707.63693548387096</v>
      </c>
      <c r="CQ31">
        <v>4.99979</v>
      </c>
      <c r="CR31">
        <v>9880.6329032258109</v>
      </c>
      <c r="CS31">
        <v>11904.725806451601</v>
      </c>
      <c r="CT31">
        <v>48.5</v>
      </c>
      <c r="CU31">
        <v>50.8343548387097</v>
      </c>
      <c r="CV31">
        <v>49.686999999999998</v>
      </c>
      <c r="CW31">
        <v>49.495935483871001</v>
      </c>
      <c r="CX31">
        <v>49.5843548387097</v>
      </c>
      <c r="CY31">
        <v>1255.5025806451599</v>
      </c>
      <c r="CZ31">
        <v>139.505161290323</v>
      </c>
      <c r="DA31">
        <v>0</v>
      </c>
      <c r="DB31">
        <v>99.100000143051105</v>
      </c>
      <c r="DC31">
        <v>0</v>
      </c>
      <c r="DD31">
        <v>707.65075999999999</v>
      </c>
      <c r="DE31">
        <v>-1.5674615379140999</v>
      </c>
      <c r="DF31">
        <v>-20.9276923586206</v>
      </c>
      <c r="DG31">
        <v>9880.1607999999997</v>
      </c>
      <c r="DH31">
        <v>15</v>
      </c>
      <c r="DI31">
        <v>1608247878</v>
      </c>
      <c r="DJ31" t="s">
        <v>335</v>
      </c>
      <c r="DK31">
        <v>1608247878</v>
      </c>
      <c r="DL31">
        <v>1608247874.5</v>
      </c>
      <c r="DM31">
        <v>35</v>
      </c>
      <c r="DN31">
        <v>-0.27100000000000002</v>
      </c>
      <c r="DO31">
        <v>1E-3</v>
      </c>
      <c r="DP31">
        <v>-0.84499999999999997</v>
      </c>
      <c r="DQ31">
        <v>-0.01</v>
      </c>
      <c r="DR31">
        <v>600</v>
      </c>
      <c r="DS31">
        <v>20</v>
      </c>
      <c r="DT31">
        <v>0.28999999999999998</v>
      </c>
      <c r="DU31">
        <v>0.26</v>
      </c>
      <c r="DV31">
        <v>1.3112054219946601</v>
      </c>
      <c r="DW31">
        <v>-0.33038085135081002</v>
      </c>
      <c r="DX31">
        <v>7.4325704677797394E-2</v>
      </c>
      <c r="DY31">
        <v>1</v>
      </c>
      <c r="DZ31">
        <v>-1.642566</v>
      </c>
      <c r="EA31">
        <v>0.166518887652949</v>
      </c>
      <c r="EB31">
        <v>7.8263578102035006E-2</v>
      </c>
      <c r="EC31">
        <v>1</v>
      </c>
      <c r="ED31">
        <v>5.89590766666667E-2</v>
      </c>
      <c r="EE31">
        <v>2.90734424916574E-2</v>
      </c>
      <c r="EF31">
        <v>2.4492910467702501E-3</v>
      </c>
      <c r="EG31">
        <v>1</v>
      </c>
      <c r="EH31">
        <v>3</v>
      </c>
      <c r="EI31">
        <v>3</v>
      </c>
      <c r="EJ31" t="s">
        <v>301</v>
      </c>
      <c r="EK31">
        <v>100</v>
      </c>
      <c r="EL31">
        <v>100</v>
      </c>
      <c r="EM31">
        <v>-0.93</v>
      </c>
      <c r="EN31">
        <v>-9.7000000000000003E-3</v>
      </c>
      <c r="EO31">
        <v>-1.1039972054357601</v>
      </c>
      <c r="EP31">
        <v>8.1547674161403102E-4</v>
      </c>
      <c r="EQ31">
        <v>-7.5071724955183801E-7</v>
      </c>
      <c r="ER31">
        <v>1.8443278439785599E-10</v>
      </c>
      <c r="ES31">
        <v>-0.159483531497805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9</v>
      </c>
      <c r="FB31">
        <v>9.1</v>
      </c>
      <c r="FC31">
        <v>2</v>
      </c>
      <c r="FD31">
        <v>495.46199999999999</v>
      </c>
      <c r="FE31">
        <v>472.89699999999999</v>
      </c>
      <c r="FF31">
        <v>23.1754</v>
      </c>
      <c r="FG31">
        <v>32.269500000000001</v>
      </c>
      <c r="FH31">
        <v>29.9999</v>
      </c>
      <c r="FI31">
        <v>32.263199999999998</v>
      </c>
      <c r="FJ31">
        <v>32.224200000000003</v>
      </c>
      <c r="FK31">
        <v>56.048000000000002</v>
      </c>
      <c r="FL31">
        <v>15.941700000000001</v>
      </c>
      <c r="FM31">
        <v>18.319700000000001</v>
      </c>
      <c r="FN31">
        <v>23.175699999999999</v>
      </c>
      <c r="FO31">
        <v>1401.05</v>
      </c>
      <c r="FP31">
        <v>19.930800000000001</v>
      </c>
      <c r="FQ31">
        <v>101.114</v>
      </c>
      <c r="FR31">
        <v>100.518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2020-12-17T15:44:25Z</dcterms:created>
  <dcterms:modified xsi:type="dcterms:W3CDTF">2021-05-04T23:50:57Z</dcterms:modified>
</cp:coreProperties>
</file>