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3D757790-5926-4581-B3AF-7E5975C875D5}" xr6:coauthVersionLast="46" xr6:coauthVersionMax="46" xr10:uidLastSave="{00000000-0000-0000-0000-000000000000}"/>
  <bookViews>
    <workbookView xWindow="1425" yWindow="142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I31" i="1" s="1"/>
  <c r="Y31" i="1"/>
  <c r="X31" i="1"/>
  <c r="W31" i="1"/>
  <c r="P31" i="1"/>
  <c r="N31" i="1"/>
  <c r="K31" i="1"/>
  <c r="J31" i="1"/>
  <c r="AV31" i="1" s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W28" i="1" s="1"/>
  <c r="AS28" i="1"/>
  <c r="AN28" i="1"/>
  <c r="AM28" i="1"/>
  <c r="AI28" i="1"/>
  <c r="AG28" i="1" s="1"/>
  <c r="Y28" i="1"/>
  <c r="X28" i="1"/>
  <c r="W28" i="1" s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W26" i="1" s="1"/>
  <c r="X26" i="1"/>
  <c r="P26" i="1"/>
  <c r="BK25" i="1"/>
  <c r="BJ25" i="1"/>
  <c r="BI25" i="1"/>
  <c r="AU25" i="1" s="1"/>
  <c r="AW25" i="1" s="1"/>
  <c r="BH25" i="1"/>
  <c r="BG25" i="1"/>
  <c r="BF25" i="1"/>
  <c r="BE25" i="1"/>
  <c r="BD25" i="1"/>
  <c r="BC25" i="1"/>
  <c r="AZ25" i="1"/>
  <c r="AX25" i="1"/>
  <c r="AS25" i="1"/>
  <c r="AM25" i="1"/>
  <c r="AN25" i="1" s="1"/>
  <c r="AI25" i="1"/>
  <c r="AG25" i="1"/>
  <c r="K25" i="1" s="1"/>
  <c r="Y25" i="1"/>
  <c r="X25" i="1"/>
  <c r="W25" i="1"/>
  <c r="P25" i="1"/>
  <c r="N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/>
  <c r="K23" i="1" s="1"/>
  <c r="Y23" i="1"/>
  <c r="X23" i="1"/>
  <c r="W23" i="1"/>
  <c r="P23" i="1"/>
  <c r="N23" i="1"/>
  <c r="J23" i="1"/>
  <c r="AV23" i="1" s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X20" i="1" s="1"/>
  <c r="AZ20" i="1"/>
  <c r="AS20" i="1"/>
  <c r="AN20" i="1"/>
  <c r="AM20" i="1"/>
  <c r="AI20" i="1"/>
  <c r="AG20" i="1"/>
  <c r="J20" i="1" s="1"/>
  <c r="AV20" i="1" s="1"/>
  <c r="Y20" i="1"/>
  <c r="X20" i="1"/>
  <c r="W20" i="1"/>
  <c r="P20" i="1"/>
  <c r="N20" i="1"/>
  <c r="K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 s="1"/>
  <c r="Y18" i="1"/>
  <c r="W18" i="1" s="1"/>
  <c r="X18" i="1"/>
  <c r="P18" i="1"/>
  <c r="BK17" i="1"/>
  <c r="BJ17" i="1"/>
  <c r="BI17" i="1"/>
  <c r="AU17" i="1" s="1"/>
  <c r="AW17" i="1" s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K17" i="1" s="1"/>
  <c r="Y17" i="1"/>
  <c r="X17" i="1"/>
  <c r="W17" i="1"/>
  <c r="P17" i="1"/>
  <c r="N17" i="1"/>
  <c r="I21" i="1" l="1"/>
  <c r="AH21" i="1"/>
  <c r="J21" i="1"/>
  <c r="AV21" i="1" s="1"/>
  <c r="AY21" i="1" s="1"/>
  <c r="N21" i="1"/>
  <c r="K21" i="1"/>
  <c r="J26" i="1"/>
  <c r="AV26" i="1" s="1"/>
  <c r="AY26" i="1" s="1"/>
  <c r="I26" i="1"/>
  <c r="AH26" i="1"/>
  <c r="K26" i="1"/>
  <c r="N26" i="1"/>
  <c r="N27" i="1"/>
  <c r="AH27" i="1"/>
  <c r="K27" i="1"/>
  <c r="J27" i="1"/>
  <c r="AV27" i="1" s="1"/>
  <c r="I27" i="1"/>
  <c r="J18" i="1"/>
  <c r="AV18" i="1" s="1"/>
  <c r="AY18" i="1" s="1"/>
  <c r="K18" i="1"/>
  <c r="I18" i="1"/>
  <c r="AH18" i="1"/>
  <c r="N18" i="1"/>
  <c r="AW21" i="1"/>
  <c r="I19" i="1"/>
  <c r="N19" i="1"/>
  <c r="AH19" i="1"/>
  <c r="K19" i="1"/>
  <c r="J19" i="1"/>
  <c r="AV19" i="1" s="1"/>
  <c r="AY19" i="1" s="1"/>
  <c r="AU22" i="1"/>
  <c r="AW22" i="1" s="1"/>
  <c r="S22" i="1"/>
  <c r="K28" i="1"/>
  <c r="J28" i="1"/>
  <c r="AV28" i="1" s="1"/>
  <c r="AY28" i="1" s="1"/>
  <c r="I28" i="1"/>
  <c r="T28" i="1" s="1"/>
  <c r="U28" i="1" s="1"/>
  <c r="N28" i="1"/>
  <c r="AH28" i="1"/>
  <c r="AA31" i="1"/>
  <c r="AU21" i="1"/>
  <c r="S21" i="1"/>
  <c r="AU30" i="1"/>
  <c r="AW30" i="1" s="1"/>
  <c r="S30" i="1"/>
  <c r="S20" i="1"/>
  <c r="AU20" i="1"/>
  <c r="AW20" i="1" s="1"/>
  <c r="AH24" i="1"/>
  <c r="N24" i="1"/>
  <c r="J24" i="1"/>
  <c r="AV24" i="1" s="1"/>
  <c r="AY24" i="1" s="1"/>
  <c r="I24" i="1"/>
  <c r="K24" i="1"/>
  <c r="AU27" i="1"/>
  <c r="AW27" i="1" s="1"/>
  <c r="S27" i="1"/>
  <c r="I29" i="1"/>
  <c r="AH29" i="1"/>
  <c r="K29" i="1"/>
  <c r="N29" i="1"/>
  <c r="J29" i="1"/>
  <c r="AV29" i="1" s="1"/>
  <c r="S31" i="1"/>
  <c r="AU31" i="1"/>
  <c r="AY31" i="1" s="1"/>
  <c r="AU19" i="1"/>
  <c r="AW19" i="1" s="1"/>
  <c r="S19" i="1"/>
  <c r="AY23" i="1"/>
  <c r="S23" i="1"/>
  <c r="AU23" i="1"/>
  <c r="S29" i="1"/>
  <c r="AU29" i="1"/>
  <c r="AW29" i="1" s="1"/>
  <c r="AW31" i="1"/>
  <c r="T18" i="1"/>
  <c r="U18" i="1" s="1"/>
  <c r="AW23" i="1"/>
  <c r="AH17" i="1"/>
  <c r="I22" i="1"/>
  <c r="S24" i="1"/>
  <c r="AH25" i="1"/>
  <c r="I30" i="1"/>
  <c r="I17" i="1"/>
  <c r="AH20" i="1"/>
  <c r="J22" i="1"/>
  <c r="AV22" i="1" s="1"/>
  <c r="AY22" i="1" s="1"/>
  <c r="I25" i="1"/>
  <c r="J30" i="1"/>
  <c r="AV30" i="1" s="1"/>
  <c r="AY30" i="1" s="1"/>
  <c r="J17" i="1"/>
  <c r="AV17" i="1" s="1"/>
  <c r="AY17" i="1" s="1"/>
  <c r="I20" i="1"/>
  <c r="K22" i="1"/>
  <c r="AH23" i="1"/>
  <c r="J25" i="1"/>
  <c r="AV25" i="1" s="1"/>
  <c r="AY25" i="1" s="1"/>
  <c r="K30" i="1"/>
  <c r="AH31" i="1"/>
  <c r="AH22" i="1"/>
  <c r="AH30" i="1"/>
  <c r="S17" i="1"/>
  <c r="I23" i="1"/>
  <c r="S25" i="1"/>
  <c r="V28" i="1" l="1"/>
  <c r="Z28" i="1" s="1"/>
  <c r="AC28" i="1"/>
  <c r="AB28" i="1"/>
  <c r="AB18" i="1"/>
  <c r="V18" i="1"/>
  <c r="Z18" i="1" s="1"/>
  <c r="AC18" i="1"/>
  <c r="T17" i="1"/>
  <c r="U17" i="1" s="1"/>
  <c r="AA26" i="1"/>
  <c r="T19" i="1"/>
  <c r="U19" i="1" s="1"/>
  <c r="AA22" i="1"/>
  <c r="Q22" i="1"/>
  <c r="O22" i="1" s="1"/>
  <c r="R22" i="1" s="1"/>
  <c r="L22" i="1" s="1"/>
  <c r="M22" i="1" s="1"/>
  <c r="AA18" i="1"/>
  <c r="Q18" i="1"/>
  <c r="O18" i="1" s="1"/>
  <c r="R18" i="1" s="1"/>
  <c r="L18" i="1" s="1"/>
  <c r="M18" i="1" s="1"/>
  <c r="T26" i="1"/>
  <c r="U26" i="1" s="1"/>
  <c r="T31" i="1"/>
  <c r="U31" i="1" s="1"/>
  <c r="T21" i="1"/>
  <c r="U21" i="1" s="1"/>
  <c r="AA19" i="1"/>
  <c r="Q19" i="1"/>
  <c r="O19" i="1" s="1"/>
  <c r="R19" i="1" s="1"/>
  <c r="L19" i="1" s="1"/>
  <c r="M19" i="1" s="1"/>
  <c r="AA20" i="1"/>
  <c r="AY27" i="1"/>
  <c r="AA29" i="1"/>
  <c r="AA25" i="1"/>
  <c r="Q25" i="1"/>
  <c r="O25" i="1" s="1"/>
  <c r="R25" i="1" s="1"/>
  <c r="L25" i="1" s="1"/>
  <c r="M25" i="1" s="1"/>
  <c r="AA24" i="1"/>
  <c r="T30" i="1"/>
  <c r="U30" i="1" s="1"/>
  <c r="T29" i="1"/>
  <c r="U29" i="1" s="1"/>
  <c r="T25" i="1"/>
  <c r="U25" i="1" s="1"/>
  <c r="AA17" i="1"/>
  <c r="Q17" i="1"/>
  <c r="O17" i="1" s="1"/>
  <c r="R17" i="1" s="1"/>
  <c r="L17" i="1" s="1"/>
  <c r="M17" i="1" s="1"/>
  <c r="AY29" i="1"/>
  <c r="T22" i="1"/>
  <c r="U22" i="1" s="1"/>
  <c r="Q21" i="1"/>
  <c r="O21" i="1" s="1"/>
  <c r="R21" i="1" s="1"/>
  <c r="L21" i="1" s="1"/>
  <c r="M21" i="1" s="1"/>
  <c r="AA21" i="1"/>
  <c r="T24" i="1"/>
  <c r="U24" i="1" s="1"/>
  <c r="Q24" i="1" s="1"/>
  <c r="O24" i="1" s="1"/>
  <c r="R24" i="1" s="1"/>
  <c r="L24" i="1" s="1"/>
  <c r="M24" i="1" s="1"/>
  <c r="T20" i="1"/>
  <c r="U20" i="1" s="1"/>
  <c r="AA28" i="1"/>
  <c r="Q28" i="1"/>
  <c r="O28" i="1" s="1"/>
  <c r="R28" i="1" s="1"/>
  <c r="L28" i="1" s="1"/>
  <c r="M28" i="1" s="1"/>
  <c r="AA23" i="1"/>
  <c r="Q23" i="1"/>
  <c r="O23" i="1" s="1"/>
  <c r="R23" i="1" s="1"/>
  <c r="L23" i="1" s="1"/>
  <c r="M23" i="1" s="1"/>
  <c r="AA30" i="1"/>
  <c r="Q30" i="1"/>
  <c r="O30" i="1" s="1"/>
  <c r="R30" i="1" s="1"/>
  <c r="L30" i="1" s="1"/>
  <c r="M30" i="1" s="1"/>
  <c r="AY20" i="1"/>
  <c r="T23" i="1"/>
  <c r="U23" i="1" s="1"/>
  <c r="T27" i="1"/>
  <c r="U27" i="1" s="1"/>
  <c r="Q27" i="1" s="1"/>
  <c r="O27" i="1" s="1"/>
  <c r="R27" i="1" s="1"/>
  <c r="L27" i="1" s="1"/>
  <c r="M27" i="1" s="1"/>
  <c r="AA27" i="1"/>
  <c r="AC20" i="1" l="1"/>
  <c r="V20" i="1"/>
  <c r="Z20" i="1" s="1"/>
  <c r="AB20" i="1"/>
  <c r="AC17" i="1"/>
  <c r="V17" i="1"/>
  <c r="Z17" i="1" s="1"/>
  <c r="AB17" i="1"/>
  <c r="AD18" i="1"/>
  <c r="AC25" i="1"/>
  <c r="AD25" i="1" s="1"/>
  <c r="V25" i="1"/>
  <c r="Z25" i="1" s="1"/>
  <c r="AB25" i="1"/>
  <c r="V21" i="1"/>
  <c r="Z21" i="1" s="1"/>
  <c r="AC21" i="1"/>
  <c r="AD21" i="1" s="1"/>
  <c r="AB21" i="1"/>
  <c r="V24" i="1"/>
  <c r="Z24" i="1" s="1"/>
  <c r="AC24" i="1"/>
  <c r="AB24" i="1"/>
  <c r="V27" i="1"/>
  <c r="Z27" i="1" s="1"/>
  <c r="AC27" i="1"/>
  <c r="AB27" i="1"/>
  <c r="V29" i="1"/>
  <c r="Z29" i="1" s="1"/>
  <c r="AC29" i="1"/>
  <c r="AB29" i="1"/>
  <c r="V19" i="1"/>
  <c r="Z19" i="1" s="1"/>
  <c r="AC19" i="1"/>
  <c r="AD19" i="1" s="1"/>
  <c r="AB19" i="1"/>
  <c r="V22" i="1"/>
  <c r="Z22" i="1" s="1"/>
  <c r="AC22" i="1"/>
  <c r="AD22" i="1" s="1"/>
  <c r="AB22" i="1"/>
  <c r="Q29" i="1"/>
  <c r="O29" i="1" s="1"/>
  <c r="R29" i="1" s="1"/>
  <c r="L29" i="1" s="1"/>
  <c r="M29" i="1" s="1"/>
  <c r="V30" i="1"/>
  <c r="Z30" i="1" s="1"/>
  <c r="AC30" i="1"/>
  <c r="AB30" i="1"/>
  <c r="AC31" i="1"/>
  <c r="AB31" i="1"/>
  <c r="V31" i="1"/>
  <c r="Z31" i="1" s="1"/>
  <c r="Q31" i="1"/>
  <c r="O31" i="1" s="1"/>
  <c r="R31" i="1" s="1"/>
  <c r="L31" i="1" s="1"/>
  <c r="M31" i="1" s="1"/>
  <c r="AD28" i="1"/>
  <c r="AC23" i="1"/>
  <c r="AB23" i="1"/>
  <c r="V23" i="1"/>
  <c r="Z23" i="1" s="1"/>
  <c r="Q20" i="1"/>
  <c r="O20" i="1" s="1"/>
  <c r="R20" i="1" s="1"/>
  <c r="L20" i="1" s="1"/>
  <c r="M20" i="1" s="1"/>
  <c r="V26" i="1"/>
  <c r="Z26" i="1" s="1"/>
  <c r="AC26" i="1"/>
  <c r="AB26" i="1"/>
  <c r="Q26" i="1"/>
  <c r="O26" i="1" s="1"/>
  <c r="R26" i="1" s="1"/>
  <c r="L26" i="1" s="1"/>
  <c r="M26" i="1" s="1"/>
  <c r="AD29" i="1" l="1"/>
  <c r="AD30" i="1"/>
  <c r="AD23" i="1"/>
  <c r="AD17" i="1"/>
  <c r="AD26" i="1"/>
  <c r="AD24" i="1"/>
  <c r="AD27" i="1"/>
  <c r="AD31" i="1"/>
  <c r="AD20" i="1"/>
</calcChain>
</file>

<file path=xl/sharedStrings.xml><?xml version="1.0" encoding="utf-8"?>
<sst xmlns="http://schemas.openxmlformats.org/spreadsheetml/2006/main" count="693" uniqueCount="352">
  <si>
    <t>File opened</t>
  </si>
  <si>
    <t>2020-12-17 15:17:03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</si>
  <si>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</si>
  <si>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</si>
  <si>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</si>
  <si>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</si>
  <si>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</si>
  <si>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</si>
  <si>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</si>
  <si>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</si>
  <si>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</si>
  <si>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</si>
  <si>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</si>
  <si>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{"tazero": "0.0863571", "co2bzero": "0.964262", "h2oaspan1": "1.00771", "flowazero": "0.29042", "flowbzero": "0.29097", "co2bspan2": "-0.0301809", "h2oaspanconc2": "0", "h2oazero": "1.13424", "co2aspan1": "1.00054", "flowmeterzero": "1.00299", "chamberpressurezero": "2.68126", "co2bspanconc2": "299.2", "h2obspanconc2": "0", "h2obspan1": "0.99587", "ssa_ref": "35809.5", "h2obspanconc1": "12.28", "h2oaspanconc1": "12.28", "h2obspan2": "0", "oxygen": "21", "co2aspanconc1": "2500", "tbzero": "0.134552", "h2obspan2b": "0.0705964", "co2bspanconc1": "2500", "co2bspan1": "1.00108", "co2bspan2a": "0.310949", "h2obspan2a": "0.0708892", "h2oaspan2b": "0.070146", "co2aspan2a": "0.308883", "h2oaspan2a": "0.0696095", "co2bspan2b": "0.308367", "h2obzero": "1.1444", "h2oaspan2": "0", "ssb_ref": "37377.7", "co2aspan2b": "0.306383", "co2azero": "0.965182", "co2aspanconc2": "299.2", "co2aspan2": "-0.0279682"}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</si>
  <si>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</si>
  <si>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</si>
  <si>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</si>
  <si>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</si>
  <si>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</si>
  <si>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</si>
  <si>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</si>
  <si>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</si>
  <si>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</si>
  <si>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15:17:03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</si>
  <si>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</si>
  <si>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</si>
  <si>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</si>
  <si>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</si>
  <si>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</si>
  <si>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</si>
  <si>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</si>
  <si>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</si>
  <si>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</si>
  <si>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</si>
  <si>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</si>
  <si>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</si>
  <si>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</si>
  <si>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</si>
  <si>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</si>
  <si>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</si>
  <si>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</si>
  <si>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</si>
  <si>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</si>
  <si>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</si>
  <si>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</si>
  <si>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</si>
  <si>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</si>
  <si>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</si>
  <si>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</si>
  <si>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</si>
  <si>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</si>
  <si>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</si>
  <si>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</si>
  <si>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</si>
  <si>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</si>
  <si>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</si>
  <si>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</si>
  <si>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</si>
  <si>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</si>
  <si>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</si>
  <si>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</si>
  <si>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</si>
  <si>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</si>
  <si>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</si>
  <si>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</si>
  <si>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</si>
  <si>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</si>
  <si>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</si>
  <si>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</si>
  <si>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</si>
  <si>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</si>
  <si>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</si>
  <si>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</si>
  <si>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</si>
  <si>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</si>
  <si>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</si>
  <si>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</si>
  <si>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1.59755 68.8691 369.023 622.748 881.376 1099.01 1300.79 1492.44</t>
  </si>
  <si>
    <t>Fs_true</t>
  </si>
  <si>
    <t>0.0494932 100.888 404.301 601.068 801.065 1000.84 1201.71 1400.98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</si>
  <si>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</si>
  <si>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</si>
  <si>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</si>
  <si>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</si>
  <si>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</si>
  <si>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</si>
  <si>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</si>
  <si>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</si>
  <si>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</si>
  <si>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</si>
  <si>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</si>
  <si>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</si>
  <si>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</si>
  <si>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</si>
  <si>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</si>
  <si>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</si>
  <si>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</si>
  <si>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</si>
  <si>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</si>
  <si>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</si>
  <si>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</si>
  <si>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</si>
  <si>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</si>
  <si>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</si>
  <si>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</si>
  <si>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</si>
  <si>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</si>
  <si>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</si>
  <si>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</si>
  <si>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</si>
  <si>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</si>
  <si>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</si>
  <si>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</si>
  <si>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</si>
  <si>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</si>
  <si>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</si>
  <si>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</si>
  <si>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</si>
  <si>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</si>
  <si>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</si>
  <si>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</si>
  <si>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</si>
  <si>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</si>
  <si>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</si>
  <si>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</si>
  <si>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</si>
  <si>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</si>
  <si>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</si>
  <si>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</si>
  <si>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</si>
  <si>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</si>
  <si>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</si>
  <si>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</si>
  <si>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</si>
  <si>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</si>
  <si>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</si>
  <si>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</si>
  <si>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</si>
  <si>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</si>
  <si>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</si>
  <si>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</si>
  <si>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</si>
  <si>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</si>
  <si>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</si>
  <si>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</si>
  <si>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</si>
  <si>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</si>
  <si>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</si>
  <si>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</si>
  <si>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</si>
  <si>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</si>
  <si>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</si>
  <si>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</si>
  <si>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</si>
  <si>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</si>
  <si>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</si>
  <si>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</si>
  <si>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</si>
  <si>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</si>
  <si>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</si>
  <si>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</si>
  <si>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</si>
  <si>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</si>
  <si>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</si>
  <si>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</si>
  <si>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</si>
  <si>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</si>
  <si>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</si>
  <si>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</si>
  <si>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</si>
  <si>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</si>
  <si>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</si>
  <si>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</si>
  <si>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</si>
  <si>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</si>
  <si>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</si>
  <si>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</si>
  <si>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</si>
  <si>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</si>
  <si>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</si>
  <si>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</si>
  <si>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</si>
  <si>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</si>
  <si>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</si>
  <si>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</si>
  <si>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</si>
  <si>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</si>
  <si>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</si>
  <si>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</si>
  <si>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</si>
  <si>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</si>
  <si>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</si>
  <si>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</si>
  <si>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</si>
  <si>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</si>
  <si>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</si>
  <si>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</si>
  <si>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</si>
  <si>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</si>
  <si>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</si>
  <si>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</si>
  <si>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</si>
  <si>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</si>
  <si>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</si>
  <si>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</si>
  <si>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</si>
  <si>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</si>
  <si>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</si>
  <si>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</si>
  <si>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</si>
  <si>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</si>
  <si>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</si>
  <si>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</si>
  <si>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</si>
  <si>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</si>
  <si>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</si>
  <si>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</si>
  <si>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</si>
  <si>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</si>
  <si>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</si>
  <si>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</si>
  <si>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</si>
  <si>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</si>
  <si>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</si>
  <si>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</si>
  <si>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</si>
  <si>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</si>
  <si>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</si>
  <si>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</si>
  <si>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</si>
  <si>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</si>
  <si>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</si>
  <si>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</si>
  <si>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</si>
  <si>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</si>
  <si>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</si>
  <si>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</si>
  <si>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</si>
  <si>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</si>
  <si>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</si>
  <si>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</si>
  <si>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</si>
  <si>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</si>
  <si>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</si>
  <si>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</si>
  <si>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</si>
  <si>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</si>
  <si>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</si>
  <si>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</si>
  <si>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</si>
  <si>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</si>
  <si>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</si>
  <si>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</si>
  <si>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</si>
  <si>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</si>
  <si>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</si>
  <si>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</si>
  <si>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</si>
  <si>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</si>
  <si>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</si>
  <si>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</si>
  <si>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</si>
  <si>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</si>
  <si>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</si>
  <si>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</si>
  <si>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</si>
  <si>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</si>
  <si>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</si>
  <si>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</si>
  <si>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</si>
  <si>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</si>
  <si>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</si>
  <si>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</si>
  <si>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</si>
  <si>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</si>
  <si>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</si>
  <si>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</si>
  <si>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</si>
  <si>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</si>
  <si>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</si>
  <si>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</si>
  <si>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</si>
  <si>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</si>
  <si>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15:24:28</t>
  </si>
  <si>
    <t>15:24:28</t>
  </si>
  <si>
    <t>1149</t>
  </si>
  <si>
    <t>_1</t>
  </si>
  <si>
    <t>RECT-4143-20200907-06_33_50</t>
  </si>
  <si>
    <t>RECT-8499-20201217-15_24_32</t>
  </si>
  <si>
    <t>DARK-8500-20201217-15_24_34</t>
  </si>
  <si>
    <t>0: Broadleaf</t>
  </si>
  <si>
    <t>15:24:48</t>
  </si>
  <si>
    <t>1/3</t>
  </si>
  <si>
    <t>20201217 15:26:49</t>
  </si>
  <si>
    <t>15:26:49</t>
  </si>
  <si>
    <t>RECT-8501-20201217-15_26_53</t>
  </si>
  <si>
    <t>DARK-8502-20201217-15_26_55</t>
  </si>
  <si>
    <t>20201217 15:28:10</t>
  </si>
  <si>
    <t>15:28:10</t>
  </si>
  <si>
    <t>RECT-8503-20201217-15_28_14</t>
  </si>
  <si>
    <t>DARK-8504-20201217-15_28_16</t>
  </si>
  <si>
    <t>3/3</t>
  </si>
  <si>
    <t>20201217 15:29:23</t>
  </si>
  <si>
    <t>15:29:23</t>
  </si>
  <si>
    <t>RECT-8505-20201217-15_29_27</t>
  </si>
  <si>
    <t>DARK-8506-20201217-15_29_29</t>
  </si>
  <si>
    <t>20201217 15:31:03</t>
  </si>
  <si>
    <t>15:31:03</t>
  </si>
  <si>
    <t>RECT-8507-20201217-15_31_07</t>
  </si>
  <si>
    <t>DARK-8508-20201217-15_31_09</t>
  </si>
  <si>
    <t>20201217 15:32:18</t>
  </si>
  <si>
    <t>15:32:18</t>
  </si>
  <si>
    <t>RECT-8509-20201217-15_32_22</t>
  </si>
  <si>
    <t>DARK-8510-20201217-15_32_24</t>
  </si>
  <si>
    <t>20201217 15:33:49</t>
  </si>
  <si>
    <t>15:33:49</t>
  </si>
  <si>
    <t>RECT-8511-20201217-15_33_53</t>
  </si>
  <si>
    <t>DARK-8512-20201217-15_33_55</t>
  </si>
  <si>
    <t>20201217 15:35:00</t>
  </si>
  <si>
    <t>15:35:00</t>
  </si>
  <si>
    <t>RECT-8513-20201217-15_35_04</t>
  </si>
  <si>
    <t>DARK-8514-20201217-15_35_06</t>
  </si>
  <si>
    <t>15:35:20</t>
  </si>
  <si>
    <t>20201217 15:37:15</t>
  </si>
  <si>
    <t>15:37:15</t>
  </si>
  <si>
    <t>RECT-8515-20201217-15_37_19</t>
  </si>
  <si>
    <t>DARK-8516-20201217-15_37_21</t>
  </si>
  <si>
    <t>20201217 15:38:54</t>
  </si>
  <si>
    <t>15:38:54</t>
  </si>
  <si>
    <t>RECT-8517-20201217-15_38_58</t>
  </si>
  <si>
    <t>DARK-8518-20201217-15_39_00</t>
  </si>
  <si>
    <t>20201217 15:40:25</t>
  </si>
  <si>
    <t>15:40:25</t>
  </si>
  <si>
    <t>RECT-8519-20201217-15_40_29</t>
  </si>
  <si>
    <t>DARK-8520-20201217-15_40_31</t>
  </si>
  <si>
    <t>20201217 15:42:04</t>
  </si>
  <si>
    <t>15:42:04</t>
  </si>
  <si>
    <t>RECT-8521-20201217-15_42_08</t>
  </si>
  <si>
    <t>DARK-8522-20201217-15_42_10</t>
  </si>
  <si>
    <t>20201217 15:44:01</t>
  </si>
  <si>
    <t>15:44:01</t>
  </si>
  <si>
    <t>RECT-8523-20201217-15_44_05</t>
  </si>
  <si>
    <t>DARK-8524-20201217-15_44_07</t>
  </si>
  <si>
    <t>20201217 15:46:01</t>
  </si>
  <si>
    <t>15:46:01</t>
  </si>
  <si>
    <t>RECT-8525-20201217-15_46_05</t>
  </si>
  <si>
    <t>DARK-8526-20201217-15_46_07</t>
  </si>
  <si>
    <t>15:46:29</t>
  </si>
  <si>
    <t>20201217 15:47:32</t>
  </si>
  <si>
    <t>15:47:32</t>
  </si>
  <si>
    <t>RECT-8527-20201217-15_47_36</t>
  </si>
  <si>
    <t>DARK-8528-20201217-15_47_38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</si>
</sst>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1608247468.5999999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1608247460.8499999</v>
      </c>
      <c r="I17">
        <f t="shared" ref="I17:I31" si="0">BW17*AG17*(BS17-BT17)/(100*BL17*(1000-AG17*BS17))</f>
        <v>1.2378247406216503E-4</v>
      </c>
      <c r="J17">
        <f t="shared" ref="J17:J31" si="1">BW17*AG17*(BR17-BQ17*(1000-AG17*BT17)/(1000-AG17*BS17))/(100*BL17)</f>
        <v>-0.57418765122916582</v>
      </c>
      <c r="K17">
        <f t="shared" ref="K17:K31" si="2">BQ17 - IF(AG17&gt;1, J17*BL17*100/(AI17*CE17), 0)</f>
        <v>399.43066666666698</v>
      </c>
      <c r="L17">
        <f t="shared" ref="L17:L31" si="3">((R17-I17/2)*K17-J17)/(R17+I17/2)</f>
        <v>521.79094211365089</v>
      </c>
      <c r="M17">
        <f t="shared" ref="M17:M31" si="4">L17*(BX17+BY17)/1000</f>
        <v>53.115368534308978</v>
      </c>
      <c r="N17">
        <f t="shared" ref="N17:N31" si="5">(BQ17 - IF(AG17&gt;1, J17*BL17*100/(AI17*CE17), 0))*(BX17+BY17)/1000</f>
        <v>40.659784123434861</v>
      </c>
      <c r="O17">
        <f t="shared" ref="O17:O31" si="6">2/((1/Q17-1/P17)+SIGN(Q17)*SQRT((1/Q17-1/P17)*(1/Q17-1/P17) + 4*BM17/((BM17+1)*(BM17+1))*(2*1/Q17*1/P17-1/P17*1/P17)))</f>
        <v>6.7699703763859668E-3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2.9604374337497537</v>
      </c>
      <c r="Q17">
        <f t="shared" ref="Q17:Q31" si="8">I17*(1000-(1000*0.61365*EXP(17.502*U17/(240.97+U17))/(BX17+BY17)+BS17)/2)/(1000*0.61365*EXP(17.502*U17/(240.97+U17))/(BX17+BY17)-BS17)</f>
        <v>6.7613812359692358E-3</v>
      </c>
      <c r="R17">
        <f t="shared" ref="R17:R31" si="9">1/((BM17+1)/(O17/1.6)+1/(P17/1.37)) + BM17/((BM17+1)/(O17/1.6) + BM17/(P17/1.37))</f>
        <v>4.2266340476331083E-3</v>
      </c>
      <c r="S17">
        <f t="shared" ref="S17:S31" si="10">(BI17*BK17)</f>
        <v>231.29394080021873</v>
      </c>
      <c r="T17">
        <f t="shared" ref="T17:T31" si="11">(BZ17+(S17+2*0.95*0.0000000567*(((BZ17+$B$7)+273)^4-(BZ17+273)^4)-44100*I17)/(1.84*29.3*P17+8*0.95*0.0000000567*(BZ17+273)^3))</f>
        <v>29.31900206775871</v>
      </c>
      <c r="U17">
        <f t="shared" ref="U17:U31" si="12">($C$7*CA17+$D$7*CB17+$E$7*T17)</f>
        <v>28.864786666666699</v>
      </c>
      <c r="V17">
        <f t="shared" ref="V17:V31" si="13">0.61365*EXP(17.502*U17/(240.97+U17))</f>
        <v>3.9904128099736877</v>
      </c>
      <c r="W17">
        <f t="shared" ref="W17:W31" si="14">(X17/Y17*100)</f>
        <v>57.531089233607823</v>
      </c>
      <c r="X17">
        <f t="shared" ref="X17:X31" si="15">BS17*(BX17+BY17)/1000</f>
        <v>2.183347940434321</v>
      </c>
      <c r="Y17">
        <f t="shared" ref="Y17:Y31" si="16">0.61365*EXP(17.502*BZ17/(240.97+BZ17))</f>
        <v>3.7950749230015948</v>
      </c>
      <c r="Z17">
        <f t="shared" ref="Z17:Z31" si="17">(V17-BS17*(BX17+BY17)/1000)</f>
        <v>1.8070648695393667</v>
      </c>
      <c r="AA17">
        <f t="shared" ref="AA17:AA31" si="18">(-I17*44100)</f>
        <v>-5.458807106141478</v>
      </c>
      <c r="AB17">
        <f t="shared" ref="AB17:AB31" si="19">2*29.3*P17*0.92*(BZ17-U17)</f>
        <v>-137.85292407159949</v>
      </c>
      <c r="AC17">
        <f t="shared" ref="AC17:AC31" si="20">2*0.95*0.0000000567*(((BZ17+$B$7)+273)^4-(U17+273)^4)</f>
        <v>-10.193991290092942</v>
      </c>
      <c r="AD17">
        <f t="shared" ref="AD17:AD31" si="21">S17+AC17+AA17+AB17</f>
        <v>77.788218332384815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53634.417771561464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967.580884615385</v>
      </c>
      <c r="AR17">
        <v>1005.08</v>
      </c>
      <c r="AS17">
        <f t="shared" ref="AS17:AS31" si="27">1-AQ17/AR17</f>
        <v>3.7309582704476263E-2</v>
      </c>
      <c r="AT17">
        <v>0.5</v>
      </c>
      <c r="AU17">
        <f t="shared" ref="AU17:AU31" si="28">BI17</f>
        <v>1180.2014307472975</v>
      </c>
      <c r="AV17">
        <f t="shared" ref="AV17:AV31" si="29">J17</f>
        <v>-0.57418765122916582</v>
      </c>
      <c r="AW17">
        <f t="shared" ref="AW17:AW31" si="30">AS17*AT17*AU17</f>
        <v>22.016411444203754</v>
      </c>
      <c r="AX17">
        <f t="shared" ref="AX17:AX31" si="31">BC17/AR17</f>
        <v>0.32507860070840133</v>
      </c>
      <c r="AY17">
        <f t="shared" ref="AY17:AY31" si="32">(AV17-AO17)/AU17</f>
        <v>3.0162889946702592E-6</v>
      </c>
      <c r="AZ17">
        <f t="shared" ref="AZ17:AZ31" si="33">(AL17-AR17)/AR17</f>
        <v>2.24559239065547</v>
      </c>
      <c r="BA17" t="s">
        <v>289</v>
      </c>
      <c r="BB17">
        <v>678.35</v>
      </c>
      <c r="BC17">
        <f t="shared" ref="BC17:BC31" si="34">AR17-BB17</f>
        <v>326.73</v>
      </c>
      <c r="BD17">
        <f t="shared" ref="BD17:BD31" si="35">(AR17-AQ17)/(AR17-BB17)</f>
        <v>0.1147709588486366</v>
      </c>
      <c r="BE17">
        <f t="shared" ref="BE17:BE31" si="36">(AL17-AR17)/(AL17-BB17)</f>
        <v>0.87354328819187765</v>
      </c>
      <c r="BF17">
        <f t="shared" ref="BF17:BF31" si="37">(AR17-AQ17)/(AR17-AK17)</f>
        <v>0.12948451992647636</v>
      </c>
      <c r="BG17">
        <f t="shared" ref="BG17:BG31" si="38">(AL17-AR17)/(AL17-AK17)</f>
        <v>0.88627867469908628</v>
      </c>
      <c r="BH17">
        <f t="shared" ref="BH17:BH31" si="39">$B$11*CF17+$C$11*CG17+$F$11*CH17*(1-CK17)</f>
        <v>1400.01966666667</v>
      </c>
      <c r="BI17">
        <f t="shared" ref="BI17:BI31" si="40">BH17*BJ17</f>
        <v>1180.2014307472975</v>
      </c>
      <c r="BJ17">
        <f t="shared" ref="BJ17:BJ31" si="41">($B$11*$D$9+$C$11*$D$9+$F$11*((CU17+CM17)/MAX(CU17+CM17+CV17, 0.1)*$I$9+CV17/MAX(CU17+CM17+CV17, 0.1)*$J$9))/($B$11+$C$11+$F$11)</f>
        <v>0.84298917997149192</v>
      </c>
      <c r="BK17">
        <f t="shared" ref="BK17:BK31" si="42">($B$11*$K$9+$C$11*$K$9+$F$11*((CU17+CM17)/MAX(CU17+CM17+CV17, 0.1)*$P$9+CV17/MAX(CU17+CM17+CV17, 0.1)*$Q$9))/($B$11+$C$11+$F$11)</f>
        <v>0.19597835994298413</v>
      </c>
      <c r="BL17">
        <v>6</v>
      </c>
      <c r="BM17">
        <v>0.5</v>
      </c>
      <c r="BN17" t="s">
        <v>290</v>
      </c>
      <c r="BO17">
        <v>2</v>
      </c>
      <c r="BP17">
        <v>1608247460.8499999</v>
      </c>
      <c r="BQ17">
        <v>399.43066666666698</v>
      </c>
      <c r="BR17">
        <v>398.80099999999999</v>
      </c>
      <c r="BS17">
        <v>21.448616666666702</v>
      </c>
      <c r="BT17">
        <v>21.303270000000001</v>
      </c>
      <c r="BU17">
        <v>396.309666666667</v>
      </c>
      <c r="BV17">
        <v>21.201616666666698</v>
      </c>
      <c r="BW17">
        <v>500.02183333333301</v>
      </c>
      <c r="BX17">
        <v>101.749733333333</v>
      </c>
      <c r="BY17">
        <v>4.46142633333333E-2</v>
      </c>
      <c r="BZ17">
        <v>28.001063333333299</v>
      </c>
      <c r="CA17">
        <v>28.864786666666699</v>
      </c>
      <c r="CB17">
        <v>999.9</v>
      </c>
      <c r="CC17">
        <v>0</v>
      </c>
      <c r="CD17">
        <v>0</v>
      </c>
      <c r="CE17">
        <v>10002.1333333333</v>
      </c>
      <c r="CF17">
        <v>0</v>
      </c>
      <c r="CG17">
        <v>311.35553333333303</v>
      </c>
      <c r="CH17">
        <v>1400.01966666667</v>
      </c>
      <c r="CI17">
        <v>0.90000270000000004</v>
      </c>
      <c r="CJ17">
        <v>9.9997413333333299E-2</v>
      </c>
      <c r="CK17">
        <v>0</v>
      </c>
      <c r="CL17">
        <v>967.61376666666695</v>
      </c>
      <c r="CM17">
        <v>4.9997499999999997</v>
      </c>
      <c r="CN17">
        <v>13178.8766666667</v>
      </c>
      <c r="CO17">
        <v>12178.22</v>
      </c>
      <c r="CP17">
        <v>46.841466666666697</v>
      </c>
      <c r="CQ17">
        <v>48.870733333333298</v>
      </c>
      <c r="CR17">
        <v>47.807866666666598</v>
      </c>
      <c r="CS17">
        <v>48.453866666666698</v>
      </c>
      <c r="CT17">
        <v>48.024799999999999</v>
      </c>
      <c r="CU17">
        <v>1255.5226666666699</v>
      </c>
      <c r="CV17">
        <v>139.49700000000001</v>
      </c>
      <c r="CW17">
        <v>0</v>
      </c>
      <c r="CX17">
        <v>630.79999995231606</v>
      </c>
      <c r="CY17">
        <v>0</v>
      </c>
      <c r="CZ17">
        <v>967.580884615385</v>
      </c>
      <c r="DA17">
        <v>-6.8530256523545496</v>
      </c>
      <c r="DB17">
        <v>-82.721367529799494</v>
      </c>
      <c r="DC17">
        <v>13178.538461538499</v>
      </c>
      <c r="DD17">
        <v>15</v>
      </c>
      <c r="DE17">
        <v>1608247488.5999999</v>
      </c>
      <c r="DF17" t="s">
        <v>291</v>
      </c>
      <c r="DG17">
        <v>1608247488.5999999</v>
      </c>
      <c r="DH17">
        <v>1608247486.0999999</v>
      </c>
      <c r="DI17">
        <v>30</v>
      </c>
      <c r="DJ17">
        <v>-2.218</v>
      </c>
      <c r="DK17">
        <v>-3.5999999999999997E-2</v>
      </c>
      <c r="DL17">
        <v>3.121</v>
      </c>
      <c r="DM17">
        <v>0.247</v>
      </c>
      <c r="DN17">
        <v>398</v>
      </c>
      <c r="DO17">
        <v>21</v>
      </c>
      <c r="DP17">
        <v>0.38</v>
      </c>
      <c r="DQ17">
        <v>0.18</v>
      </c>
      <c r="DR17">
        <v>-2.4732076499208602</v>
      </c>
      <c r="DS17">
        <v>1.6950732332867999</v>
      </c>
      <c r="DT17">
        <v>0.12730193325132599</v>
      </c>
      <c r="DU17">
        <v>0</v>
      </c>
      <c r="DV17">
        <v>2.87529451612903</v>
      </c>
      <c r="DW17">
        <v>-1.98366725806452</v>
      </c>
      <c r="DX17">
        <v>0.14890406142425</v>
      </c>
      <c r="DY17">
        <v>0</v>
      </c>
      <c r="DZ17">
        <v>0.18027612903225801</v>
      </c>
      <c r="EA17">
        <v>-2.5274080645161401E-2</v>
      </c>
      <c r="EB17">
        <v>4.1399841494315203E-3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3.121</v>
      </c>
      <c r="EJ17">
        <v>0.247</v>
      </c>
      <c r="EK17">
        <v>5.3390476190477303</v>
      </c>
      <c r="EL17">
        <v>0</v>
      </c>
      <c r="EM17">
        <v>0</v>
      </c>
      <c r="EN17">
        <v>0</v>
      </c>
      <c r="EO17">
        <v>0.28226999999999702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12.5</v>
      </c>
      <c r="EX17">
        <v>12.7</v>
      </c>
      <c r="EY17">
        <v>2</v>
      </c>
      <c r="EZ17">
        <v>515.01300000000003</v>
      </c>
      <c r="FA17">
        <v>486.41699999999997</v>
      </c>
      <c r="FB17">
        <v>24.198599999999999</v>
      </c>
      <c r="FC17">
        <v>33.293100000000003</v>
      </c>
      <c r="FD17">
        <v>30.0001</v>
      </c>
      <c r="FE17">
        <v>33.243400000000001</v>
      </c>
      <c r="FF17">
        <v>33.214700000000001</v>
      </c>
      <c r="FG17">
        <v>21.282499999999999</v>
      </c>
      <c r="FH17">
        <v>22.410699999999999</v>
      </c>
      <c r="FI17">
        <v>58.801900000000003</v>
      </c>
      <c r="FJ17">
        <v>24.199200000000001</v>
      </c>
      <c r="FK17">
        <v>398.29300000000001</v>
      </c>
      <c r="FL17">
        <v>21.3338</v>
      </c>
      <c r="FM17">
        <v>101.434</v>
      </c>
      <c r="FN17">
        <v>100.85</v>
      </c>
    </row>
    <row r="18" spans="1:170" x14ac:dyDescent="0.25">
      <c r="A18">
        <v>2</v>
      </c>
      <c r="B18">
        <v>1608247609.5999999</v>
      </c>
      <c r="C18">
        <v>141</v>
      </c>
      <c r="D18" t="s">
        <v>293</v>
      </c>
      <c r="E18" t="s">
        <v>294</v>
      </c>
      <c r="F18" t="s">
        <v>285</v>
      </c>
      <c r="G18" t="s">
        <v>286</v>
      </c>
      <c r="H18">
        <v>1608247601.5999999</v>
      </c>
      <c r="I18">
        <f t="shared" si="0"/>
        <v>1.4738328413931208E-4</v>
      </c>
      <c r="J18">
        <f t="shared" si="1"/>
        <v>-1.5673744060486614</v>
      </c>
      <c r="K18">
        <f t="shared" si="2"/>
        <v>50.727551612903198</v>
      </c>
      <c r="L18">
        <f t="shared" si="3"/>
        <v>355.65346873813843</v>
      </c>
      <c r="M18">
        <f t="shared" si="4"/>
        <v>36.204856814536157</v>
      </c>
      <c r="N18">
        <f t="shared" si="5"/>
        <v>5.1639697180892616</v>
      </c>
      <c r="O18">
        <f t="shared" si="6"/>
        <v>8.0776205591453314E-3</v>
      </c>
      <c r="P18">
        <f t="shared" si="7"/>
        <v>2.9610266561337291</v>
      </c>
      <c r="Q18">
        <f t="shared" si="8"/>
        <v>8.0653985707908986E-3</v>
      </c>
      <c r="R18">
        <f t="shared" si="9"/>
        <v>5.0419706394508228E-3</v>
      </c>
      <c r="S18">
        <f t="shared" si="10"/>
        <v>231.28893652218602</v>
      </c>
      <c r="T18">
        <f t="shared" si="11"/>
        <v>29.311290461179972</v>
      </c>
      <c r="U18">
        <f t="shared" si="12"/>
        <v>28.865722580645201</v>
      </c>
      <c r="V18">
        <f t="shared" si="13"/>
        <v>3.9906291409984198</v>
      </c>
      <c r="W18">
        <f t="shared" si="14"/>
        <v>57.628236316693069</v>
      </c>
      <c r="X18">
        <f t="shared" si="15"/>
        <v>2.1868605207909551</v>
      </c>
      <c r="Y18">
        <f t="shared" si="16"/>
        <v>3.7947725985802747</v>
      </c>
      <c r="Z18">
        <f t="shared" si="17"/>
        <v>1.8037686202074648</v>
      </c>
      <c r="AA18">
        <f t="shared" si="18"/>
        <v>-6.4996028305436626</v>
      </c>
      <c r="AB18">
        <f t="shared" si="19"/>
        <v>-138.24791623756616</v>
      </c>
      <c r="AC18">
        <f t="shared" si="20"/>
        <v>-10.221144161755062</v>
      </c>
      <c r="AD18">
        <f t="shared" si="21"/>
        <v>76.320273292321133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53651.925206553467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932.00915384615405</v>
      </c>
      <c r="AR18">
        <v>964.39</v>
      </c>
      <c r="AS18">
        <f t="shared" si="27"/>
        <v>3.3576505515243715E-2</v>
      </c>
      <c r="AT18">
        <v>0.5</v>
      </c>
      <c r="AU18">
        <f t="shared" si="28"/>
        <v>1180.1761236610014</v>
      </c>
      <c r="AV18">
        <f t="shared" si="29"/>
        <v>-1.5673744060486614</v>
      </c>
      <c r="AW18">
        <f t="shared" si="30"/>
        <v>19.813095062531282</v>
      </c>
      <c r="AX18">
        <f t="shared" si="31"/>
        <v>0.30577878244278767</v>
      </c>
      <c r="AY18">
        <f t="shared" si="32"/>
        <v>-8.3854172812998116E-4</v>
      </c>
      <c r="AZ18">
        <f t="shared" si="33"/>
        <v>2.3825319632099049</v>
      </c>
      <c r="BA18" t="s">
        <v>296</v>
      </c>
      <c r="BB18">
        <v>669.5</v>
      </c>
      <c r="BC18">
        <f t="shared" si="34"/>
        <v>294.89</v>
      </c>
      <c r="BD18">
        <f t="shared" si="35"/>
        <v>0.1098065249884565</v>
      </c>
      <c r="BE18">
        <f t="shared" si="36"/>
        <v>0.88625616181564315</v>
      </c>
      <c r="BF18">
        <f t="shared" si="37"/>
        <v>0.13008897143581077</v>
      </c>
      <c r="BG18">
        <f t="shared" si="38"/>
        <v>0.90225682236125104</v>
      </c>
      <c r="BH18">
        <f t="shared" si="39"/>
        <v>1399.9896774193501</v>
      </c>
      <c r="BI18">
        <f t="shared" si="40"/>
        <v>1180.1761236610014</v>
      </c>
      <c r="BJ18">
        <f t="shared" si="41"/>
        <v>0.84298916106043098</v>
      </c>
      <c r="BK18">
        <f t="shared" si="42"/>
        <v>0.19597832212086203</v>
      </c>
      <c r="BL18">
        <v>6</v>
      </c>
      <c r="BM18">
        <v>0.5</v>
      </c>
      <c r="BN18" t="s">
        <v>290</v>
      </c>
      <c r="BO18">
        <v>2</v>
      </c>
      <c r="BP18">
        <v>1608247601.5999999</v>
      </c>
      <c r="BQ18">
        <v>50.727551612903198</v>
      </c>
      <c r="BR18">
        <v>48.855770967741897</v>
      </c>
      <c r="BS18">
        <v>21.482325806451598</v>
      </c>
      <c r="BT18">
        <v>21.309274193548401</v>
      </c>
      <c r="BU18">
        <v>47.606412903225802</v>
      </c>
      <c r="BV18">
        <v>21.235658064516102</v>
      </c>
      <c r="BW18">
        <v>500.02590322580602</v>
      </c>
      <c r="BX18">
        <v>101.75335483871</v>
      </c>
      <c r="BY18">
        <v>4.4771699999999998E-2</v>
      </c>
      <c r="BZ18">
        <v>27.999696774193499</v>
      </c>
      <c r="CA18">
        <v>28.865722580645201</v>
      </c>
      <c r="CB18">
        <v>999.9</v>
      </c>
      <c r="CC18">
        <v>0</v>
      </c>
      <c r="CD18">
        <v>0</v>
      </c>
      <c r="CE18">
        <v>10005.119032258101</v>
      </c>
      <c r="CF18">
        <v>0</v>
      </c>
      <c r="CG18">
        <v>307.22706451612902</v>
      </c>
      <c r="CH18">
        <v>1399.9896774193501</v>
      </c>
      <c r="CI18">
        <v>0.90000490322580695</v>
      </c>
      <c r="CJ18">
        <v>9.9995216129032297E-2</v>
      </c>
      <c r="CK18">
        <v>0</v>
      </c>
      <c r="CL18">
        <v>932.05970967741905</v>
      </c>
      <c r="CM18">
        <v>4.9997499999999997</v>
      </c>
      <c r="CN18">
        <v>12712.235483871</v>
      </c>
      <c r="CO18">
        <v>12177.9709677419</v>
      </c>
      <c r="CP18">
        <v>47.439129032258002</v>
      </c>
      <c r="CQ18">
        <v>49.314064516129001</v>
      </c>
      <c r="CR18">
        <v>48.421064516129</v>
      </c>
      <c r="CS18">
        <v>48.908999999999999</v>
      </c>
      <c r="CT18">
        <v>48.552</v>
      </c>
      <c r="CU18">
        <v>1255.4974193548401</v>
      </c>
      <c r="CV18">
        <v>139.49322580645199</v>
      </c>
      <c r="CW18">
        <v>0</v>
      </c>
      <c r="CX18">
        <v>140.30000019073501</v>
      </c>
      <c r="CY18">
        <v>0</v>
      </c>
      <c r="CZ18">
        <v>932.00915384615405</v>
      </c>
      <c r="DA18">
        <v>-5.5424273586675001</v>
      </c>
      <c r="DB18">
        <v>-57.336752178427403</v>
      </c>
      <c r="DC18">
        <v>12711.5346153846</v>
      </c>
      <c r="DD18">
        <v>15</v>
      </c>
      <c r="DE18">
        <v>1608247488.5999999</v>
      </c>
      <c r="DF18" t="s">
        <v>291</v>
      </c>
      <c r="DG18">
        <v>1608247488.5999999</v>
      </c>
      <c r="DH18">
        <v>1608247486.0999999</v>
      </c>
      <c r="DI18">
        <v>30</v>
      </c>
      <c r="DJ18">
        <v>-2.218</v>
      </c>
      <c r="DK18">
        <v>-3.5999999999999997E-2</v>
      </c>
      <c r="DL18">
        <v>3.121</v>
      </c>
      <c r="DM18">
        <v>0.247</v>
      </c>
      <c r="DN18">
        <v>398</v>
      </c>
      <c r="DO18">
        <v>21</v>
      </c>
      <c r="DP18">
        <v>0.38</v>
      </c>
      <c r="DQ18">
        <v>0.18</v>
      </c>
      <c r="DR18">
        <v>-1.5040687985457</v>
      </c>
      <c r="DS18">
        <v>-4.5448456056314903</v>
      </c>
      <c r="DT18">
        <v>0.34724343061679103</v>
      </c>
      <c r="DU18">
        <v>0</v>
      </c>
      <c r="DV18">
        <v>1.8344587096774201</v>
      </c>
      <c r="DW18">
        <v>5.2450480645161299</v>
      </c>
      <c r="DX18">
        <v>0.40357879750041797</v>
      </c>
      <c r="DY18">
        <v>0</v>
      </c>
      <c r="DZ18">
        <v>0.173722806451613</v>
      </c>
      <c r="EA18">
        <v>-8.2408064516128907E-2</v>
      </c>
      <c r="EB18">
        <v>6.1898450833673896E-3</v>
      </c>
      <c r="EC18">
        <v>1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3.121</v>
      </c>
      <c r="EJ18">
        <v>0.2467</v>
      </c>
      <c r="EK18">
        <v>3.1211500000000001</v>
      </c>
      <c r="EL18">
        <v>0</v>
      </c>
      <c r="EM18">
        <v>0</v>
      </c>
      <c r="EN18">
        <v>0</v>
      </c>
      <c r="EO18">
        <v>0.24667619047618999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2.1</v>
      </c>
      <c r="EY18">
        <v>2</v>
      </c>
      <c r="EZ18">
        <v>515.36900000000003</v>
      </c>
      <c r="FA18">
        <v>485.77499999999998</v>
      </c>
      <c r="FB18">
        <v>24.187100000000001</v>
      </c>
      <c r="FC18">
        <v>33.284599999999998</v>
      </c>
      <c r="FD18">
        <v>30.000599999999999</v>
      </c>
      <c r="FE18">
        <v>33.252299999999998</v>
      </c>
      <c r="FF18">
        <v>33.226500000000001</v>
      </c>
      <c r="FG18">
        <v>5.73217</v>
      </c>
      <c r="FH18">
        <v>22.388999999999999</v>
      </c>
      <c r="FI18">
        <v>58.430399999999999</v>
      </c>
      <c r="FJ18">
        <v>24.167999999999999</v>
      </c>
      <c r="FK18">
        <v>47.860599999999998</v>
      </c>
      <c r="FL18">
        <v>21.3415</v>
      </c>
      <c r="FM18">
        <v>101.441</v>
      </c>
      <c r="FN18">
        <v>100.852</v>
      </c>
    </row>
    <row r="19" spans="1:170" x14ac:dyDescent="0.25">
      <c r="A19">
        <v>3</v>
      </c>
      <c r="B19">
        <v>1608247690.5999999</v>
      </c>
      <c r="C19">
        <v>222</v>
      </c>
      <c r="D19" t="s">
        <v>297</v>
      </c>
      <c r="E19" t="s">
        <v>298</v>
      </c>
      <c r="F19" t="s">
        <v>285</v>
      </c>
      <c r="G19" t="s">
        <v>286</v>
      </c>
      <c r="H19">
        <v>1608247682.8499999</v>
      </c>
      <c r="I19">
        <f t="shared" si="0"/>
        <v>9.9373894519393343E-5</v>
      </c>
      <c r="J19">
        <f t="shared" si="1"/>
        <v>-1.3884265263457634</v>
      </c>
      <c r="K19">
        <f t="shared" si="2"/>
        <v>79.804093333333398</v>
      </c>
      <c r="L19">
        <f t="shared" si="3"/>
        <v>479.3174016033667</v>
      </c>
      <c r="M19">
        <f t="shared" si="4"/>
        <v>48.796366280196587</v>
      </c>
      <c r="N19">
        <f t="shared" si="5"/>
        <v>8.1243655163071349</v>
      </c>
      <c r="O19">
        <f t="shared" si="6"/>
        <v>5.4539875386146932E-3</v>
      </c>
      <c r="P19">
        <f t="shared" si="7"/>
        <v>2.9603138812390917</v>
      </c>
      <c r="Q19">
        <f t="shared" si="8"/>
        <v>5.4484113400657353E-3</v>
      </c>
      <c r="R19">
        <f t="shared" si="9"/>
        <v>3.4057576004337077E-3</v>
      </c>
      <c r="S19">
        <f t="shared" si="10"/>
        <v>231.29511106916198</v>
      </c>
      <c r="T19">
        <f t="shared" si="11"/>
        <v>29.306962170848713</v>
      </c>
      <c r="U19">
        <f t="shared" si="12"/>
        <v>28.8423466666667</v>
      </c>
      <c r="V19">
        <f t="shared" si="13"/>
        <v>3.9852289968429453</v>
      </c>
      <c r="W19">
        <f t="shared" si="14"/>
        <v>57.628200379546193</v>
      </c>
      <c r="X19">
        <f t="shared" si="15"/>
        <v>2.1846889854700291</v>
      </c>
      <c r="Y19">
        <f t="shared" si="16"/>
        <v>3.7910067832786849</v>
      </c>
      <c r="Z19">
        <f t="shared" si="17"/>
        <v>1.8005400113729162</v>
      </c>
      <c r="AA19">
        <f t="shared" si="18"/>
        <v>-4.3823887483052468</v>
      </c>
      <c r="AB19">
        <f t="shared" si="19"/>
        <v>-137.20186922878247</v>
      </c>
      <c r="AC19">
        <f t="shared" si="20"/>
        <v>-10.144208429169765</v>
      </c>
      <c r="AD19">
        <f t="shared" si="21"/>
        <v>79.56664466290448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53634.301589701536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299</v>
      </c>
      <c r="AQ19">
        <v>917.89732000000004</v>
      </c>
      <c r="AR19">
        <v>949.69</v>
      </c>
      <c r="AS19">
        <f t="shared" si="27"/>
        <v>3.347690298939654E-2</v>
      </c>
      <c r="AT19">
        <v>0.5</v>
      </c>
      <c r="AU19">
        <f t="shared" si="28"/>
        <v>1180.2075907472911</v>
      </c>
      <c r="AV19">
        <f t="shared" si="29"/>
        <v>-1.3884265263457634</v>
      </c>
      <c r="AW19">
        <f t="shared" si="30"/>
        <v>19.754847511398239</v>
      </c>
      <c r="AX19">
        <f t="shared" si="31"/>
        <v>0.29904495151049287</v>
      </c>
      <c r="AY19">
        <f t="shared" si="32"/>
        <v>-6.8689529950932584E-4</v>
      </c>
      <c r="AZ19">
        <f t="shared" si="33"/>
        <v>2.4348892796596782</v>
      </c>
      <c r="BA19" t="s">
        <v>300</v>
      </c>
      <c r="BB19">
        <v>665.69</v>
      </c>
      <c r="BC19">
        <f t="shared" si="34"/>
        <v>284</v>
      </c>
      <c r="BD19">
        <f t="shared" si="35"/>
        <v>0.11194605633802823</v>
      </c>
      <c r="BE19">
        <f t="shared" si="36"/>
        <v>0.89061735717669532</v>
      </c>
      <c r="BF19">
        <f t="shared" si="37"/>
        <v>0.13574254869825961</v>
      </c>
      <c r="BG19">
        <f t="shared" si="38"/>
        <v>0.90802921780568013</v>
      </c>
      <c r="BH19">
        <f t="shared" si="39"/>
        <v>1400.027</v>
      </c>
      <c r="BI19">
        <f t="shared" si="40"/>
        <v>1180.2075907472911</v>
      </c>
      <c r="BJ19">
        <f t="shared" si="41"/>
        <v>0.8429891643141818</v>
      </c>
      <c r="BK19">
        <f t="shared" si="42"/>
        <v>0.1959783286283637</v>
      </c>
      <c r="BL19">
        <v>6</v>
      </c>
      <c r="BM19">
        <v>0.5</v>
      </c>
      <c r="BN19" t="s">
        <v>290</v>
      </c>
      <c r="BO19">
        <v>2</v>
      </c>
      <c r="BP19">
        <v>1608247682.8499999</v>
      </c>
      <c r="BQ19">
        <v>79.804093333333398</v>
      </c>
      <c r="BR19">
        <v>78.147540000000006</v>
      </c>
      <c r="BS19">
        <v>21.459783333333299</v>
      </c>
      <c r="BT19">
        <v>21.3430966666667</v>
      </c>
      <c r="BU19">
        <v>76.682956666666698</v>
      </c>
      <c r="BV19">
        <v>21.213103333333301</v>
      </c>
      <c r="BW19">
        <v>500.01266666666697</v>
      </c>
      <c r="BX19">
        <v>101.75943333333301</v>
      </c>
      <c r="BY19">
        <v>4.4436330000000003E-2</v>
      </c>
      <c r="BZ19">
        <v>27.982666666666699</v>
      </c>
      <c r="CA19">
        <v>28.8423466666667</v>
      </c>
      <c r="CB19">
        <v>999.9</v>
      </c>
      <c r="CC19">
        <v>0</v>
      </c>
      <c r="CD19">
        <v>0</v>
      </c>
      <c r="CE19">
        <v>10000.4793333333</v>
      </c>
      <c r="CF19">
        <v>0</v>
      </c>
      <c r="CG19">
        <v>304.68579999999997</v>
      </c>
      <c r="CH19">
        <v>1400.027</v>
      </c>
      <c r="CI19">
        <v>0.90000576666666698</v>
      </c>
      <c r="CJ19">
        <v>9.9994399999999997E-2</v>
      </c>
      <c r="CK19">
        <v>0</v>
      </c>
      <c r="CL19">
        <v>917.94476666666696</v>
      </c>
      <c r="CM19">
        <v>4.9997499999999997</v>
      </c>
      <c r="CN19">
        <v>12531.946666666699</v>
      </c>
      <c r="CO19">
        <v>12178.313333333301</v>
      </c>
      <c r="CP19">
        <v>47.816200000000002</v>
      </c>
      <c r="CQ19">
        <v>49.555799999999998</v>
      </c>
      <c r="CR19">
        <v>48.75</v>
      </c>
      <c r="CS19">
        <v>49.122900000000001</v>
      </c>
      <c r="CT19">
        <v>48.860233333333298</v>
      </c>
      <c r="CU19">
        <v>1255.53</v>
      </c>
      <c r="CV19">
        <v>139.49700000000001</v>
      </c>
      <c r="CW19">
        <v>0</v>
      </c>
      <c r="CX19">
        <v>80.599999904632597</v>
      </c>
      <c r="CY19">
        <v>0</v>
      </c>
      <c r="CZ19">
        <v>917.89732000000004</v>
      </c>
      <c r="DA19">
        <v>-5.0279231010209102</v>
      </c>
      <c r="DB19">
        <v>-46.792307672715403</v>
      </c>
      <c r="DC19">
        <v>12531.14</v>
      </c>
      <c r="DD19">
        <v>15</v>
      </c>
      <c r="DE19">
        <v>1608247488.5999999</v>
      </c>
      <c r="DF19" t="s">
        <v>291</v>
      </c>
      <c r="DG19">
        <v>1608247488.5999999</v>
      </c>
      <c r="DH19">
        <v>1608247486.0999999</v>
      </c>
      <c r="DI19">
        <v>30</v>
      </c>
      <c r="DJ19">
        <v>-2.218</v>
      </c>
      <c r="DK19">
        <v>-3.5999999999999997E-2</v>
      </c>
      <c r="DL19">
        <v>3.121</v>
      </c>
      <c r="DM19">
        <v>0.247</v>
      </c>
      <c r="DN19">
        <v>398</v>
      </c>
      <c r="DO19">
        <v>21</v>
      </c>
      <c r="DP19">
        <v>0.38</v>
      </c>
      <c r="DQ19">
        <v>0.18</v>
      </c>
      <c r="DR19">
        <v>-1.3826534938547901</v>
      </c>
      <c r="DS19">
        <v>-0.226396294099457</v>
      </c>
      <c r="DT19">
        <v>8.5889931870057598E-2</v>
      </c>
      <c r="DU19">
        <v>1</v>
      </c>
      <c r="DV19">
        <v>1.6458241935483899</v>
      </c>
      <c r="DW19">
        <v>0.154367419354837</v>
      </c>
      <c r="DX19">
        <v>0.103482093535134</v>
      </c>
      <c r="DY19">
        <v>1</v>
      </c>
      <c r="DZ19">
        <v>0.115966903225806</v>
      </c>
      <c r="EA19">
        <v>5.6352870967741497E-2</v>
      </c>
      <c r="EB19">
        <v>4.2279431005634999E-3</v>
      </c>
      <c r="EC19">
        <v>1</v>
      </c>
      <c r="ED19">
        <v>3</v>
      </c>
      <c r="EE19">
        <v>3</v>
      </c>
      <c r="EF19" t="s">
        <v>301</v>
      </c>
      <c r="EG19">
        <v>100</v>
      </c>
      <c r="EH19">
        <v>100</v>
      </c>
      <c r="EI19">
        <v>3.121</v>
      </c>
      <c r="EJ19">
        <v>0.2467</v>
      </c>
      <c r="EK19">
        <v>3.1211500000000001</v>
      </c>
      <c r="EL19">
        <v>0</v>
      </c>
      <c r="EM19">
        <v>0</v>
      </c>
      <c r="EN19">
        <v>0</v>
      </c>
      <c r="EO19">
        <v>0.24667619047618999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3.4</v>
      </c>
      <c r="EX19">
        <v>3.4</v>
      </c>
      <c r="EY19">
        <v>2</v>
      </c>
      <c r="EZ19">
        <v>515.51900000000001</v>
      </c>
      <c r="FA19">
        <v>485.82900000000001</v>
      </c>
      <c r="FB19">
        <v>24.127199999999998</v>
      </c>
      <c r="FC19">
        <v>33.2806</v>
      </c>
      <c r="FD19">
        <v>30</v>
      </c>
      <c r="FE19">
        <v>33.252299999999998</v>
      </c>
      <c r="FF19">
        <v>33.226500000000001</v>
      </c>
      <c r="FG19">
        <v>7.0805800000000003</v>
      </c>
      <c r="FH19">
        <v>22.197099999999999</v>
      </c>
      <c r="FI19">
        <v>58.056699999999999</v>
      </c>
      <c r="FJ19">
        <v>24.1389</v>
      </c>
      <c r="FK19">
        <v>78.233400000000003</v>
      </c>
      <c r="FL19">
        <v>21.355599999999999</v>
      </c>
      <c r="FM19">
        <v>101.444</v>
      </c>
      <c r="FN19">
        <v>100.85599999999999</v>
      </c>
    </row>
    <row r="20" spans="1:170" x14ac:dyDescent="0.25">
      <c r="A20">
        <v>4</v>
      </c>
      <c r="B20">
        <v>1608247763.5999999</v>
      </c>
      <c r="C20">
        <v>295</v>
      </c>
      <c r="D20" t="s">
        <v>302</v>
      </c>
      <c r="E20" t="s">
        <v>303</v>
      </c>
      <c r="F20" t="s">
        <v>285</v>
      </c>
      <c r="G20" t="s">
        <v>286</v>
      </c>
      <c r="H20">
        <v>1608247755.8499999</v>
      </c>
      <c r="I20">
        <f t="shared" si="0"/>
        <v>6.5349314528583612E-5</v>
      </c>
      <c r="J20">
        <f t="shared" si="1"/>
        <v>-1.1233185011998912</v>
      </c>
      <c r="K20">
        <f t="shared" si="2"/>
        <v>99.643246666666698</v>
      </c>
      <c r="L20">
        <f t="shared" si="3"/>
        <v>593.57090188210498</v>
      </c>
      <c r="M20">
        <f t="shared" si="4"/>
        <v>60.42853336744394</v>
      </c>
      <c r="N20">
        <f t="shared" si="5"/>
        <v>10.14418873456345</v>
      </c>
      <c r="O20">
        <f t="shared" si="6"/>
        <v>3.5674826720306471E-3</v>
      </c>
      <c r="P20">
        <f t="shared" si="7"/>
        <v>2.9600219161191288</v>
      </c>
      <c r="Q20">
        <f t="shared" si="8"/>
        <v>3.5650957271797226E-3</v>
      </c>
      <c r="R20">
        <f t="shared" si="9"/>
        <v>2.2283991488697263E-3</v>
      </c>
      <c r="S20">
        <f t="shared" si="10"/>
        <v>231.29086207509053</v>
      </c>
      <c r="T20">
        <f t="shared" si="11"/>
        <v>29.326437195519212</v>
      </c>
      <c r="U20">
        <f t="shared" si="12"/>
        <v>28.853010000000001</v>
      </c>
      <c r="V20">
        <f t="shared" si="13"/>
        <v>3.9876915763936793</v>
      </c>
      <c r="W20">
        <f t="shared" si="14"/>
        <v>57.41835150502903</v>
      </c>
      <c r="X20">
        <f t="shared" si="15"/>
        <v>2.1780830445445858</v>
      </c>
      <c r="Y20">
        <f t="shared" si="16"/>
        <v>3.7933569798739635</v>
      </c>
      <c r="Z20">
        <f t="shared" si="17"/>
        <v>1.8096085318490935</v>
      </c>
      <c r="AA20">
        <f t="shared" si="18"/>
        <v>-2.8819047707105372</v>
      </c>
      <c r="AB20">
        <f t="shared" si="19"/>
        <v>-137.19365685817979</v>
      </c>
      <c r="AC20">
        <f t="shared" si="20"/>
        <v>-10.145676800463352</v>
      </c>
      <c r="AD20">
        <f t="shared" si="21"/>
        <v>81.06962364573684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53623.917584345516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908.54852000000005</v>
      </c>
      <c r="AR20">
        <v>939.6</v>
      </c>
      <c r="AS20">
        <f t="shared" si="27"/>
        <v>3.3047552149851001E-2</v>
      </c>
      <c r="AT20">
        <v>0.5</v>
      </c>
      <c r="AU20">
        <f t="shared" si="28"/>
        <v>1180.1846907473191</v>
      </c>
      <c r="AV20">
        <f t="shared" si="29"/>
        <v>-1.1233185011998912</v>
      </c>
      <c r="AW20">
        <f t="shared" si="30"/>
        <v>19.501107556963902</v>
      </c>
      <c r="AX20">
        <f t="shared" si="31"/>
        <v>0.29908471690080884</v>
      </c>
      <c r="AY20">
        <f t="shared" si="32"/>
        <v>-4.6227596888941217E-4</v>
      </c>
      <c r="AZ20">
        <f t="shared" si="33"/>
        <v>2.4717752234993613</v>
      </c>
      <c r="BA20" t="s">
        <v>305</v>
      </c>
      <c r="BB20">
        <v>658.58</v>
      </c>
      <c r="BC20">
        <f t="shared" si="34"/>
        <v>281.02</v>
      </c>
      <c r="BD20">
        <f t="shared" si="35"/>
        <v>0.11049562308732465</v>
      </c>
      <c r="BE20">
        <f t="shared" si="36"/>
        <v>0.8920606875360092</v>
      </c>
      <c r="BF20">
        <f t="shared" si="37"/>
        <v>0.13854655409115849</v>
      </c>
      <c r="BG20">
        <f t="shared" si="38"/>
        <v>0.91199135862433933</v>
      </c>
      <c r="BH20">
        <f t="shared" si="39"/>
        <v>1399.99966666667</v>
      </c>
      <c r="BI20">
        <f t="shared" si="40"/>
        <v>1180.1846907473191</v>
      </c>
      <c r="BJ20">
        <f t="shared" si="41"/>
        <v>0.84298926553124154</v>
      </c>
      <c r="BK20">
        <f t="shared" si="42"/>
        <v>0.19597853106248314</v>
      </c>
      <c r="BL20">
        <v>6</v>
      </c>
      <c r="BM20">
        <v>0.5</v>
      </c>
      <c r="BN20" t="s">
        <v>290</v>
      </c>
      <c r="BO20">
        <v>2</v>
      </c>
      <c r="BP20">
        <v>1608247755.8499999</v>
      </c>
      <c r="BQ20">
        <v>99.643246666666698</v>
      </c>
      <c r="BR20">
        <v>98.303103333333297</v>
      </c>
      <c r="BS20">
        <v>21.394639999999999</v>
      </c>
      <c r="BT20">
        <v>21.317900000000002</v>
      </c>
      <c r="BU20">
        <v>96.522090000000006</v>
      </c>
      <c r="BV20">
        <v>21.147966666666701</v>
      </c>
      <c r="BW20">
        <v>500.0093</v>
      </c>
      <c r="BX20">
        <v>101.7606</v>
      </c>
      <c r="BY20">
        <v>4.44803633333333E-2</v>
      </c>
      <c r="BZ20">
        <v>27.993296666666701</v>
      </c>
      <c r="CA20">
        <v>28.853010000000001</v>
      </c>
      <c r="CB20">
        <v>999.9</v>
      </c>
      <c r="CC20">
        <v>0</v>
      </c>
      <c r="CD20">
        <v>0</v>
      </c>
      <c r="CE20">
        <v>9998.7093333333305</v>
      </c>
      <c r="CF20">
        <v>0</v>
      </c>
      <c r="CG20">
        <v>304.94646666666699</v>
      </c>
      <c r="CH20">
        <v>1399.99966666667</v>
      </c>
      <c r="CI20">
        <v>0.89999896666666701</v>
      </c>
      <c r="CJ20">
        <v>0.100001033333333</v>
      </c>
      <c r="CK20">
        <v>0</v>
      </c>
      <c r="CL20">
        <v>908.576866666667</v>
      </c>
      <c r="CM20">
        <v>4.9997499999999997</v>
      </c>
      <c r="CN20">
        <v>12414.7366666667</v>
      </c>
      <c r="CO20">
        <v>12178.053333333301</v>
      </c>
      <c r="CP20">
        <v>48.083133333333301</v>
      </c>
      <c r="CQ20">
        <v>49.7541333333333</v>
      </c>
      <c r="CR20">
        <v>48.995600000000003</v>
      </c>
      <c r="CS20">
        <v>49.283000000000001</v>
      </c>
      <c r="CT20">
        <v>49.103933333333302</v>
      </c>
      <c r="CU20">
        <v>1255.50066666667</v>
      </c>
      <c r="CV20">
        <v>139.499</v>
      </c>
      <c r="CW20">
        <v>0</v>
      </c>
      <c r="CX20">
        <v>72.200000047683702</v>
      </c>
      <c r="CY20">
        <v>0</v>
      </c>
      <c r="CZ20">
        <v>908.54852000000005</v>
      </c>
      <c r="DA20">
        <v>-3.1573846225856799</v>
      </c>
      <c r="DB20">
        <v>-50.084615383391601</v>
      </c>
      <c r="DC20">
        <v>12414.428</v>
      </c>
      <c r="DD20">
        <v>15</v>
      </c>
      <c r="DE20">
        <v>1608247488.5999999</v>
      </c>
      <c r="DF20" t="s">
        <v>291</v>
      </c>
      <c r="DG20">
        <v>1608247488.5999999</v>
      </c>
      <c r="DH20">
        <v>1608247486.0999999</v>
      </c>
      <c r="DI20">
        <v>30</v>
      </c>
      <c r="DJ20">
        <v>-2.218</v>
      </c>
      <c r="DK20">
        <v>-3.5999999999999997E-2</v>
      </c>
      <c r="DL20">
        <v>3.121</v>
      </c>
      <c r="DM20">
        <v>0.247</v>
      </c>
      <c r="DN20">
        <v>398</v>
      </c>
      <c r="DO20">
        <v>21</v>
      </c>
      <c r="DP20">
        <v>0.38</v>
      </c>
      <c r="DQ20">
        <v>0.18</v>
      </c>
      <c r="DR20">
        <v>-1.1194808820492299</v>
      </c>
      <c r="DS20">
        <v>-0.10633738522880801</v>
      </c>
      <c r="DT20">
        <v>1.6904950958318399E-2</v>
      </c>
      <c r="DU20">
        <v>1</v>
      </c>
      <c r="DV20">
        <v>1.33616612903226</v>
      </c>
      <c r="DW20">
        <v>0.15159725806450999</v>
      </c>
      <c r="DX20">
        <v>2.13639937787133E-2</v>
      </c>
      <c r="DY20">
        <v>1</v>
      </c>
      <c r="DZ20">
        <v>8.0498590322580693E-2</v>
      </c>
      <c r="EA20">
        <v>-0.13163538387096799</v>
      </c>
      <c r="EB20">
        <v>1.9642388191331E-2</v>
      </c>
      <c r="EC20">
        <v>1</v>
      </c>
      <c r="ED20">
        <v>3</v>
      </c>
      <c r="EE20">
        <v>3</v>
      </c>
      <c r="EF20" t="s">
        <v>301</v>
      </c>
      <c r="EG20">
        <v>100</v>
      </c>
      <c r="EH20">
        <v>100</v>
      </c>
      <c r="EI20">
        <v>3.121</v>
      </c>
      <c r="EJ20">
        <v>0.2467</v>
      </c>
      <c r="EK20">
        <v>3.1211500000000001</v>
      </c>
      <c r="EL20">
        <v>0</v>
      </c>
      <c r="EM20">
        <v>0</v>
      </c>
      <c r="EN20">
        <v>0</v>
      </c>
      <c r="EO20">
        <v>0.24667619047618999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4.5999999999999996</v>
      </c>
      <c r="EX20">
        <v>4.5999999999999996</v>
      </c>
      <c r="EY20">
        <v>2</v>
      </c>
      <c r="EZ20">
        <v>515.55200000000002</v>
      </c>
      <c r="FA20">
        <v>485.90600000000001</v>
      </c>
      <c r="FB20">
        <v>24.036200000000001</v>
      </c>
      <c r="FC20">
        <v>33.278700000000001</v>
      </c>
      <c r="FD20">
        <v>30</v>
      </c>
      <c r="FE20">
        <v>33.252299999999998</v>
      </c>
      <c r="FF20">
        <v>33.229500000000002</v>
      </c>
      <c r="FG20">
        <v>7.9868499999999996</v>
      </c>
      <c r="FH20">
        <v>22.1678</v>
      </c>
      <c r="FI20">
        <v>57.686500000000002</v>
      </c>
      <c r="FJ20">
        <v>24.040800000000001</v>
      </c>
      <c r="FK20">
        <v>98.403300000000002</v>
      </c>
      <c r="FL20">
        <v>21.315899999999999</v>
      </c>
      <c r="FM20">
        <v>101.441</v>
      </c>
      <c r="FN20">
        <v>100.85</v>
      </c>
    </row>
    <row r="21" spans="1:170" x14ac:dyDescent="0.25">
      <c r="A21">
        <v>5</v>
      </c>
      <c r="B21">
        <v>1608247863.5999999</v>
      </c>
      <c r="C21">
        <v>395</v>
      </c>
      <c r="D21" t="s">
        <v>306</v>
      </c>
      <c r="E21" t="s">
        <v>307</v>
      </c>
      <c r="F21" t="s">
        <v>285</v>
      </c>
      <c r="G21" t="s">
        <v>286</v>
      </c>
      <c r="H21">
        <v>1608247855.8499999</v>
      </c>
      <c r="I21">
        <f t="shared" si="0"/>
        <v>9.0174505130793741E-5</v>
      </c>
      <c r="J21">
        <f t="shared" si="1"/>
        <v>-0.93696964871755906</v>
      </c>
      <c r="K21">
        <f t="shared" si="2"/>
        <v>149.79943333333301</v>
      </c>
      <c r="L21">
        <f t="shared" si="3"/>
        <v>445.39372423995053</v>
      </c>
      <c r="M21">
        <f t="shared" si="4"/>
        <v>45.342505881280182</v>
      </c>
      <c r="N21">
        <f t="shared" si="5"/>
        <v>15.250061501247894</v>
      </c>
      <c r="O21">
        <f t="shared" si="6"/>
        <v>4.9302990342561057E-3</v>
      </c>
      <c r="P21">
        <f t="shared" si="7"/>
        <v>2.9598226662344946</v>
      </c>
      <c r="Q21">
        <f t="shared" si="8"/>
        <v>4.9257410322695793E-3</v>
      </c>
      <c r="R21">
        <f t="shared" si="9"/>
        <v>3.0789973030446007E-3</v>
      </c>
      <c r="S21">
        <f t="shared" si="10"/>
        <v>231.29287192704558</v>
      </c>
      <c r="T21">
        <f t="shared" si="11"/>
        <v>29.318130709525867</v>
      </c>
      <c r="U21">
        <f t="shared" si="12"/>
        <v>28.8520966666667</v>
      </c>
      <c r="V21">
        <f t="shared" si="13"/>
        <v>3.9874806001566832</v>
      </c>
      <c r="W21">
        <f t="shared" si="14"/>
        <v>57.482130686478229</v>
      </c>
      <c r="X21">
        <f t="shared" si="15"/>
        <v>2.1802464904408172</v>
      </c>
      <c r="Y21">
        <f t="shared" si="16"/>
        <v>3.7929117525799825</v>
      </c>
      <c r="Z21">
        <f t="shared" si="17"/>
        <v>1.807234109715866</v>
      </c>
      <c r="AA21">
        <f t="shared" si="18"/>
        <v>-3.9766956762680041</v>
      </c>
      <c r="AB21">
        <f t="shared" si="19"/>
        <v>-137.35994880768672</v>
      </c>
      <c r="AC21">
        <f t="shared" si="20"/>
        <v>-10.158510256706114</v>
      </c>
      <c r="AD21">
        <f t="shared" si="21"/>
        <v>79.797717186384745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53618.427578780873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901.70569230769195</v>
      </c>
      <c r="AR21">
        <v>931.67</v>
      </c>
      <c r="AS21">
        <f t="shared" si="27"/>
        <v>3.2161932542969063E-2</v>
      </c>
      <c r="AT21">
        <v>0.5</v>
      </c>
      <c r="AU21">
        <f t="shared" si="28"/>
        <v>1180.1933107473531</v>
      </c>
      <c r="AV21">
        <f t="shared" si="29"/>
        <v>-0.93696964871755906</v>
      </c>
      <c r="AW21">
        <f t="shared" si="30"/>
        <v>18.978648823959848</v>
      </c>
      <c r="AX21">
        <f t="shared" si="31"/>
        <v>0.29748730773771825</v>
      </c>
      <c r="AY21">
        <f t="shared" si="32"/>
        <v>-3.0437570322599096E-4</v>
      </c>
      <c r="AZ21">
        <f t="shared" si="33"/>
        <v>2.5013255766526772</v>
      </c>
      <c r="BA21" t="s">
        <v>309</v>
      </c>
      <c r="BB21">
        <v>654.51</v>
      </c>
      <c r="BC21">
        <f t="shared" si="34"/>
        <v>277.15999999999997</v>
      </c>
      <c r="BD21">
        <f t="shared" si="35"/>
        <v>0.10811194866614235</v>
      </c>
      <c r="BE21">
        <f t="shared" si="36"/>
        <v>0.89370946896919357</v>
      </c>
      <c r="BF21">
        <f t="shared" si="37"/>
        <v>0.13859975591618745</v>
      </c>
      <c r="BG21">
        <f t="shared" si="38"/>
        <v>0.91510531072463341</v>
      </c>
      <c r="BH21">
        <f t="shared" si="39"/>
        <v>1400.00966666667</v>
      </c>
      <c r="BI21">
        <f t="shared" si="40"/>
        <v>1180.1933107473531</v>
      </c>
      <c r="BJ21">
        <f t="shared" si="41"/>
        <v>0.84298940132128863</v>
      </c>
      <c r="BK21">
        <f t="shared" si="42"/>
        <v>0.19597880264257744</v>
      </c>
      <c r="BL21">
        <v>6</v>
      </c>
      <c r="BM21">
        <v>0.5</v>
      </c>
      <c r="BN21" t="s">
        <v>290</v>
      </c>
      <c r="BO21">
        <v>2</v>
      </c>
      <c r="BP21">
        <v>1608247855.8499999</v>
      </c>
      <c r="BQ21">
        <v>149.79943333333301</v>
      </c>
      <c r="BR21">
        <v>148.69130000000001</v>
      </c>
      <c r="BS21">
        <v>21.4162866666667</v>
      </c>
      <c r="BT21">
        <v>21.310396666666701</v>
      </c>
      <c r="BU21">
        <v>146.6782</v>
      </c>
      <c r="BV21">
        <v>21.169596666666699</v>
      </c>
      <c r="BW21">
        <v>500.00926666666697</v>
      </c>
      <c r="BX21">
        <v>101.758833333333</v>
      </c>
      <c r="BY21">
        <v>4.436553E-2</v>
      </c>
      <c r="BZ21">
        <v>27.9912833333333</v>
      </c>
      <c r="CA21">
        <v>28.8520966666667</v>
      </c>
      <c r="CB21">
        <v>999.9</v>
      </c>
      <c r="CC21">
        <v>0</v>
      </c>
      <c r="CD21">
        <v>0</v>
      </c>
      <c r="CE21">
        <v>9997.7533333333304</v>
      </c>
      <c r="CF21">
        <v>0</v>
      </c>
      <c r="CG21">
        <v>303.88493333333298</v>
      </c>
      <c r="CH21">
        <v>1400.00966666667</v>
      </c>
      <c r="CI21">
        <v>0.89999726666666702</v>
      </c>
      <c r="CJ21">
        <v>0.10000259</v>
      </c>
      <c r="CK21">
        <v>0</v>
      </c>
      <c r="CL21">
        <v>901.72170000000006</v>
      </c>
      <c r="CM21">
        <v>4.9997499999999997</v>
      </c>
      <c r="CN21">
        <v>12333.5933333333</v>
      </c>
      <c r="CO21">
        <v>12178.1266666667</v>
      </c>
      <c r="CP21">
        <v>48.399733333333302</v>
      </c>
      <c r="CQ21">
        <v>49.991599999999998</v>
      </c>
      <c r="CR21">
        <v>49.333066666666703</v>
      </c>
      <c r="CS21">
        <v>49.526866666666699</v>
      </c>
      <c r="CT21">
        <v>49.385366666666698</v>
      </c>
      <c r="CU21">
        <v>1255.5033333333299</v>
      </c>
      <c r="CV21">
        <v>139.506333333333</v>
      </c>
      <c r="CW21">
        <v>0</v>
      </c>
      <c r="CX21">
        <v>99.299999952316298</v>
      </c>
      <c r="CY21">
        <v>0</v>
      </c>
      <c r="CZ21">
        <v>901.70569230769195</v>
      </c>
      <c r="DA21">
        <v>0.45483759714748001</v>
      </c>
      <c r="DB21">
        <v>5.70256406953742</v>
      </c>
      <c r="DC21">
        <v>12333.6076923077</v>
      </c>
      <c r="DD21">
        <v>15</v>
      </c>
      <c r="DE21">
        <v>1608247488.5999999</v>
      </c>
      <c r="DF21" t="s">
        <v>291</v>
      </c>
      <c r="DG21">
        <v>1608247488.5999999</v>
      </c>
      <c r="DH21">
        <v>1608247486.0999999</v>
      </c>
      <c r="DI21">
        <v>30</v>
      </c>
      <c r="DJ21">
        <v>-2.218</v>
      </c>
      <c r="DK21">
        <v>-3.5999999999999997E-2</v>
      </c>
      <c r="DL21">
        <v>3.121</v>
      </c>
      <c r="DM21">
        <v>0.247</v>
      </c>
      <c r="DN21">
        <v>398</v>
      </c>
      <c r="DO21">
        <v>21</v>
      </c>
      <c r="DP21">
        <v>0.38</v>
      </c>
      <c r="DQ21">
        <v>0.18</v>
      </c>
      <c r="DR21">
        <v>-0.93491126138651004</v>
      </c>
      <c r="DS21">
        <v>-0.18235584818770101</v>
      </c>
      <c r="DT21">
        <v>2.4039716493118202E-2</v>
      </c>
      <c r="DU21">
        <v>1</v>
      </c>
      <c r="DV21">
        <v>1.10603129032258</v>
      </c>
      <c r="DW21">
        <v>0.19258064516128601</v>
      </c>
      <c r="DX21">
        <v>2.7924774610455599E-2</v>
      </c>
      <c r="DY21">
        <v>1</v>
      </c>
      <c r="DZ21">
        <v>0.10497508064516101</v>
      </c>
      <c r="EA21">
        <v>7.6595816129032407E-2</v>
      </c>
      <c r="EB21">
        <v>5.7402353447549301E-3</v>
      </c>
      <c r="EC21">
        <v>1</v>
      </c>
      <c r="ED21">
        <v>3</v>
      </c>
      <c r="EE21">
        <v>3</v>
      </c>
      <c r="EF21" t="s">
        <v>301</v>
      </c>
      <c r="EG21">
        <v>100</v>
      </c>
      <c r="EH21">
        <v>100</v>
      </c>
      <c r="EI21">
        <v>3.121</v>
      </c>
      <c r="EJ21">
        <v>0.2467</v>
      </c>
      <c r="EK21">
        <v>3.1211500000000001</v>
      </c>
      <c r="EL21">
        <v>0</v>
      </c>
      <c r="EM21">
        <v>0</v>
      </c>
      <c r="EN21">
        <v>0</v>
      </c>
      <c r="EO21">
        <v>0.24667619047618999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6.2</v>
      </c>
      <c r="EX21">
        <v>6.3</v>
      </c>
      <c r="EY21">
        <v>2</v>
      </c>
      <c r="EZ21">
        <v>515.59500000000003</v>
      </c>
      <c r="FA21">
        <v>486.12900000000002</v>
      </c>
      <c r="FB21">
        <v>24.068899999999999</v>
      </c>
      <c r="FC21">
        <v>33.2697</v>
      </c>
      <c r="FD21">
        <v>30</v>
      </c>
      <c r="FE21">
        <v>33.249299999999998</v>
      </c>
      <c r="FF21">
        <v>33.223599999999998</v>
      </c>
      <c r="FG21">
        <v>10.3386</v>
      </c>
      <c r="FH21">
        <v>22.1508</v>
      </c>
      <c r="FI21">
        <v>57.316099999999999</v>
      </c>
      <c r="FJ21">
        <v>24.070900000000002</v>
      </c>
      <c r="FK21">
        <v>148.83000000000001</v>
      </c>
      <c r="FL21">
        <v>21.2776</v>
      </c>
      <c r="FM21">
        <v>101.43600000000001</v>
      </c>
      <c r="FN21">
        <v>100.851</v>
      </c>
    </row>
    <row r="22" spans="1:170" x14ac:dyDescent="0.25">
      <c r="A22">
        <v>6</v>
      </c>
      <c r="B22">
        <v>1608247938</v>
      </c>
      <c r="C22">
        <v>469.40000009536698</v>
      </c>
      <c r="D22" t="s">
        <v>310</v>
      </c>
      <c r="E22" t="s">
        <v>311</v>
      </c>
      <c r="F22" t="s">
        <v>285</v>
      </c>
      <c r="G22" t="s">
        <v>286</v>
      </c>
      <c r="H22">
        <v>1608247930</v>
      </c>
      <c r="I22">
        <f t="shared" si="0"/>
        <v>8.8585017326289281E-5</v>
      </c>
      <c r="J22">
        <f t="shared" si="1"/>
        <v>-0.59058930162230527</v>
      </c>
      <c r="K22">
        <f t="shared" si="2"/>
        <v>199.24977419354801</v>
      </c>
      <c r="L22">
        <f t="shared" si="3"/>
        <v>385.78591393153238</v>
      </c>
      <c r="M22">
        <f t="shared" si="4"/>
        <v>39.274250663234298</v>
      </c>
      <c r="N22">
        <f t="shared" si="5"/>
        <v>20.28426983381009</v>
      </c>
      <c r="O22">
        <f t="shared" si="6"/>
        <v>4.847244817358775E-3</v>
      </c>
      <c r="P22">
        <f t="shared" si="7"/>
        <v>2.9599490611550952</v>
      </c>
      <c r="Q22">
        <f t="shared" si="8"/>
        <v>4.8428392010150612E-3</v>
      </c>
      <c r="R22">
        <f t="shared" si="9"/>
        <v>3.0271699850277925E-3</v>
      </c>
      <c r="S22">
        <f t="shared" si="10"/>
        <v>231.29554212925342</v>
      </c>
      <c r="T22">
        <f t="shared" si="11"/>
        <v>29.31190273890282</v>
      </c>
      <c r="U22">
        <f t="shared" si="12"/>
        <v>28.824729032258102</v>
      </c>
      <c r="V22">
        <f t="shared" si="13"/>
        <v>3.9811633034250744</v>
      </c>
      <c r="W22">
        <f t="shared" si="14"/>
        <v>57.373535633801751</v>
      </c>
      <c r="X22">
        <f t="shared" si="15"/>
        <v>2.17528963109645</v>
      </c>
      <c r="Y22">
        <f t="shared" si="16"/>
        <v>3.7914512450142137</v>
      </c>
      <c r="Z22">
        <f t="shared" si="17"/>
        <v>1.8058736723286244</v>
      </c>
      <c r="AA22">
        <f t="shared" si="18"/>
        <v>-3.9065992640893574</v>
      </c>
      <c r="AB22">
        <f t="shared" si="19"/>
        <v>-134.05272619998917</v>
      </c>
      <c r="AC22">
        <f t="shared" si="20"/>
        <v>-9.9118230294469303</v>
      </c>
      <c r="AD22">
        <f t="shared" si="21"/>
        <v>83.424393635727967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53623.290565732568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897.25365384615395</v>
      </c>
      <c r="AR22">
        <v>927.94</v>
      </c>
      <c r="AS22">
        <f t="shared" si="27"/>
        <v>3.3069321458118139E-2</v>
      </c>
      <c r="AT22">
        <v>0.5</v>
      </c>
      <c r="AU22">
        <f t="shared" si="28"/>
        <v>1180.2071620376698</v>
      </c>
      <c r="AV22">
        <f t="shared" si="29"/>
        <v>-0.59058930162230527</v>
      </c>
      <c r="AW22">
        <f t="shared" si="30"/>
        <v>19.514325014298514</v>
      </c>
      <c r="AX22">
        <f t="shared" si="31"/>
        <v>0.29657089898053757</v>
      </c>
      <c r="AY22">
        <f t="shared" si="32"/>
        <v>-1.0880989557723428E-5</v>
      </c>
      <c r="AZ22">
        <f t="shared" si="33"/>
        <v>2.5153997025669761</v>
      </c>
      <c r="BA22" t="s">
        <v>313</v>
      </c>
      <c r="BB22">
        <v>652.74</v>
      </c>
      <c r="BC22">
        <f t="shared" si="34"/>
        <v>275.20000000000005</v>
      </c>
      <c r="BD22">
        <f t="shared" si="35"/>
        <v>0.11150561829159192</v>
      </c>
      <c r="BE22">
        <f t="shared" si="36"/>
        <v>0.89453271708554649</v>
      </c>
      <c r="BF22">
        <f t="shared" si="37"/>
        <v>0.14443143061961861</v>
      </c>
      <c r="BG22">
        <f t="shared" si="38"/>
        <v>0.91657000698366198</v>
      </c>
      <c r="BH22">
        <f t="shared" si="39"/>
        <v>1400.0261290322601</v>
      </c>
      <c r="BI22">
        <f t="shared" si="40"/>
        <v>1180.2071620376698</v>
      </c>
      <c r="BJ22">
        <f t="shared" si="41"/>
        <v>0.84298938252921352</v>
      </c>
      <c r="BK22">
        <f t="shared" si="42"/>
        <v>0.19597876505842704</v>
      </c>
      <c r="BL22">
        <v>6</v>
      </c>
      <c r="BM22">
        <v>0.5</v>
      </c>
      <c r="BN22" t="s">
        <v>290</v>
      </c>
      <c r="BO22">
        <v>2</v>
      </c>
      <c r="BP22">
        <v>1608247930</v>
      </c>
      <c r="BQ22">
        <v>199.24977419354801</v>
      </c>
      <c r="BR22">
        <v>198.56225806451599</v>
      </c>
      <c r="BS22">
        <v>21.3675903225806</v>
      </c>
      <c r="BT22">
        <v>21.263561290322599</v>
      </c>
      <c r="BU22">
        <v>196.12864516129</v>
      </c>
      <c r="BV22">
        <v>21.120912903225801</v>
      </c>
      <c r="BW22">
        <v>500.00754838709702</v>
      </c>
      <c r="BX22">
        <v>101.75883870967699</v>
      </c>
      <c r="BY22">
        <v>4.4387496774193499E-2</v>
      </c>
      <c r="BZ22">
        <v>27.984677419354799</v>
      </c>
      <c r="CA22">
        <v>28.824729032258102</v>
      </c>
      <c r="CB22">
        <v>999.9</v>
      </c>
      <c r="CC22">
        <v>0</v>
      </c>
      <c r="CD22">
        <v>0</v>
      </c>
      <c r="CE22">
        <v>9998.4693548387095</v>
      </c>
      <c r="CF22">
        <v>0</v>
      </c>
      <c r="CG22">
        <v>303.30022580645198</v>
      </c>
      <c r="CH22">
        <v>1400.0261290322601</v>
      </c>
      <c r="CI22">
        <v>0.89999548387096795</v>
      </c>
      <c r="CJ22">
        <v>0.100004361290323</v>
      </c>
      <c r="CK22">
        <v>0</v>
      </c>
      <c r="CL22">
        <v>897.25767741935499</v>
      </c>
      <c r="CM22">
        <v>4.9997499999999997</v>
      </c>
      <c r="CN22">
        <v>12278.235483871</v>
      </c>
      <c r="CO22">
        <v>12178.2612903226</v>
      </c>
      <c r="CP22">
        <v>48.566129032257997</v>
      </c>
      <c r="CQ22">
        <v>50.108741935483899</v>
      </c>
      <c r="CR22">
        <v>49.507935483871002</v>
      </c>
      <c r="CS22">
        <v>49.624935483870999</v>
      </c>
      <c r="CT22">
        <v>49.549935483870897</v>
      </c>
      <c r="CU22">
        <v>1255.51903225806</v>
      </c>
      <c r="CV22">
        <v>139.507096774194</v>
      </c>
      <c r="CW22">
        <v>0</v>
      </c>
      <c r="CX22">
        <v>74.099999904632597</v>
      </c>
      <c r="CY22">
        <v>0</v>
      </c>
      <c r="CZ22">
        <v>897.25365384615395</v>
      </c>
      <c r="DA22">
        <v>-1.66095726514917</v>
      </c>
      <c r="DB22">
        <v>-20.314529978455301</v>
      </c>
      <c r="DC22">
        <v>12277.8692307692</v>
      </c>
      <c r="DD22">
        <v>15</v>
      </c>
      <c r="DE22">
        <v>1608247488.5999999</v>
      </c>
      <c r="DF22" t="s">
        <v>291</v>
      </c>
      <c r="DG22">
        <v>1608247488.5999999</v>
      </c>
      <c r="DH22">
        <v>1608247486.0999999</v>
      </c>
      <c r="DI22">
        <v>30</v>
      </c>
      <c r="DJ22">
        <v>-2.218</v>
      </c>
      <c r="DK22">
        <v>-3.5999999999999997E-2</v>
      </c>
      <c r="DL22">
        <v>3.121</v>
      </c>
      <c r="DM22">
        <v>0.247</v>
      </c>
      <c r="DN22">
        <v>398</v>
      </c>
      <c r="DO22">
        <v>21</v>
      </c>
      <c r="DP22">
        <v>0.38</v>
      </c>
      <c r="DQ22">
        <v>0.18</v>
      </c>
      <c r="DR22">
        <v>-0.58624500386033196</v>
      </c>
      <c r="DS22">
        <v>-0.25311035280352401</v>
      </c>
      <c r="DT22">
        <v>2.6654231514557501E-2</v>
      </c>
      <c r="DU22">
        <v>1</v>
      </c>
      <c r="DV22">
        <v>0.68769936666666698</v>
      </c>
      <c r="DW22">
        <v>0.174382638487206</v>
      </c>
      <c r="DX22">
        <v>2.3446283677779099E-2</v>
      </c>
      <c r="DY22">
        <v>1</v>
      </c>
      <c r="DZ22">
        <v>0.103656916666667</v>
      </c>
      <c r="EA22">
        <v>9.3297399777530807E-2</v>
      </c>
      <c r="EB22">
        <v>6.7944788457532899E-3</v>
      </c>
      <c r="EC22">
        <v>1</v>
      </c>
      <c r="ED22">
        <v>3</v>
      </c>
      <c r="EE22">
        <v>3</v>
      </c>
      <c r="EF22" t="s">
        <v>301</v>
      </c>
      <c r="EG22">
        <v>100</v>
      </c>
      <c r="EH22">
        <v>100</v>
      </c>
      <c r="EI22">
        <v>3.121</v>
      </c>
      <c r="EJ22">
        <v>0.24660000000000001</v>
      </c>
      <c r="EK22">
        <v>3.1211500000000001</v>
      </c>
      <c r="EL22">
        <v>0</v>
      </c>
      <c r="EM22">
        <v>0</v>
      </c>
      <c r="EN22">
        <v>0</v>
      </c>
      <c r="EO22">
        <v>0.24667619047618999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7.5</v>
      </c>
      <c r="EX22">
        <v>7.5</v>
      </c>
      <c r="EY22">
        <v>2</v>
      </c>
      <c r="EZ22">
        <v>515.64400000000001</v>
      </c>
      <c r="FA22">
        <v>486.25599999999997</v>
      </c>
      <c r="FB22">
        <v>24.012799999999999</v>
      </c>
      <c r="FC22">
        <v>33.255000000000003</v>
      </c>
      <c r="FD22">
        <v>29.9999</v>
      </c>
      <c r="FE22">
        <v>33.237400000000001</v>
      </c>
      <c r="FF22">
        <v>33.214700000000001</v>
      </c>
      <c r="FG22">
        <v>12.677099999999999</v>
      </c>
      <c r="FH22">
        <v>22.1904</v>
      </c>
      <c r="FI22">
        <v>56.918500000000002</v>
      </c>
      <c r="FJ22">
        <v>24.021699999999999</v>
      </c>
      <c r="FK22">
        <v>198.898</v>
      </c>
      <c r="FL22">
        <v>21.307200000000002</v>
      </c>
      <c r="FM22">
        <v>101.446</v>
      </c>
      <c r="FN22">
        <v>100.858</v>
      </c>
    </row>
    <row r="23" spans="1:170" x14ac:dyDescent="0.25">
      <c r="A23">
        <v>7</v>
      </c>
      <c r="B23">
        <v>1608248029</v>
      </c>
      <c r="C23">
        <v>560.40000009536698</v>
      </c>
      <c r="D23" t="s">
        <v>314</v>
      </c>
      <c r="E23" t="s">
        <v>315</v>
      </c>
      <c r="F23" t="s">
        <v>285</v>
      </c>
      <c r="G23" t="s">
        <v>286</v>
      </c>
      <c r="H23">
        <v>1608248021.25</v>
      </c>
      <c r="I23">
        <f t="shared" si="0"/>
        <v>6.962705836718873E-5</v>
      </c>
      <c r="J23">
        <f t="shared" si="1"/>
        <v>-0.32514736895559776</v>
      </c>
      <c r="K23">
        <f t="shared" si="2"/>
        <v>249.67676666666699</v>
      </c>
      <c r="L23">
        <f t="shared" si="3"/>
        <v>377.21581267811922</v>
      </c>
      <c r="M23">
        <f t="shared" si="4"/>
        <v>38.401525218286046</v>
      </c>
      <c r="N23">
        <f t="shared" si="5"/>
        <v>25.417727277916669</v>
      </c>
      <c r="O23">
        <f t="shared" si="6"/>
        <v>3.8075691398806863E-3</v>
      </c>
      <c r="P23">
        <f t="shared" si="7"/>
        <v>2.9605884562944733</v>
      </c>
      <c r="Q23">
        <f t="shared" si="8"/>
        <v>3.8048507604954681E-3</v>
      </c>
      <c r="R23">
        <f t="shared" si="9"/>
        <v>2.3782757934567179E-3</v>
      </c>
      <c r="S23">
        <f t="shared" si="10"/>
        <v>231.29149713892363</v>
      </c>
      <c r="T23">
        <f t="shared" si="11"/>
        <v>29.320446649324886</v>
      </c>
      <c r="U23">
        <f t="shared" si="12"/>
        <v>28.8295866666667</v>
      </c>
      <c r="V23">
        <f t="shared" si="13"/>
        <v>3.9822839582168328</v>
      </c>
      <c r="W23">
        <f t="shared" si="14"/>
        <v>57.370782893516171</v>
      </c>
      <c r="X23">
        <f t="shared" si="15"/>
        <v>2.1756874257058931</v>
      </c>
      <c r="Y23">
        <f t="shared" si="16"/>
        <v>3.792326539702461</v>
      </c>
      <c r="Z23">
        <f t="shared" si="17"/>
        <v>1.8065965325109397</v>
      </c>
      <c r="AA23">
        <f t="shared" si="18"/>
        <v>-3.0705532739930228</v>
      </c>
      <c r="AB23">
        <f t="shared" si="19"/>
        <v>-134.2250763614409</v>
      </c>
      <c r="AC23">
        <f t="shared" si="20"/>
        <v>-9.9228585891769505</v>
      </c>
      <c r="AD23">
        <f t="shared" si="21"/>
        <v>84.073008914312766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53641.217436947445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894.36767999999995</v>
      </c>
      <c r="AR23">
        <v>924.74</v>
      </c>
      <c r="AS23">
        <f t="shared" si="27"/>
        <v>3.2844172416030548E-2</v>
      </c>
      <c r="AT23">
        <v>0.5</v>
      </c>
      <c r="AU23">
        <f t="shared" si="28"/>
        <v>1180.1883007473089</v>
      </c>
      <c r="AV23">
        <f t="shared" si="29"/>
        <v>-0.32514736895559776</v>
      </c>
      <c r="AW23">
        <f t="shared" si="30"/>
        <v>19.381154016563364</v>
      </c>
      <c r="AX23">
        <f t="shared" si="31"/>
        <v>0.29659147436036071</v>
      </c>
      <c r="AY23">
        <f t="shared" si="32"/>
        <v>2.140337357188475E-4</v>
      </c>
      <c r="AZ23">
        <f t="shared" si="33"/>
        <v>2.5275645046175144</v>
      </c>
      <c r="BA23" t="s">
        <v>317</v>
      </c>
      <c r="BB23">
        <v>650.47</v>
      </c>
      <c r="BC23">
        <f t="shared" si="34"/>
        <v>274.27</v>
      </c>
      <c r="BD23">
        <f t="shared" si="35"/>
        <v>0.11073876107485346</v>
      </c>
      <c r="BE23">
        <f t="shared" si="36"/>
        <v>0.89498049096151433</v>
      </c>
      <c r="BF23">
        <f t="shared" si="37"/>
        <v>0.14513941229663085</v>
      </c>
      <c r="BG23">
        <f t="shared" si="38"/>
        <v>0.91782658286272156</v>
      </c>
      <c r="BH23">
        <f t="shared" si="39"/>
        <v>1400.0039999999999</v>
      </c>
      <c r="BI23">
        <f t="shared" si="40"/>
        <v>1180.1883007473089</v>
      </c>
      <c r="BJ23">
        <f t="shared" si="41"/>
        <v>0.84298923485026389</v>
      </c>
      <c r="BK23">
        <f t="shared" si="42"/>
        <v>0.1959784697005276</v>
      </c>
      <c r="BL23">
        <v>6</v>
      </c>
      <c r="BM23">
        <v>0.5</v>
      </c>
      <c r="BN23" t="s">
        <v>290</v>
      </c>
      <c r="BO23">
        <v>2</v>
      </c>
      <c r="BP23">
        <v>1608248021.25</v>
      </c>
      <c r="BQ23">
        <v>249.67676666666699</v>
      </c>
      <c r="BR23">
        <v>249.30746666666701</v>
      </c>
      <c r="BS23">
        <v>21.371643333333299</v>
      </c>
      <c r="BT23">
        <v>21.28988</v>
      </c>
      <c r="BU23">
        <v>246.55566666666701</v>
      </c>
      <c r="BV23">
        <v>21.124980000000001</v>
      </c>
      <c r="BW23">
        <v>500.0213</v>
      </c>
      <c r="BX23">
        <v>101.7581</v>
      </c>
      <c r="BY23">
        <v>4.4433E-2</v>
      </c>
      <c r="BZ23">
        <v>27.9886366666667</v>
      </c>
      <c r="CA23">
        <v>28.8295866666667</v>
      </c>
      <c r="CB23">
        <v>999.9</v>
      </c>
      <c r="CC23">
        <v>0</v>
      </c>
      <c r="CD23">
        <v>0</v>
      </c>
      <c r="CE23">
        <v>10002.1673333333</v>
      </c>
      <c r="CF23">
        <v>0</v>
      </c>
      <c r="CG23">
        <v>309.5138</v>
      </c>
      <c r="CH23">
        <v>1400.0039999999999</v>
      </c>
      <c r="CI23">
        <v>0.90000073333333297</v>
      </c>
      <c r="CJ23">
        <v>9.9999013333333303E-2</v>
      </c>
      <c r="CK23">
        <v>0</v>
      </c>
      <c r="CL23">
        <v>894.36986666666701</v>
      </c>
      <c r="CM23">
        <v>4.9997499999999997</v>
      </c>
      <c r="CN23">
        <v>12244.82</v>
      </c>
      <c r="CO23">
        <v>12178.09</v>
      </c>
      <c r="CP23">
        <v>48.737400000000001</v>
      </c>
      <c r="CQ23">
        <v>50.25</v>
      </c>
      <c r="CR23">
        <v>49.695333333333302</v>
      </c>
      <c r="CS23">
        <v>49.741533333333301</v>
      </c>
      <c r="CT23">
        <v>49.682933333333303</v>
      </c>
      <c r="CU23">
        <v>1255.5060000000001</v>
      </c>
      <c r="CV23">
        <v>139.49799999999999</v>
      </c>
      <c r="CW23">
        <v>0</v>
      </c>
      <c r="CX23">
        <v>90.599999904632597</v>
      </c>
      <c r="CY23">
        <v>0</v>
      </c>
      <c r="CZ23">
        <v>894.36767999999995</v>
      </c>
      <c r="DA23">
        <v>0.93107692672267905</v>
      </c>
      <c r="DB23">
        <v>24.515384647507101</v>
      </c>
      <c r="DC23">
        <v>12245.048000000001</v>
      </c>
      <c r="DD23">
        <v>15</v>
      </c>
      <c r="DE23">
        <v>1608247488.5999999</v>
      </c>
      <c r="DF23" t="s">
        <v>291</v>
      </c>
      <c r="DG23">
        <v>1608247488.5999999</v>
      </c>
      <c r="DH23">
        <v>1608247486.0999999</v>
      </c>
      <c r="DI23">
        <v>30</v>
      </c>
      <c r="DJ23">
        <v>-2.218</v>
      </c>
      <c r="DK23">
        <v>-3.5999999999999997E-2</v>
      </c>
      <c r="DL23">
        <v>3.121</v>
      </c>
      <c r="DM23">
        <v>0.247</v>
      </c>
      <c r="DN23">
        <v>398</v>
      </c>
      <c r="DO23">
        <v>21</v>
      </c>
      <c r="DP23">
        <v>0.38</v>
      </c>
      <c r="DQ23">
        <v>0.18</v>
      </c>
      <c r="DR23">
        <v>-0.32284735403104198</v>
      </c>
      <c r="DS23">
        <v>-0.13503016997671199</v>
      </c>
      <c r="DT23">
        <v>3.8298768331171198E-2</v>
      </c>
      <c r="DU23">
        <v>1</v>
      </c>
      <c r="DV23">
        <v>0.36762539999999999</v>
      </c>
      <c r="DW23">
        <v>4.2678620689656201E-2</v>
      </c>
      <c r="DX23">
        <v>4.3344467542851803E-2</v>
      </c>
      <c r="DY23">
        <v>1</v>
      </c>
      <c r="DZ23">
        <v>8.1681249999999997E-2</v>
      </c>
      <c r="EA23">
        <v>8.0441889210233597E-2</v>
      </c>
      <c r="EB23">
        <v>8.3789100147831502E-3</v>
      </c>
      <c r="EC23">
        <v>1</v>
      </c>
      <c r="ED23">
        <v>3</v>
      </c>
      <c r="EE23">
        <v>3</v>
      </c>
      <c r="EF23" t="s">
        <v>301</v>
      </c>
      <c r="EG23">
        <v>100</v>
      </c>
      <c r="EH23">
        <v>100</v>
      </c>
      <c r="EI23">
        <v>3.121</v>
      </c>
      <c r="EJ23">
        <v>0.2467</v>
      </c>
      <c r="EK23">
        <v>3.1211500000000001</v>
      </c>
      <c r="EL23">
        <v>0</v>
      </c>
      <c r="EM23">
        <v>0</v>
      </c>
      <c r="EN23">
        <v>0</v>
      </c>
      <c r="EO23">
        <v>0.24667619047618999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</v>
      </c>
      <c r="EX23">
        <v>9</v>
      </c>
      <c r="EY23">
        <v>2</v>
      </c>
      <c r="EZ23">
        <v>515.74699999999996</v>
      </c>
      <c r="FA23">
        <v>486.57</v>
      </c>
      <c r="FB23">
        <v>24.068200000000001</v>
      </c>
      <c r="FC23">
        <v>33.222299999999997</v>
      </c>
      <c r="FD23">
        <v>29.9998</v>
      </c>
      <c r="FE23">
        <v>33.213900000000002</v>
      </c>
      <c r="FF23">
        <v>33.191099999999999</v>
      </c>
      <c r="FG23">
        <v>14.983000000000001</v>
      </c>
      <c r="FH23">
        <v>21.7561</v>
      </c>
      <c r="FI23">
        <v>56.543399999999998</v>
      </c>
      <c r="FJ23">
        <v>24.071200000000001</v>
      </c>
      <c r="FK23">
        <v>249.405</v>
      </c>
      <c r="FL23">
        <v>21.359200000000001</v>
      </c>
      <c r="FM23">
        <v>101.44799999999999</v>
      </c>
      <c r="FN23">
        <v>100.86199999999999</v>
      </c>
    </row>
    <row r="24" spans="1:170" x14ac:dyDescent="0.25">
      <c r="A24">
        <v>8</v>
      </c>
      <c r="B24">
        <v>1608248100</v>
      </c>
      <c r="C24">
        <v>631.40000009536698</v>
      </c>
      <c r="D24" t="s">
        <v>318</v>
      </c>
      <c r="E24" t="s">
        <v>319</v>
      </c>
      <c r="F24" t="s">
        <v>285</v>
      </c>
      <c r="G24" t="s">
        <v>286</v>
      </c>
      <c r="H24">
        <v>1608248092.25</v>
      </c>
      <c r="I24">
        <f t="shared" si="0"/>
        <v>1.3259305754634296E-4</v>
      </c>
      <c r="J24">
        <f t="shared" si="1"/>
        <v>1.1275722076342769</v>
      </c>
      <c r="K24">
        <f t="shared" si="2"/>
        <v>397.1628</v>
      </c>
      <c r="L24">
        <f t="shared" si="3"/>
        <v>139.64316112946548</v>
      </c>
      <c r="M24">
        <f t="shared" si="4"/>
        <v>14.216602227983945</v>
      </c>
      <c r="N24">
        <f t="shared" si="5"/>
        <v>40.433813598057682</v>
      </c>
      <c r="O24">
        <f t="shared" si="6"/>
        <v>7.2352585970155408E-3</v>
      </c>
      <c r="P24">
        <f t="shared" si="7"/>
        <v>2.9593288020704649</v>
      </c>
      <c r="Q24">
        <f t="shared" si="8"/>
        <v>7.2254455061761085E-3</v>
      </c>
      <c r="R24">
        <f t="shared" si="9"/>
        <v>4.5167839803731402E-3</v>
      </c>
      <c r="S24">
        <f t="shared" si="10"/>
        <v>231.29142589382951</v>
      </c>
      <c r="T24">
        <f t="shared" si="11"/>
        <v>29.310275172246634</v>
      </c>
      <c r="U24">
        <f t="shared" si="12"/>
        <v>28.824093333333298</v>
      </c>
      <c r="V24">
        <f t="shared" si="13"/>
        <v>3.9810166682269745</v>
      </c>
      <c r="W24">
        <f t="shared" si="14"/>
        <v>57.181564235779959</v>
      </c>
      <c r="X24">
        <f t="shared" si="15"/>
        <v>2.1692091923676577</v>
      </c>
      <c r="Y24">
        <f t="shared" si="16"/>
        <v>3.7935464364410101</v>
      </c>
      <c r="Z24">
        <f t="shared" si="17"/>
        <v>1.8118074758593168</v>
      </c>
      <c r="AA24">
        <f t="shared" si="18"/>
        <v>-5.8473538377937242</v>
      </c>
      <c r="AB24">
        <f t="shared" si="19"/>
        <v>-132.41139493303191</v>
      </c>
      <c r="AC24">
        <f t="shared" si="20"/>
        <v>-9.7929458313687032</v>
      </c>
      <c r="AD24">
        <f t="shared" si="21"/>
        <v>83.239731291635167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53603.596750884695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895.95226923076905</v>
      </c>
      <c r="AR24">
        <v>928.83</v>
      </c>
      <c r="AS24">
        <f t="shared" si="27"/>
        <v>3.5396930298581042E-2</v>
      </c>
      <c r="AT24">
        <v>0.5</v>
      </c>
      <c r="AU24">
        <f t="shared" si="28"/>
        <v>1180.1865007473414</v>
      </c>
      <c r="AV24">
        <f t="shared" si="29"/>
        <v>1.1275722076342769</v>
      </c>
      <c r="AW24">
        <f t="shared" si="30"/>
        <v>20.887489653139951</v>
      </c>
      <c r="AX24">
        <f t="shared" si="31"/>
        <v>0.29741718075428225</v>
      </c>
      <c r="AY24">
        <f t="shared" si="32"/>
        <v>1.4449577980858307E-3</v>
      </c>
      <c r="AZ24">
        <f t="shared" si="33"/>
        <v>2.5120312651400147</v>
      </c>
      <c r="BA24" t="s">
        <v>321</v>
      </c>
      <c r="BB24">
        <v>652.58000000000004</v>
      </c>
      <c r="BC24">
        <f t="shared" si="34"/>
        <v>276.25</v>
      </c>
      <c r="BD24">
        <f t="shared" si="35"/>
        <v>0.11901441002436558</v>
      </c>
      <c r="BE24">
        <f t="shared" si="36"/>
        <v>0.89413680781758953</v>
      </c>
      <c r="BF24">
        <f t="shared" si="37"/>
        <v>0.15410010131274002</v>
      </c>
      <c r="BG24">
        <f t="shared" si="38"/>
        <v>0.91622052181729874</v>
      </c>
      <c r="BH24">
        <f t="shared" si="39"/>
        <v>1400.00166666667</v>
      </c>
      <c r="BI24">
        <f t="shared" si="40"/>
        <v>1180.1865007473414</v>
      </c>
      <c r="BJ24">
        <f t="shared" si="41"/>
        <v>0.84298935411791553</v>
      </c>
      <c r="BK24">
        <f t="shared" si="42"/>
        <v>0.19597870823583097</v>
      </c>
      <c r="BL24">
        <v>6</v>
      </c>
      <c r="BM24">
        <v>0.5</v>
      </c>
      <c r="BN24" t="s">
        <v>290</v>
      </c>
      <c r="BO24">
        <v>2</v>
      </c>
      <c r="BP24">
        <v>1608248092.25</v>
      </c>
      <c r="BQ24">
        <v>397.1628</v>
      </c>
      <c r="BR24">
        <v>398.57906666666702</v>
      </c>
      <c r="BS24">
        <v>21.3071466666667</v>
      </c>
      <c r="BT24">
        <v>21.151426666666701</v>
      </c>
      <c r="BU24">
        <v>393.99180000000001</v>
      </c>
      <c r="BV24">
        <v>21.061146666666701</v>
      </c>
      <c r="BW24">
        <v>500.00466666666699</v>
      </c>
      <c r="BX24">
        <v>101.762633333333</v>
      </c>
      <c r="BY24">
        <v>4.4015220000000001E-2</v>
      </c>
      <c r="BZ24">
        <v>27.994153333333301</v>
      </c>
      <c r="CA24">
        <v>28.824093333333298</v>
      </c>
      <c r="CB24">
        <v>999.9</v>
      </c>
      <c r="CC24">
        <v>0</v>
      </c>
      <c r="CD24">
        <v>0</v>
      </c>
      <c r="CE24">
        <v>9994.5806666666704</v>
      </c>
      <c r="CF24">
        <v>0</v>
      </c>
      <c r="CG24">
        <v>311.48973333333299</v>
      </c>
      <c r="CH24">
        <v>1400.00166666667</v>
      </c>
      <c r="CI24">
        <v>0.89999873333333302</v>
      </c>
      <c r="CJ24">
        <v>0.100001006666667</v>
      </c>
      <c r="CK24">
        <v>0</v>
      </c>
      <c r="CL24">
        <v>895.964333333333</v>
      </c>
      <c r="CM24">
        <v>4.9997499999999997</v>
      </c>
      <c r="CN24">
        <v>12273.5933333333</v>
      </c>
      <c r="CO24">
        <v>12178.06</v>
      </c>
      <c r="CP24">
        <v>48.8853333333333</v>
      </c>
      <c r="CQ24">
        <v>50.375</v>
      </c>
      <c r="CR24">
        <v>49.845599999999997</v>
      </c>
      <c r="CS24">
        <v>49.814100000000003</v>
      </c>
      <c r="CT24">
        <v>49.816200000000002</v>
      </c>
      <c r="CU24">
        <v>1255.49833333333</v>
      </c>
      <c r="CV24">
        <v>139.50333333333299</v>
      </c>
      <c r="CW24">
        <v>0</v>
      </c>
      <c r="CX24">
        <v>70.5</v>
      </c>
      <c r="CY24">
        <v>0</v>
      </c>
      <c r="CZ24">
        <v>895.95226923076905</v>
      </c>
      <c r="DA24">
        <v>-0.22362393522018101</v>
      </c>
      <c r="DB24">
        <v>-1.2376068358547301</v>
      </c>
      <c r="DC24">
        <v>12273.5769230769</v>
      </c>
      <c r="DD24">
        <v>15</v>
      </c>
      <c r="DE24">
        <v>1608248120</v>
      </c>
      <c r="DF24" t="s">
        <v>322</v>
      </c>
      <c r="DG24">
        <v>1608248120</v>
      </c>
      <c r="DH24">
        <v>1608248117</v>
      </c>
      <c r="DI24">
        <v>31</v>
      </c>
      <c r="DJ24">
        <v>0.05</v>
      </c>
      <c r="DK24">
        <v>-1E-3</v>
      </c>
      <c r="DL24">
        <v>3.1709999999999998</v>
      </c>
      <c r="DM24">
        <v>0.246</v>
      </c>
      <c r="DN24">
        <v>400</v>
      </c>
      <c r="DO24">
        <v>21</v>
      </c>
      <c r="DP24">
        <v>0.42</v>
      </c>
      <c r="DQ24">
        <v>0.14000000000000001</v>
      </c>
      <c r="DR24">
        <v>1.1751188387712299</v>
      </c>
      <c r="DS24">
        <v>-0.145859950765416</v>
      </c>
      <c r="DT24">
        <v>3.32110619857433E-2</v>
      </c>
      <c r="DU24">
        <v>1</v>
      </c>
      <c r="DV24">
        <v>-1.46922033333333</v>
      </c>
      <c r="DW24">
        <v>5.1879243604006399E-2</v>
      </c>
      <c r="DX24">
        <v>3.0037575410734398E-2</v>
      </c>
      <c r="DY24">
        <v>1</v>
      </c>
      <c r="DZ24">
        <v>0.156563066666667</v>
      </c>
      <c r="EA24">
        <v>-1.8266429365962199E-2</v>
      </c>
      <c r="EB24">
        <v>1.95204134063691E-3</v>
      </c>
      <c r="EC24">
        <v>1</v>
      </c>
      <c r="ED24">
        <v>3</v>
      </c>
      <c r="EE24">
        <v>3</v>
      </c>
      <c r="EF24" t="s">
        <v>301</v>
      </c>
      <c r="EG24">
        <v>100</v>
      </c>
      <c r="EH24">
        <v>100</v>
      </c>
      <c r="EI24">
        <v>3.1709999999999998</v>
      </c>
      <c r="EJ24">
        <v>0.246</v>
      </c>
      <c r="EK24">
        <v>3.1211500000000001</v>
      </c>
      <c r="EL24">
        <v>0</v>
      </c>
      <c r="EM24">
        <v>0</v>
      </c>
      <c r="EN24">
        <v>0</v>
      </c>
      <c r="EO24">
        <v>0.24667619047618999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10.199999999999999</v>
      </c>
      <c r="EX24">
        <v>10.199999999999999</v>
      </c>
      <c r="EY24">
        <v>2</v>
      </c>
      <c r="EZ24">
        <v>515.77099999999996</v>
      </c>
      <c r="FA24">
        <v>486.911</v>
      </c>
      <c r="FB24">
        <v>23.991299999999999</v>
      </c>
      <c r="FC24">
        <v>33.195500000000003</v>
      </c>
      <c r="FD24">
        <v>29.9999</v>
      </c>
      <c r="FE24">
        <v>33.193100000000001</v>
      </c>
      <c r="FF24">
        <v>33.170699999999997</v>
      </c>
      <c r="FG24">
        <v>21.520199999999999</v>
      </c>
      <c r="FH24">
        <v>22.406300000000002</v>
      </c>
      <c r="FI24">
        <v>56.136099999999999</v>
      </c>
      <c r="FJ24">
        <v>23.9986</v>
      </c>
      <c r="FK24">
        <v>399.89299999999997</v>
      </c>
      <c r="FL24">
        <v>21.177399999999999</v>
      </c>
      <c r="FM24">
        <v>101.456</v>
      </c>
      <c r="FN24">
        <v>100.871</v>
      </c>
    </row>
    <row r="25" spans="1:170" x14ac:dyDescent="0.25">
      <c r="A25">
        <v>9</v>
      </c>
      <c r="B25">
        <v>1608248235</v>
      </c>
      <c r="C25">
        <v>766.40000009536698</v>
      </c>
      <c r="D25" t="s">
        <v>323</v>
      </c>
      <c r="E25" t="s">
        <v>324</v>
      </c>
      <c r="F25" t="s">
        <v>285</v>
      </c>
      <c r="G25" t="s">
        <v>286</v>
      </c>
      <c r="H25">
        <v>1608248227</v>
      </c>
      <c r="I25">
        <f t="shared" si="0"/>
        <v>1.4568580640702411E-4</v>
      </c>
      <c r="J25">
        <f t="shared" si="1"/>
        <v>1.0441128039135694</v>
      </c>
      <c r="K25">
        <f t="shared" si="2"/>
        <v>499.76216129032298</v>
      </c>
      <c r="L25">
        <f t="shared" si="3"/>
        <v>279.82541643781781</v>
      </c>
      <c r="M25">
        <f t="shared" si="4"/>
        <v>28.48797901652901</v>
      </c>
      <c r="N25">
        <f t="shared" si="5"/>
        <v>50.878916380555694</v>
      </c>
      <c r="O25">
        <f t="shared" si="6"/>
        <v>8.0191659861883965E-3</v>
      </c>
      <c r="P25">
        <f t="shared" si="7"/>
        <v>2.9611807763009637</v>
      </c>
      <c r="Q25">
        <f t="shared" si="8"/>
        <v>8.0071207327708626E-3</v>
      </c>
      <c r="R25">
        <f t="shared" si="9"/>
        <v>5.005531145398057E-3</v>
      </c>
      <c r="S25">
        <f t="shared" si="10"/>
        <v>231.29687256950217</v>
      </c>
      <c r="T25">
        <f t="shared" si="11"/>
        <v>29.30493215371197</v>
      </c>
      <c r="U25">
        <f t="shared" si="12"/>
        <v>28.823558064516099</v>
      </c>
      <c r="V25">
        <f t="shared" si="13"/>
        <v>3.9808932026616768</v>
      </c>
      <c r="W25">
        <f t="shared" si="14"/>
        <v>57.593173318616344</v>
      </c>
      <c r="X25">
        <f t="shared" si="15"/>
        <v>2.1846657814189179</v>
      </c>
      <c r="Y25">
        <f t="shared" si="16"/>
        <v>3.7932721111457655</v>
      </c>
      <c r="Z25">
        <f t="shared" si="17"/>
        <v>1.7962274212427589</v>
      </c>
      <c r="AA25">
        <f t="shared" si="18"/>
        <v>-6.4247440625497632</v>
      </c>
      <c r="AB25">
        <f t="shared" si="19"/>
        <v>-132.60683334862179</v>
      </c>
      <c r="AC25">
        <f t="shared" si="20"/>
        <v>-9.8011798587580916</v>
      </c>
      <c r="AD25">
        <f t="shared" si="21"/>
        <v>82.464115299572512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53657.81358382594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900.62491999999997</v>
      </c>
      <c r="AR25">
        <v>934.07</v>
      </c>
      <c r="AS25">
        <f t="shared" si="27"/>
        <v>3.5805753316132671E-2</v>
      </c>
      <c r="AT25">
        <v>0.5</v>
      </c>
      <c r="AU25">
        <f t="shared" si="28"/>
        <v>1180.2120104248088</v>
      </c>
      <c r="AV25">
        <f t="shared" si="29"/>
        <v>1.0441128039135694</v>
      </c>
      <c r="AW25">
        <f t="shared" si="30"/>
        <v>21.129190053003853</v>
      </c>
      <c r="AX25">
        <f t="shared" si="31"/>
        <v>0.29726894129990261</v>
      </c>
      <c r="AY25">
        <f t="shared" si="32"/>
        <v>1.3742109632878718E-3</v>
      </c>
      <c r="AZ25">
        <f t="shared" si="33"/>
        <v>2.4923292686843594</v>
      </c>
      <c r="BA25" t="s">
        <v>326</v>
      </c>
      <c r="BB25">
        <v>656.4</v>
      </c>
      <c r="BC25">
        <f t="shared" si="34"/>
        <v>277.67000000000007</v>
      </c>
      <c r="BD25">
        <f t="shared" si="35"/>
        <v>0.12044902222062184</v>
      </c>
      <c r="BE25">
        <f t="shared" si="36"/>
        <v>0.89343664609622053</v>
      </c>
      <c r="BF25">
        <f t="shared" si="37"/>
        <v>0.15300155188249351</v>
      </c>
      <c r="BG25">
        <f t="shared" si="38"/>
        <v>0.91416287881533886</v>
      </c>
      <c r="BH25">
        <f t="shared" si="39"/>
        <v>1400.0316129032301</v>
      </c>
      <c r="BI25">
        <f t="shared" si="40"/>
        <v>1180.2120104248088</v>
      </c>
      <c r="BJ25">
        <f t="shared" si="41"/>
        <v>0.84298954362710155</v>
      </c>
      <c r="BK25">
        <f t="shared" si="42"/>
        <v>0.19597908725420318</v>
      </c>
      <c r="BL25">
        <v>6</v>
      </c>
      <c r="BM25">
        <v>0.5</v>
      </c>
      <c r="BN25" t="s">
        <v>290</v>
      </c>
      <c r="BO25">
        <v>2</v>
      </c>
      <c r="BP25">
        <v>1608248227</v>
      </c>
      <c r="BQ25">
        <v>499.76216129032298</v>
      </c>
      <c r="BR25">
        <v>501.10238709677401</v>
      </c>
      <c r="BS25">
        <v>21.459051612903199</v>
      </c>
      <c r="BT25">
        <v>21.287990322580601</v>
      </c>
      <c r="BU25">
        <v>496.59138709677399</v>
      </c>
      <c r="BV25">
        <v>21.2132096774194</v>
      </c>
      <c r="BW25">
        <v>500.02964516128998</v>
      </c>
      <c r="BX25">
        <v>101.76183870967699</v>
      </c>
      <c r="BY25">
        <v>4.4420990322580699E-2</v>
      </c>
      <c r="BZ25">
        <v>27.9929129032258</v>
      </c>
      <c r="CA25">
        <v>28.823558064516099</v>
      </c>
      <c r="CB25">
        <v>999.9</v>
      </c>
      <c r="CC25">
        <v>0</v>
      </c>
      <c r="CD25">
        <v>0</v>
      </c>
      <c r="CE25">
        <v>10005.1590322581</v>
      </c>
      <c r="CF25">
        <v>0</v>
      </c>
      <c r="CG25">
        <v>303.62296774193601</v>
      </c>
      <c r="CH25">
        <v>1400.0316129032301</v>
      </c>
      <c r="CI25">
        <v>0.89999225806451599</v>
      </c>
      <c r="CJ25">
        <v>0.100007558064516</v>
      </c>
      <c r="CK25">
        <v>0</v>
      </c>
      <c r="CL25">
        <v>900.57587096774205</v>
      </c>
      <c r="CM25">
        <v>4.9997499999999997</v>
      </c>
      <c r="CN25">
        <v>12345.225806451601</v>
      </c>
      <c r="CO25">
        <v>12178.3032258065</v>
      </c>
      <c r="CP25">
        <v>49.016064516128999</v>
      </c>
      <c r="CQ25">
        <v>50.558</v>
      </c>
      <c r="CR25">
        <v>50.015999999999998</v>
      </c>
      <c r="CS25">
        <v>50.003999999999998</v>
      </c>
      <c r="CT25">
        <v>49.9491935483871</v>
      </c>
      <c r="CU25">
        <v>1255.5164516129</v>
      </c>
      <c r="CV25">
        <v>139.51516129032299</v>
      </c>
      <c r="CW25">
        <v>0</v>
      </c>
      <c r="CX25">
        <v>134.59999990463299</v>
      </c>
      <c r="CY25">
        <v>0</v>
      </c>
      <c r="CZ25">
        <v>900.62491999999997</v>
      </c>
      <c r="DA25">
        <v>3.9623076987722801</v>
      </c>
      <c r="DB25">
        <v>60.2000000990286</v>
      </c>
      <c r="DC25">
        <v>12346.356</v>
      </c>
      <c r="DD25">
        <v>15</v>
      </c>
      <c r="DE25">
        <v>1608248120</v>
      </c>
      <c r="DF25" t="s">
        <v>322</v>
      </c>
      <c r="DG25">
        <v>1608248120</v>
      </c>
      <c r="DH25">
        <v>1608248117</v>
      </c>
      <c r="DI25">
        <v>31</v>
      </c>
      <c r="DJ25">
        <v>0.05</v>
      </c>
      <c r="DK25">
        <v>-1E-3</v>
      </c>
      <c r="DL25">
        <v>3.1709999999999998</v>
      </c>
      <c r="DM25">
        <v>0.246</v>
      </c>
      <c r="DN25">
        <v>400</v>
      </c>
      <c r="DO25">
        <v>21</v>
      </c>
      <c r="DP25">
        <v>0.42</v>
      </c>
      <c r="DQ25">
        <v>0.14000000000000001</v>
      </c>
      <c r="DR25">
        <v>1.04757679574969</v>
      </c>
      <c r="DS25">
        <v>-0.167046892497973</v>
      </c>
      <c r="DT25">
        <v>2.21278194999944E-2</v>
      </c>
      <c r="DU25">
        <v>1</v>
      </c>
      <c r="DV25">
        <v>-1.3407926666666701</v>
      </c>
      <c r="DW25">
        <v>0.107297352614014</v>
      </c>
      <c r="DX25">
        <v>2.2158989437446999E-2</v>
      </c>
      <c r="DY25">
        <v>1</v>
      </c>
      <c r="DZ25">
        <v>0.17095949999999999</v>
      </c>
      <c r="EA25">
        <v>2.7421001112347101E-2</v>
      </c>
      <c r="EB25">
        <v>2.0582669206559798E-3</v>
      </c>
      <c r="EC25">
        <v>1</v>
      </c>
      <c r="ED25">
        <v>3</v>
      </c>
      <c r="EE25">
        <v>3</v>
      </c>
      <c r="EF25" t="s">
        <v>301</v>
      </c>
      <c r="EG25">
        <v>100</v>
      </c>
      <c r="EH25">
        <v>100</v>
      </c>
      <c r="EI25">
        <v>3.1709999999999998</v>
      </c>
      <c r="EJ25">
        <v>0.24579999999999999</v>
      </c>
      <c r="EK25">
        <v>3.1707000000000698</v>
      </c>
      <c r="EL25">
        <v>0</v>
      </c>
      <c r="EM25">
        <v>0</v>
      </c>
      <c r="EN25">
        <v>0</v>
      </c>
      <c r="EO25">
        <v>0.245839999999998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1.9</v>
      </c>
      <c r="EX25">
        <v>2</v>
      </c>
      <c r="EY25">
        <v>2</v>
      </c>
      <c r="EZ25">
        <v>515.70799999999997</v>
      </c>
      <c r="FA25">
        <v>487.62900000000002</v>
      </c>
      <c r="FB25">
        <v>24.138400000000001</v>
      </c>
      <c r="FC25">
        <v>33.1511</v>
      </c>
      <c r="FD25">
        <v>30.0002</v>
      </c>
      <c r="FE25">
        <v>33.151800000000001</v>
      </c>
      <c r="FF25">
        <v>33.132300000000001</v>
      </c>
      <c r="FG25">
        <v>25.697900000000001</v>
      </c>
      <c r="FH25">
        <v>21.805900000000001</v>
      </c>
      <c r="FI25">
        <v>55.765799999999999</v>
      </c>
      <c r="FJ25">
        <v>24.1357</v>
      </c>
      <c r="FK25">
        <v>501.21800000000002</v>
      </c>
      <c r="FL25">
        <v>21.314399999999999</v>
      </c>
      <c r="FM25">
        <v>101.459</v>
      </c>
      <c r="FN25">
        <v>100.873</v>
      </c>
    </row>
    <row r="26" spans="1:170" x14ac:dyDescent="0.25">
      <c r="A26">
        <v>10</v>
      </c>
      <c r="B26">
        <v>1608248334</v>
      </c>
      <c r="C26">
        <v>865.40000009536698</v>
      </c>
      <c r="D26" t="s">
        <v>327</v>
      </c>
      <c r="E26" t="s">
        <v>328</v>
      </c>
      <c r="F26" t="s">
        <v>285</v>
      </c>
      <c r="G26" t="s">
        <v>286</v>
      </c>
      <c r="H26">
        <v>1608248326.25</v>
      </c>
      <c r="I26">
        <f t="shared" si="0"/>
        <v>1.5437787526848644E-4</v>
      </c>
      <c r="J26">
        <f t="shared" si="1"/>
        <v>1.6148383827873958</v>
      </c>
      <c r="K26">
        <f t="shared" si="2"/>
        <v>599.546066666667</v>
      </c>
      <c r="L26">
        <f t="shared" si="3"/>
        <v>281.29101911106062</v>
      </c>
      <c r="M26">
        <f t="shared" si="4"/>
        <v>28.637392240706667</v>
      </c>
      <c r="N26">
        <f t="shared" si="5"/>
        <v>61.037980991235614</v>
      </c>
      <c r="O26">
        <f t="shared" si="6"/>
        <v>8.4717936761356891E-3</v>
      </c>
      <c r="P26">
        <f t="shared" si="7"/>
        <v>2.9609257964831888</v>
      </c>
      <c r="Q26">
        <f t="shared" si="8"/>
        <v>8.4583503773034072E-3</v>
      </c>
      <c r="R26">
        <f t="shared" si="9"/>
        <v>5.2876750096898083E-3</v>
      </c>
      <c r="S26">
        <f t="shared" si="10"/>
        <v>231.29466170489584</v>
      </c>
      <c r="T26">
        <f t="shared" si="11"/>
        <v>29.293330061837448</v>
      </c>
      <c r="U26">
        <f t="shared" si="12"/>
        <v>28.81156</v>
      </c>
      <c r="V26">
        <f t="shared" si="13"/>
        <v>3.9781265949410263</v>
      </c>
      <c r="W26">
        <f t="shared" si="14"/>
        <v>57.400486857957169</v>
      </c>
      <c r="X26">
        <f t="shared" si="15"/>
        <v>2.1761553132951796</v>
      </c>
      <c r="Y26">
        <f t="shared" si="16"/>
        <v>3.7911791910063029</v>
      </c>
      <c r="Z26">
        <f t="shared" si="17"/>
        <v>1.8019712816458466</v>
      </c>
      <c r="AA26">
        <f t="shared" si="18"/>
        <v>-6.808064299340252</v>
      </c>
      <c r="AB26">
        <f t="shared" si="19"/>
        <v>-132.19126065069042</v>
      </c>
      <c r="AC26">
        <f t="shared" si="20"/>
        <v>-9.7702617627197306</v>
      </c>
      <c r="AD26">
        <f t="shared" si="21"/>
        <v>82.52507499214542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53652.083096598013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900.48284615384603</v>
      </c>
      <c r="AR26">
        <v>936.73</v>
      </c>
      <c r="AS26">
        <f t="shared" si="27"/>
        <v>3.8695412601447599E-2</v>
      </c>
      <c r="AT26">
        <v>0.5</v>
      </c>
      <c r="AU26">
        <f t="shared" si="28"/>
        <v>1180.2028207473422</v>
      </c>
      <c r="AV26">
        <f t="shared" si="29"/>
        <v>1.6148383827873958</v>
      </c>
      <c r="AW26">
        <f t="shared" si="30"/>
        <v>22.834217551105354</v>
      </c>
      <c r="AX26">
        <f t="shared" si="31"/>
        <v>0.30225358427721966</v>
      </c>
      <c r="AY26">
        <f t="shared" si="32"/>
        <v>1.857804289279027E-3</v>
      </c>
      <c r="AZ26">
        <f t="shared" si="33"/>
        <v>2.4824122212377095</v>
      </c>
      <c r="BA26" t="s">
        <v>330</v>
      </c>
      <c r="BB26">
        <v>653.6</v>
      </c>
      <c r="BC26">
        <f t="shared" si="34"/>
        <v>283.13</v>
      </c>
      <c r="BD26">
        <f t="shared" si="35"/>
        <v>0.12802300655583651</v>
      </c>
      <c r="BE26">
        <f t="shared" si="36"/>
        <v>0.89145786051646936</v>
      </c>
      <c r="BF26">
        <f t="shared" si="37"/>
        <v>0.16382666560047895</v>
      </c>
      <c r="BG26">
        <f t="shared" si="38"/>
        <v>0.91311835011587072</v>
      </c>
      <c r="BH26">
        <f t="shared" si="39"/>
        <v>1400.021</v>
      </c>
      <c r="BI26">
        <f t="shared" si="40"/>
        <v>1180.2028207473422</v>
      </c>
      <c r="BJ26">
        <f t="shared" si="41"/>
        <v>0.84298936997898055</v>
      </c>
      <c r="BK26">
        <f t="shared" si="42"/>
        <v>0.19597873995796133</v>
      </c>
      <c r="BL26">
        <v>6</v>
      </c>
      <c r="BM26">
        <v>0.5</v>
      </c>
      <c r="BN26" t="s">
        <v>290</v>
      </c>
      <c r="BO26">
        <v>2</v>
      </c>
      <c r="BP26">
        <v>1608248326.25</v>
      </c>
      <c r="BQ26">
        <v>599.546066666667</v>
      </c>
      <c r="BR26">
        <v>601.59490000000005</v>
      </c>
      <c r="BS26">
        <v>21.375303333333299</v>
      </c>
      <c r="BT26">
        <v>21.194013333333299</v>
      </c>
      <c r="BU26">
        <v>596.37536666666699</v>
      </c>
      <c r="BV26">
        <v>21.129446666666698</v>
      </c>
      <c r="BW26">
        <v>500.00993333333298</v>
      </c>
      <c r="BX26">
        <v>101.76276666666701</v>
      </c>
      <c r="BY26">
        <v>4.4224296666666697E-2</v>
      </c>
      <c r="BZ26">
        <v>27.983446666666701</v>
      </c>
      <c r="CA26">
        <v>28.81156</v>
      </c>
      <c r="CB26">
        <v>999.9</v>
      </c>
      <c r="CC26">
        <v>0</v>
      </c>
      <c r="CD26">
        <v>0</v>
      </c>
      <c r="CE26">
        <v>10003.621666666701</v>
      </c>
      <c r="CF26">
        <v>0</v>
      </c>
      <c r="CG26">
        <v>301.3809</v>
      </c>
      <c r="CH26">
        <v>1400.021</v>
      </c>
      <c r="CI26">
        <v>0.89999646666666699</v>
      </c>
      <c r="CJ26">
        <v>0.100003303333333</v>
      </c>
      <c r="CK26">
        <v>0</v>
      </c>
      <c r="CL26">
        <v>900.49159999999995</v>
      </c>
      <c r="CM26">
        <v>4.9997499999999997</v>
      </c>
      <c r="CN26">
        <v>12349.85</v>
      </c>
      <c r="CO26">
        <v>12178.2166666667</v>
      </c>
      <c r="CP26">
        <v>49.178800000000003</v>
      </c>
      <c r="CQ26">
        <v>50.649799999999999</v>
      </c>
      <c r="CR26">
        <v>50.1415333333333</v>
      </c>
      <c r="CS26">
        <v>50.133133333333298</v>
      </c>
      <c r="CT26">
        <v>50.074599999999997</v>
      </c>
      <c r="CU26">
        <v>1255.5150000000001</v>
      </c>
      <c r="CV26">
        <v>139.506</v>
      </c>
      <c r="CW26">
        <v>0</v>
      </c>
      <c r="CX26">
        <v>98</v>
      </c>
      <c r="CY26">
        <v>0</v>
      </c>
      <c r="CZ26">
        <v>900.48284615384603</v>
      </c>
      <c r="DA26">
        <v>4.9805811890443996</v>
      </c>
      <c r="DB26">
        <v>61.668375926389103</v>
      </c>
      <c r="DC26">
        <v>12349.7</v>
      </c>
      <c r="DD26">
        <v>15</v>
      </c>
      <c r="DE26">
        <v>1608248120</v>
      </c>
      <c r="DF26" t="s">
        <v>322</v>
      </c>
      <c r="DG26">
        <v>1608248120</v>
      </c>
      <c r="DH26">
        <v>1608248117</v>
      </c>
      <c r="DI26">
        <v>31</v>
      </c>
      <c r="DJ26">
        <v>0.05</v>
      </c>
      <c r="DK26">
        <v>-1E-3</v>
      </c>
      <c r="DL26">
        <v>3.1709999999999998</v>
      </c>
      <c r="DM26">
        <v>0.246</v>
      </c>
      <c r="DN26">
        <v>400</v>
      </c>
      <c r="DO26">
        <v>21</v>
      </c>
      <c r="DP26">
        <v>0.42</v>
      </c>
      <c r="DQ26">
        <v>0.14000000000000001</v>
      </c>
      <c r="DR26">
        <v>1.5975600545236499</v>
      </c>
      <c r="DS26">
        <v>-0.195640912137096</v>
      </c>
      <c r="DT26">
        <v>0.10988532710493699</v>
      </c>
      <c r="DU26">
        <v>1</v>
      </c>
      <c r="DV26">
        <v>-2.0370773333333299</v>
      </c>
      <c r="DW26">
        <v>-0.122198709677414</v>
      </c>
      <c r="DX26">
        <v>0.14919287804568801</v>
      </c>
      <c r="DY26">
        <v>1</v>
      </c>
      <c r="DZ26">
        <v>0.1794113</v>
      </c>
      <c r="EA26">
        <v>7.1459586206896603E-2</v>
      </c>
      <c r="EB26">
        <v>7.9128347897577094E-3</v>
      </c>
      <c r="EC26">
        <v>1</v>
      </c>
      <c r="ED26">
        <v>3</v>
      </c>
      <c r="EE26">
        <v>3</v>
      </c>
      <c r="EF26" t="s">
        <v>301</v>
      </c>
      <c r="EG26">
        <v>100</v>
      </c>
      <c r="EH26">
        <v>100</v>
      </c>
      <c r="EI26">
        <v>3.1709999999999998</v>
      </c>
      <c r="EJ26">
        <v>0.24579999999999999</v>
      </c>
      <c r="EK26">
        <v>3.1707000000000698</v>
      </c>
      <c r="EL26">
        <v>0</v>
      </c>
      <c r="EM26">
        <v>0</v>
      </c>
      <c r="EN26">
        <v>0</v>
      </c>
      <c r="EO26">
        <v>0.245839999999998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3.6</v>
      </c>
      <c r="EX26">
        <v>3.6</v>
      </c>
      <c r="EY26">
        <v>2</v>
      </c>
      <c r="EZ26">
        <v>515.94200000000001</v>
      </c>
      <c r="FA26">
        <v>487.62</v>
      </c>
      <c r="FB26">
        <v>23.988600000000002</v>
      </c>
      <c r="FC26">
        <v>33.130400000000002</v>
      </c>
      <c r="FD26">
        <v>30</v>
      </c>
      <c r="FE26">
        <v>33.1282</v>
      </c>
      <c r="FF26">
        <v>33.108699999999999</v>
      </c>
      <c r="FG26">
        <v>29.644400000000001</v>
      </c>
      <c r="FH26">
        <v>22.375</v>
      </c>
      <c r="FI26">
        <v>55.3917</v>
      </c>
      <c r="FJ26">
        <v>23.992599999999999</v>
      </c>
      <c r="FK26">
        <v>601.46299999999997</v>
      </c>
      <c r="FL26">
        <v>21.109100000000002</v>
      </c>
      <c r="FM26">
        <v>101.464</v>
      </c>
      <c r="FN26">
        <v>100.884</v>
      </c>
    </row>
    <row r="27" spans="1:170" x14ac:dyDescent="0.25">
      <c r="A27">
        <v>11</v>
      </c>
      <c r="B27">
        <v>1608248425</v>
      </c>
      <c r="C27">
        <v>956.40000009536698</v>
      </c>
      <c r="D27" t="s">
        <v>331</v>
      </c>
      <c r="E27" t="s">
        <v>332</v>
      </c>
      <c r="F27" t="s">
        <v>285</v>
      </c>
      <c r="G27" t="s">
        <v>286</v>
      </c>
      <c r="H27">
        <v>1608248417.25</v>
      </c>
      <c r="I27">
        <f t="shared" si="0"/>
        <v>1.0419653079373118E-4</v>
      </c>
      <c r="J27">
        <f t="shared" si="1"/>
        <v>2.1046715156918934</v>
      </c>
      <c r="K27">
        <f t="shared" si="2"/>
        <v>699.23260000000005</v>
      </c>
      <c r="L27">
        <f t="shared" si="3"/>
        <v>95.533559579918986</v>
      </c>
      <c r="M27">
        <f t="shared" si="4"/>
        <v>9.7261619576103211</v>
      </c>
      <c r="N27">
        <f t="shared" si="5"/>
        <v>71.188067769543082</v>
      </c>
      <c r="O27">
        <f t="shared" si="6"/>
        <v>5.6930110581226044E-3</v>
      </c>
      <c r="P27">
        <f t="shared" si="7"/>
        <v>2.9599361615625002</v>
      </c>
      <c r="Q27">
        <f t="shared" si="8"/>
        <v>5.6869349101614968E-3</v>
      </c>
      <c r="R27">
        <f t="shared" si="9"/>
        <v>3.5548796839378737E-3</v>
      </c>
      <c r="S27">
        <f t="shared" si="10"/>
        <v>231.29426726233228</v>
      </c>
      <c r="T27">
        <f t="shared" si="11"/>
        <v>29.314668652288351</v>
      </c>
      <c r="U27">
        <f t="shared" si="12"/>
        <v>28.818560000000002</v>
      </c>
      <c r="V27">
        <f t="shared" si="13"/>
        <v>3.9797405059566513</v>
      </c>
      <c r="W27">
        <f t="shared" si="14"/>
        <v>57.230721633109596</v>
      </c>
      <c r="X27">
        <f t="shared" si="15"/>
        <v>2.1707343902819702</v>
      </c>
      <c r="Y27">
        <f t="shared" si="16"/>
        <v>3.7929530300141088</v>
      </c>
      <c r="Z27">
        <f t="shared" si="17"/>
        <v>1.8090061156746811</v>
      </c>
      <c r="AA27">
        <f t="shared" si="18"/>
        <v>-4.5950670080035447</v>
      </c>
      <c r="AB27">
        <f t="shared" si="19"/>
        <v>-131.98377863601536</v>
      </c>
      <c r="AC27">
        <f t="shared" si="20"/>
        <v>-9.758917828413983</v>
      </c>
      <c r="AD27">
        <f t="shared" si="21"/>
        <v>84.956503789899386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53621.826034549442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900.55751999999995</v>
      </c>
      <c r="AR27">
        <v>938.96</v>
      </c>
      <c r="AS27">
        <f t="shared" si="27"/>
        <v>4.0898952032035529E-2</v>
      </c>
      <c r="AT27">
        <v>0.5</v>
      </c>
      <c r="AU27">
        <f t="shared" si="28"/>
        <v>1180.2011007473363</v>
      </c>
      <c r="AV27">
        <f t="shared" si="29"/>
        <v>2.1046715156918934</v>
      </c>
      <c r="AW27">
        <f t="shared" si="30"/>
        <v>24.134494103810422</v>
      </c>
      <c r="AX27">
        <f t="shared" si="31"/>
        <v>0.30315455397461027</v>
      </c>
      <c r="AY27">
        <f t="shared" si="32"/>
        <v>2.272849088015198E-3</v>
      </c>
      <c r="AZ27">
        <f t="shared" si="33"/>
        <v>2.4741416034761863</v>
      </c>
      <c r="BA27" t="s">
        <v>334</v>
      </c>
      <c r="BB27">
        <v>654.30999999999995</v>
      </c>
      <c r="BC27">
        <f t="shared" si="34"/>
        <v>284.65000000000009</v>
      </c>
      <c r="BD27">
        <f t="shared" si="35"/>
        <v>0.13491122431055708</v>
      </c>
      <c r="BE27">
        <f t="shared" si="36"/>
        <v>0.89084543498851509</v>
      </c>
      <c r="BF27">
        <f t="shared" si="37"/>
        <v>0.17183618790615732</v>
      </c>
      <c r="BG27">
        <f t="shared" si="38"/>
        <v>0.91224267380015123</v>
      </c>
      <c r="BH27">
        <f t="shared" si="39"/>
        <v>1400.019</v>
      </c>
      <c r="BI27">
        <f t="shared" si="40"/>
        <v>1180.2011007473363</v>
      </c>
      <c r="BJ27">
        <f t="shared" si="41"/>
        <v>0.84298934567840611</v>
      </c>
      <c r="BK27">
        <f t="shared" si="42"/>
        <v>0.19597869135681223</v>
      </c>
      <c r="BL27">
        <v>6</v>
      </c>
      <c r="BM27">
        <v>0.5</v>
      </c>
      <c r="BN27" t="s">
        <v>290</v>
      </c>
      <c r="BO27">
        <v>2</v>
      </c>
      <c r="BP27">
        <v>1608248417.25</v>
      </c>
      <c r="BQ27">
        <v>699.23260000000005</v>
      </c>
      <c r="BR27">
        <v>701.84556666666697</v>
      </c>
      <c r="BS27">
        <v>21.321666666666701</v>
      </c>
      <c r="BT27">
        <v>21.199300000000001</v>
      </c>
      <c r="BU27">
        <v>696.06190000000004</v>
      </c>
      <c r="BV27">
        <v>21.075813333333301</v>
      </c>
      <c r="BW27">
        <v>500.01306666666699</v>
      </c>
      <c r="BX27">
        <v>101.7645</v>
      </c>
      <c r="BY27">
        <v>4.4351260000000003E-2</v>
      </c>
      <c r="BZ27">
        <v>27.99147</v>
      </c>
      <c r="CA27">
        <v>28.818560000000002</v>
      </c>
      <c r="CB27">
        <v>999.9</v>
      </c>
      <c r="CC27">
        <v>0</v>
      </c>
      <c r="CD27">
        <v>0</v>
      </c>
      <c r="CE27">
        <v>9997.84</v>
      </c>
      <c r="CF27">
        <v>0</v>
      </c>
      <c r="CG27">
        <v>300.27550000000002</v>
      </c>
      <c r="CH27">
        <v>1400.019</v>
      </c>
      <c r="CI27">
        <v>0.89999936666666602</v>
      </c>
      <c r="CJ27">
        <v>0.10000036333333299</v>
      </c>
      <c r="CK27">
        <v>0</v>
      </c>
      <c r="CL27">
        <v>900.52676666666696</v>
      </c>
      <c r="CM27">
        <v>4.9997499999999997</v>
      </c>
      <c r="CN27">
        <v>12355.99</v>
      </c>
      <c r="CO27">
        <v>12178.2066666667</v>
      </c>
      <c r="CP27">
        <v>49.247733333333301</v>
      </c>
      <c r="CQ27">
        <v>50.733199999999997</v>
      </c>
      <c r="CR27">
        <v>50.226900000000001</v>
      </c>
      <c r="CS27">
        <v>50.206033333333302</v>
      </c>
      <c r="CT27">
        <v>50.143500000000003</v>
      </c>
      <c r="CU27">
        <v>1255.5143333333299</v>
      </c>
      <c r="CV27">
        <v>139.50466666666699</v>
      </c>
      <c r="CW27">
        <v>0</v>
      </c>
      <c r="CX27">
        <v>90.100000143051105</v>
      </c>
      <c r="CY27">
        <v>0</v>
      </c>
      <c r="CZ27">
        <v>900.55751999999995</v>
      </c>
      <c r="DA27">
        <v>4.79253846370265</v>
      </c>
      <c r="DB27">
        <v>67.330769202645996</v>
      </c>
      <c r="DC27">
        <v>12356.528</v>
      </c>
      <c r="DD27">
        <v>15</v>
      </c>
      <c r="DE27">
        <v>1608248120</v>
      </c>
      <c r="DF27" t="s">
        <v>322</v>
      </c>
      <c r="DG27">
        <v>1608248120</v>
      </c>
      <c r="DH27">
        <v>1608248117</v>
      </c>
      <c r="DI27">
        <v>31</v>
      </c>
      <c r="DJ27">
        <v>0.05</v>
      </c>
      <c r="DK27">
        <v>-1E-3</v>
      </c>
      <c r="DL27">
        <v>3.1709999999999998</v>
      </c>
      <c r="DM27">
        <v>0.246</v>
      </c>
      <c r="DN27">
        <v>400</v>
      </c>
      <c r="DO27">
        <v>21</v>
      </c>
      <c r="DP27">
        <v>0.42</v>
      </c>
      <c r="DQ27">
        <v>0.14000000000000001</v>
      </c>
      <c r="DR27">
        <v>2.1049288181783501</v>
      </c>
      <c r="DS27">
        <v>-0.20468170323611001</v>
      </c>
      <c r="DT27">
        <v>3.7906123167656097E-2</v>
      </c>
      <c r="DU27">
        <v>1</v>
      </c>
      <c r="DV27">
        <v>-2.6123933333333298</v>
      </c>
      <c r="DW27">
        <v>5.9183626251389898E-2</v>
      </c>
      <c r="DX27">
        <v>4.3338884875158301E-2</v>
      </c>
      <c r="DY27">
        <v>1</v>
      </c>
      <c r="DZ27">
        <v>0.1221482</v>
      </c>
      <c r="EA27">
        <v>2.1188609566184301E-2</v>
      </c>
      <c r="EB27">
        <v>1.72173380443474E-3</v>
      </c>
      <c r="EC27">
        <v>1</v>
      </c>
      <c r="ED27">
        <v>3</v>
      </c>
      <c r="EE27">
        <v>3</v>
      </c>
      <c r="EF27" t="s">
        <v>301</v>
      </c>
      <c r="EG27">
        <v>100</v>
      </c>
      <c r="EH27">
        <v>100</v>
      </c>
      <c r="EI27">
        <v>3.1709999999999998</v>
      </c>
      <c r="EJ27">
        <v>0.24579999999999999</v>
      </c>
      <c r="EK27">
        <v>3.1707000000000698</v>
      </c>
      <c r="EL27">
        <v>0</v>
      </c>
      <c r="EM27">
        <v>0</v>
      </c>
      <c r="EN27">
        <v>0</v>
      </c>
      <c r="EO27">
        <v>0.245839999999998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5.0999999999999996</v>
      </c>
      <c r="EX27">
        <v>5.0999999999999996</v>
      </c>
      <c r="EY27">
        <v>2</v>
      </c>
      <c r="EZ27">
        <v>515.54399999999998</v>
      </c>
      <c r="FA27">
        <v>488.32600000000002</v>
      </c>
      <c r="FB27">
        <v>23.928799999999999</v>
      </c>
      <c r="FC27">
        <v>33.118600000000001</v>
      </c>
      <c r="FD27">
        <v>30</v>
      </c>
      <c r="FE27">
        <v>33.110500000000002</v>
      </c>
      <c r="FF27">
        <v>33.091099999999997</v>
      </c>
      <c r="FG27">
        <v>33.544199999999996</v>
      </c>
      <c r="FH27">
        <v>21.7971</v>
      </c>
      <c r="FI27">
        <v>55.0169</v>
      </c>
      <c r="FJ27">
        <v>23.938199999999998</v>
      </c>
      <c r="FK27">
        <v>702.09299999999996</v>
      </c>
      <c r="FL27">
        <v>21.229399999999998</v>
      </c>
      <c r="FM27">
        <v>101.462</v>
      </c>
      <c r="FN27">
        <v>100.88200000000001</v>
      </c>
    </row>
    <row r="28" spans="1:170" x14ac:dyDescent="0.25">
      <c r="A28">
        <v>12</v>
      </c>
      <c r="B28">
        <v>1608248524</v>
      </c>
      <c r="C28">
        <v>1055.4000000953699</v>
      </c>
      <c r="D28" t="s">
        <v>335</v>
      </c>
      <c r="E28" t="s">
        <v>336</v>
      </c>
      <c r="F28" t="s">
        <v>285</v>
      </c>
      <c r="G28" t="s">
        <v>286</v>
      </c>
      <c r="H28">
        <v>1608248516</v>
      </c>
      <c r="I28">
        <f t="shared" si="0"/>
        <v>1.2660166142119424E-4</v>
      </c>
      <c r="J28">
        <f t="shared" si="1"/>
        <v>2.440928677756582</v>
      </c>
      <c r="K28">
        <f t="shared" si="2"/>
        <v>799.50848387096801</v>
      </c>
      <c r="L28">
        <f t="shared" si="3"/>
        <v>219.64526837101565</v>
      </c>
      <c r="M28">
        <f t="shared" si="4"/>
        <v>22.362476235278404</v>
      </c>
      <c r="N28">
        <f t="shared" si="5"/>
        <v>81.399383665609164</v>
      </c>
      <c r="O28">
        <f t="shared" si="6"/>
        <v>6.9208822047836628E-3</v>
      </c>
      <c r="P28">
        <f t="shared" si="7"/>
        <v>2.9602408487542706</v>
      </c>
      <c r="Q28">
        <f t="shared" si="8"/>
        <v>6.9119055480622357E-3</v>
      </c>
      <c r="R28">
        <f t="shared" si="9"/>
        <v>4.3207464966287853E-3</v>
      </c>
      <c r="S28">
        <f t="shared" si="10"/>
        <v>231.28684716066996</v>
      </c>
      <c r="T28">
        <f t="shared" si="11"/>
        <v>29.314324600650181</v>
      </c>
      <c r="U28">
        <f t="shared" si="12"/>
        <v>28.8326064516129</v>
      </c>
      <c r="V28">
        <f t="shared" si="13"/>
        <v>3.9829807603460461</v>
      </c>
      <c r="W28">
        <f t="shared" si="14"/>
        <v>57.31237618159539</v>
      </c>
      <c r="X28">
        <f t="shared" si="15"/>
        <v>2.174541039500308</v>
      </c>
      <c r="Y28">
        <f t="shared" si="16"/>
        <v>3.7941910358248485</v>
      </c>
      <c r="Z28">
        <f t="shared" si="17"/>
        <v>1.8084397208457381</v>
      </c>
      <c r="AA28">
        <f t="shared" si="18"/>
        <v>-5.5831332686746658</v>
      </c>
      <c r="AB28">
        <f t="shared" si="19"/>
        <v>-133.34571539945279</v>
      </c>
      <c r="AC28">
        <f t="shared" si="20"/>
        <v>-9.8595692200618679</v>
      </c>
      <c r="AD28">
        <f t="shared" si="21"/>
        <v>82.498429272480649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53629.787223698731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901.97288461538506</v>
      </c>
      <c r="AR28">
        <v>941.28</v>
      </c>
      <c r="AS28">
        <f t="shared" si="27"/>
        <v>4.1759216582329284E-2</v>
      </c>
      <c r="AT28">
        <v>0.5</v>
      </c>
      <c r="AU28">
        <f t="shared" si="28"/>
        <v>1180.1638071989396</v>
      </c>
      <c r="AV28">
        <f t="shared" si="29"/>
        <v>2.440928677756582</v>
      </c>
      <c r="AW28">
        <f t="shared" si="30"/>
        <v>24.641358013723409</v>
      </c>
      <c r="AX28">
        <f t="shared" si="31"/>
        <v>0.29834905660377353</v>
      </c>
      <c r="AY28">
        <f t="shared" si="32"/>
        <v>2.5578450543551944E-3</v>
      </c>
      <c r="AZ28">
        <f t="shared" si="33"/>
        <v>2.4655787863335035</v>
      </c>
      <c r="BA28" t="s">
        <v>338</v>
      </c>
      <c r="BB28">
        <v>660.45</v>
      </c>
      <c r="BC28">
        <f t="shared" si="34"/>
        <v>280.82999999999993</v>
      </c>
      <c r="BD28">
        <f t="shared" si="35"/>
        <v>0.13996765083721444</v>
      </c>
      <c r="BE28">
        <f t="shared" si="36"/>
        <v>0.89205613403904482</v>
      </c>
      <c r="BF28">
        <f t="shared" si="37"/>
        <v>0.17407696972174316</v>
      </c>
      <c r="BG28">
        <f t="shared" si="38"/>
        <v>0.9113316562878333</v>
      </c>
      <c r="BH28">
        <f t="shared" si="39"/>
        <v>1399.9748387096799</v>
      </c>
      <c r="BI28">
        <f t="shared" si="40"/>
        <v>1180.1638071989396</v>
      </c>
      <c r="BJ28">
        <f t="shared" si="41"/>
        <v>0.84298929849815407</v>
      </c>
      <c r="BK28">
        <f t="shared" si="42"/>
        <v>0.19597859699630837</v>
      </c>
      <c r="BL28">
        <v>6</v>
      </c>
      <c r="BM28">
        <v>0.5</v>
      </c>
      <c r="BN28" t="s">
        <v>290</v>
      </c>
      <c r="BO28">
        <v>2</v>
      </c>
      <c r="BP28">
        <v>1608248516</v>
      </c>
      <c r="BQ28">
        <v>799.50848387096801</v>
      </c>
      <c r="BR28">
        <v>802.55899999999997</v>
      </c>
      <c r="BS28">
        <v>21.358441935483899</v>
      </c>
      <c r="BT28">
        <v>21.209767741935501</v>
      </c>
      <c r="BU28">
        <v>796.33780645161301</v>
      </c>
      <c r="BV28">
        <v>21.112606451612901</v>
      </c>
      <c r="BW28">
        <v>500.01003225806397</v>
      </c>
      <c r="BX28">
        <v>101.767870967742</v>
      </c>
      <c r="BY28">
        <v>4.3911280645161303E-2</v>
      </c>
      <c r="BZ28">
        <v>27.997067741935499</v>
      </c>
      <c r="CA28">
        <v>28.8326064516129</v>
      </c>
      <c r="CB28">
        <v>999.9</v>
      </c>
      <c r="CC28">
        <v>0</v>
      </c>
      <c r="CD28">
        <v>0</v>
      </c>
      <c r="CE28">
        <v>9999.2361290322606</v>
      </c>
      <c r="CF28">
        <v>0</v>
      </c>
      <c r="CG28">
        <v>301.17758064516102</v>
      </c>
      <c r="CH28">
        <v>1399.9748387096799</v>
      </c>
      <c r="CI28">
        <v>0.89999806451612896</v>
      </c>
      <c r="CJ28">
        <v>0.100001683870968</v>
      </c>
      <c r="CK28">
        <v>0</v>
      </c>
      <c r="CL28">
        <v>901.96361290322602</v>
      </c>
      <c r="CM28">
        <v>4.9997499999999997</v>
      </c>
      <c r="CN28">
        <v>12377.664516129</v>
      </c>
      <c r="CO28">
        <v>12177.822580645199</v>
      </c>
      <c r="CP28">
        <v>49.374870967741899</v>
      </c>
      <c r="CQ28">
        <v>50.820129032258002</v>
      </c>
      <c r="CR28">
        <v>50.3283225806451</v>
      </c>
      <c r="CS28">
        <v>50.251967741935502</v>
      </c>
      <c r="CT28">
        <v>50.251967741935502</v>
      </c>
      <c r="CU28">
        <v>1255.47677419355</v>
      </c>
      <c r="CV28">
        <v>139.49806451612901</v>
      </c>
      <c r="CW28">
        <v>0</v>
      </c>
      <c r="CX28">
        <v>98.099999904632597</v>
      </c>
      <c r="CY28">
        <v>0</v>
      </c>
      <c r="CZ28">
        <v>901.97288461538506</v>
      </c>
      <c r="DA28">
        <v>5.0122051231414</v>
      </c>
      <c r="DB28">
        <v>73.678632526965401</v>
      </c>
      <c r="DC28">
        <v>12377.95</v>
      </c>
      <c r="DD28">
        <v>15</v>
      </c>
      <c r="DE28">
        <v>1608248120</v>
      </c>
      <c r="DF28" t="s">
        <v>322</v>
      </c>
      <c r="DG28">
        <v>1608248120</v>
      </c>
      <c r="DH28">
        <v>1608248117</v>
      </c>
      <c r="DI28">
        <v>31</v>
      </c>
      <c r="DJ28">
        <v>0.05</v>
      </c>
      <c r="DK28">
        <v>-1E-3</v>
      </c>
      <c r="DL28">
        <v>3.1709999999999998</v>
      </c>
      <c r="DM28">
        <v>0.246</v>
      </c>
      <c r="DN28">
        <v>400</v>
      </c>
      <c r="DO28">
        <v>21</v>
      </c>
      <c r="DP28">
        <v>0.42</v>
      </c>
      <c r="DQ28">
        <v>0.14000000000000001</v>
      </c>
      <c r="DR28">
        <v>2.44810706610239</v>
      </c>
      <c r="DS28">
        <v>-0.23246841179609301</v>
      </c>
      <c r="DT28">
        <v>5.87714807075096E-2</v>
      </c>
      <c r="DU28">
        <v>1</v>
      </c>
      <c r="DV28">
        <v>-3.051336</v>
      </c>
      <c r="DW28">
        <v>0.197383047830926</v>
      </c>
      <c r="DX28">
        <v>6.2107935435015103E-2</v>
      </c>
      <c r="DY28">
        <v>1</v>
      </c>
      <c r="DZ28">
        <v>0.14814703333333301</v>
      </c>
      <c r="EA28">
        <v>-3.3383893214682402E-2</v>
      </c>
      <c r="EB28">
        <v>4.2077024410267201E-3</v>
      </c>
      <c r="EC28">
        <v>1</v>
      </c>
      <c r="ED28">
        <v>3</v>
      </c>
      <c r="EE28">
        <v>3</v>
      </c>
      <c r="EF28" t="s">
        <v>301</v>
      </c>
      <c r="EG28">
        <v>100</v>
      </c>
      <c r="EH28">
        <v>100</v>
      </c>
      <c r="EI28">
        <v>3.1709999999999998</v>
      </c>
      <c r="EJ28">
        <v>0.24579999999999999</v>
      </c>
      <c r="EK28">
        <v>3.1707000000000698</v>
      </c>
      <c r="EL28">
        <v>0</v>
      </c>
      <c r="EM28">
        <v>0</v>
      </c>
      <c r="EN28">
        <v>0</v>
      </c>
      <c r="EO28">
        <v>0.245839999999998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6.7</v>
      </c>
      <c r="EX28">
        <v>6.8</v>
      </c>
      <c r="EY28">
        <v>2</v>
      </c>
      <c r="EZ28">
        <v>515.75300000000004</v>
      </c>
      <c r="FA28">
        <v>488.72699999999998</v>
      </c>
      <c r="FB28">
        <v>23.982399999999998</v>
      </c>
      <c r="FC28">
        <v>33.106699999999996</v>
      </c>
      <c r="FD28">
        <v>30.0002</v>
      </c>
      <c r="FE28">
        <v>33.095799999999997</v>
      </c>
      <c r="FF28">
        <v>33.073799999999999</v>
      </c>
      <c r="FG28">
        <v>37.340600000000002</v>
      </c>
      <c r="FH28">
        <v>22.165700000000001</v>
      </c>
      <c r="FI28">
        <v>54.603000000000002</v>
      </c>
      <c r="FJ28">
        <v>23.981300000000001</v>
      </c>
      <c r="FK28">
        <v>802.82500000000005</v>
      </c>
      <c r="FL28">
        <v>21.123699999999999</v>
      </c>
      <c r="FM28">
        <v>101.464</v>
      </c>
      <c r="FN28">
        <v>100.88500000000001</v>
      </c>
    </row>
    <row r="29" spans="1:170" x14ac:dyDescent="0.25">
      <c r="A29">
        <v>13</v>
      </c>
      <c r="B29">
        <v>1608248641</v>
      </c>
      <c r="C29">
        <v>1172.4000000953699</v>
      </c>
      <c r="D29" t="s">
        <v>339</v>
      </c>
      <c r="E29" t="s">
        <v>340</v>
      </c>
      <c r="F29" t="s">
        <v>285</v>
      </c>
      <c r="G29" t="s">
        <v>286</v>
      </c>
      <c r="H29">
        <v>1608248633.25</v>
      </c>
      <c r="I29">
        <f t="shared" si="0"/>
        <v>1.5919457229792669E-4</v>
      </c>
      <c r="J29">
        <f t="shared" si="1"/>
        <v>2.6128012290617026</v>
      </c>
      <c r="K29">
        <f t="shared" si="2"/>
        <v>899.73466666666695</v>
      </c>
      <c r="L29">
        <f t="shared" si="3"/>
        <v>402.60484978745416</v>
      </c>
      <c r="M29">
        <f t="shared" si="4"/>
        <v>40.9903925368031</v>
      </c>
      <c r="N29">
        <f t="shared" si="5"/>
        <v>91.604652018242092</v>
      </c>
      <c r="O29">
        <f t="shared" si="6"/>
        <v>8.7551707223692474E-3</v>
      </c>
      <c r="P29">
        <f t="shared" si="7"/>
        <v>2.9602747210532758</v>
      </c>
      <c r="Q29">
        <f t="shared" si="8"/>
        <v>8.7408107105517805E-3</v>
      </c>
      <c r="R29">
        <f t="shared" si="9"/>
        <v>5.4642948943777019E-3</v>
      </c>
      <c r="S29">
        <f t="shared" si="10"/>
        <v>231.29411497822576</v>
      </c>
      <c r="T29">
        <f t="shared" si="11"/>
        <v>29.296788198343474</v>
      </c>
      <c r="U29">
        <f t="shared" si="12"/>
        <v>28.827919999999999</v>
      </c>
      <c r="V29">
        <f t="shared" si="13"/>
        <v>3.9818994277233477</v>
      </c>
      <c r="W29">
        <f t="shared" si="14"/>
        <v>57.585858632980347</v>
      </c>
      <c r="X29">
        <f t="shared" si="15"/>
        <v>2.1837478864735793</v>
      </c>
      <c r="Y29">
        <f t="shared" si="16"/>
        <v>3.79215998217818</v>
      </c>
      <c r="Z29">
        <f t="shared" si="17"/>
        <v>1.7981515412497684</v>
      </c>
      <c r="AA29">
        <f t="shared" si="18"/>
        <v>-7.0204806383385669</v>
      </c>
      <c r="AB29">
        <f t="shared" si="19"/>
        <v>-134.06508963172931</v>
      </c>
      <c r="AC29">
        <f t="shared" si="20"/>
        <v>-9.9119622207815379</v>
      </c>
      <c r="AD29">
        <f t="shared" si="21"/>
        <v>80.296582487376355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53632.433056729729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904.29203846153803</v>
      </c>
      <c r="AR29">
        <v>946.3</v>
      </c>
      <c r="AS29">
        <f t="shared" si="27"/>
        <v>4.4391801266471465E-2</v>
      </c>
      <c r="AT29">
        <v>0.5</v>
      </c>
      <c r="AU29">
        <f t="shared" si="28"/>
        <v>1180.198250747377</v>
      </c>
      <c r="AV29">
        <f t="shared" si="29"/>
        <v>2.6128012290617026</v>
      </c>
      <c r="AW29">
        <f t="shared" si="30"/>
        <v>26.195563101107407</v>
      </c>
      <c r="AX29">
        <f t="shared" si="31"/>
        <v>0.30606572968403256</v>
      </c>
      <c r="AY29">
        <f t="shared" si="32"/>
        <v>2.7034006421018386E-3</v>
      </c>
      <c r="AZ29">
        <f t="shared" si="33"/>
        <v>2.4471943358343018</v>
      </c>
      <c r="BA29" t="s">
        <v>342</v>
      </c>
      <c r="BB29">
        <v>656.67</v>
      </c>
      <c r="BC29">
        <f t="shared" si="34"/>
        <v>289.63</v>
      </c>
      <c r="BD29">
        <f t="shared" si="35"/>
        <v>0.14504009093830725</v>
      </c>
      <c r="BE29">
        <f t="shared" si="36"/>
        <v>0.88883515454381457</v>
      </c>
      <c r="BF29">
        <f t="shared" si="37"/>
        <v>0.18199203519179022</v>
      </c>
      <c r="BG29">
        <f t="shared" si="38"/>
        <v>0.90936040287755859</v>
      </c>
      <c r="BH29">
        <f t="shared" si="39"/>
        <v>1400.0153333333301</v>
      </c>
      <c r="BI29">
        <f t="shared" si="40"/>
        <v>1180.198250747377</v>
      </c>
      <c r="BJ29">
        <f t="shared" si="41"/>
        <v>0.84298951779150488</v>
      </c>
      <c r="BK29">
        <f t="shared" si="42"/>
        <v>0.1959790355830095</v>
      </c>
      <c r="BL29">
        <v>6</v>
      </c>
      <c r="BM29">
        <v>0.5</v>
      </c>
      <c r="BN29" t="s">
        <v>290</v>
      </c>
      <c r="BO29">
        <v>2</v>
      </c>
      <c r="BP29">
        <v>1608248633.25</v>
      </c>
      <c r="BQ29">
        <v>899.73466666666695</v>
      </c>
      <c r="BR29">
        <v>903.04179999999997</v>
      </c>
      <c r="BS29">
        <v>21.448623333333298</v>
      </c>
      <c r="BT29">
        <v>21.261693333333302</v>
      </c>
      <c r="BU29">
        <v>896.56383333333304</v>
      </c>
      <c r="BV29">
        <v>21.202770000000001</v>
      </c>
      <c r="BW29">
        <v>500.01626666666698</v>
      </c>
      <c r="BX29">
        <v>101.76886666666699</v>
      </c>
      <c r="BY29">
        <v>4.4095990000000002E-2</v>
      </c>
      <c r="BZ29">
        <v>27.987883333333301</v>
      </c>
      <c r="CA29">
        <v>28.827919999999999</v>
      </c>
      <c r="CB29">
        <v>999.9</v>
      </c>
      <c r="CC29">
        <v>0</v>
      </c>
      <c r="CD29">
        <v>0</v>
      </c>
      <c r="CE29">
        <v>9999.3303333333406</v>
      </c>
      <c r="CF29">
        <v>0</v>
      </c>
      <c r="CG29">
        <v>296.31046666666703</v>
      </c>
      <c r="CH29">
        <v>1400.0153333333301</v>
      </c>
      <c r="CI29">
        <v>0.89999206666666698</v>
      </c>
      <c r="CJ29">
        <v>0.100007786666667</v>
      </c>
      <c r="CK29">
        <v>0</v>
      </c>
      <c r="CL29">
        <v>904.28279999999995</v>
      </c>
      <c r="CM29">
        <v>4.9997499999999997</v>
      </c>
      <c r="CN29">
        <v>12416.28</v>
      </c>
      <c r="CO29">
        <v>12178.153333333301</v>
      </c>
      <c r="CP29">
        <v>49.472633333333299</v>
      </c>
      <c r="CQ29">
        <v>50.916333333333299</v>
      </c>
      <c r="CR29">
        <v>50.4412666666666</v>
      </c>
      <c r="CS29">
        <v>50.3791333333333</v>
      </c>
      <c r="CT29">
        <v>50.332999999999998</v>
      </c>
      <c r="CU29">
        <v>1255.5029999999999</v>
      </c>
      <c r="CV29">
        <v>139.512333333333</v>
      </c>
      <c r="CW29">
        <v>0</v>
      </c>
      <c r="CX29">
        <v>116.09999990463299</v>
      </c>
      <c r="CY29">
        <v>0</v>
      </c>
      <c r="CZ29">
        <v>904.29203846153803</v>
      </c>
      <c r="DA29">
        <v>5.2243760608222702</v>
      </c>
      <c r="DB29">
        <v>72.748717943994905</v>
      </c>
      <c r="DC29">
        <v>12416.2192307692</v>
      </c>
      <c r="DD29">
        <v>15</v>
      </c>
      <c r="DE29">
        <v>1608248120</v>
      </c>
      <c r="DF29" t="s">
        <v>322</v>
      </c>
      <c r="DG29">
        <v>1608248120</v>
      </c>
      <c r="DH29">
        <v>1608248117</v>
      </c>
      <c r="DI29">
        <v>31</v>
      </c>
      <c r="DJ29">
        <v>0.05</v>
      </c>
      <c r="DK29">
        <v>-1E-3</v>
      </c>
      <c r="DL29">
        <v>3.1709999999999998</v>
      </c>
      <c r="DM29">
        <v>0.246</v>
      </c>
      <c r="DN29">
        <v>400</v>
      </c>
      <c r="DO29">
        <v>21</v>
      </c>
      <c r="DP29">
        <v>0.42</v>
      </c>
      <c r="DQ29">
        <v>0.14000000000000001</v>
      </c>
      <c r="DR29">
        <v>2.61278456050051</v>
      </c>
      <c r="DS29">
        <v>0.29926147379638501</v>
      </c>
      <c r="DT29">
        <v>4.2144224173256702E-2</v>
      </c>
      <c r="DU29">
        <v>1</v>
      </c>
      <c r="DV29">
        <v>-3.3083536666666702</v>
      </c>
      <c r="DW29">
        <v>-4.0404093437153198E-2</v>
      </c>
      <c r="DX29">
        <v>4.80630649933559E-2</v>
      </c>
      <c r="DY29">
        <v>1</v>
      </c>
      <c r="DZ29">
        <v>0.188207333333333</v>
      </c>
      <c r="EA29">
        <v>-0.165389045606229</v>
      </c>
      <c r="EB29">
        <v>1.19682391445953E-2</v>
      </c>
      <c r="EC29">
        <v>1</v>
      </c>
      <c r="ED29">
        <v>3</v>
      </c>
      <c r="EE29">
        <v>3</v>
      </c>
      <c r="EF29" t="s">
        <v>301</v>
      </c>
      <c r="EG29">
        <v>100</v>
      </c>
      <c r="EH29">
        <v>100</v>
      </c>
      <c r="EI29">
        <v>3.1709999999999998</v>
      </c>
      <c r="EJ29">
        <v>0.24579999999999999</v>
      </c>
      <c r="EK29">
        <v>3.1707000000000698</v>
      </c>
      <c r="EL29">
        <v>0</v>
      </c>
      <c r="EM29">
        <v>0</v>
      </c>
      <c r="EN29">
        <v>0</v>
      </c>
      <c r="EO29">
        <v>0.245839999999998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8.6999999999999993</v>
      </c>
      <c r="EX29">
        <v>8.6999999999999993</v>
      </c>
      <c r="EY29">
        <v>2</v>
      </c>
      <c r="EZ29">
        <v>515.53499999999997</v>
      </c>
      <c r="FA29">
        <v>489.08800000000002</v>
      </c>
      <c r="FB29">
        <v>23.965399999999999</v>
      </c>
      <c r="FC29">
        <v>33.121499999999997</v>
      </c>
      <c r="FD29">
        <v>30.0002</v>
      </c>
      <c r="FE29">
        <v>33.101700000000001</v>
      </c>
      <c r="FF29">
        <v>33.078400000000002</v>
      </c>
      <c r="FG29">
        <v>41.040599999999998</v>
      </c>
      <c r="FH29">
        <v>22.3886</v>
      </c>
      <c r="FI29">
        <v>54.178400000000003</v>
      </c>
      <c r="FJ29">
        <v>23.968599999999999</v>
      </c>
      <c r="FK29">
        <v>903.14700000000005</v>
      </c>
      <c r="FL29">
        <v>21.203099999999999</v>
      </c>
      <c r="FM29">
        <v>101.465</v>
      </c>
      <c r="FN29">
        <v>100.886</v>
      </c>
    </row>
    <row r="30" spans="1:170" x14ac:dyDescent="0.25">
      <c r="A30">
        <v>14</v>
      </c>
      <c r="B30">
        <v>1608248761.5</v>
      </c>
      <c r="C30">
        <v>1292.9000000953699</v>
      </c>
      <c r="D30" t="s">
        <v>343</v>
      </c>
      <c r="E30" t="s">
        <v>344</v>
      </c>
      <c r="F30" t="s">
        <v>285</v>
      </c>
      <c r="G30" t="s">
        <v>286</v>
      </c>
      <c r="H30">
        <v>1608248753.5</v>
      </c>
      <c r="I30">
        <f t="shared" si="0"/>
        <v>1.0174839710724826E-4</v>
      </c>
      <c r="J30">
        <f t="shared" si="1"/>
        <v>1.9276219665982186</v>
      </c>
      <c r="K30">
        <f t="shared" si="2"/>
        <v>1201.64738709677</v>
      </c>
      <c r="L30">
        <f t="shared" si="3"/>
        <v>619.13521024350098</v>
      </c>
      <c r="M30">
        <f t="shared" si="4"/>
        <v>63.038121707365818</v>
      </c>
      <c r="N30">
        <f t="shared" si="5"/>
        <v>122.34741779158804</v>
      </c>
      <c r="O30">
        <f t="shared" si="6"/>
        <v>5.5540255661248664E-3</v>
      </c>
      <c r="P30">
        <f t="shared" si="7"/>
        <v>2.9619989047411237</v>
      </c>
      <c r="Q30">
        <f t="shared" si="8"/>
        <v>5.5482463352239378E-3</v>
      </c>
      <c r="R30">
        <f t="shared" si="9"/>
        <v>3.4681726876366727E-3</v>
      </c>
      <c r="S30">
        <f t="shared" si="10"/>
        <v>231.29137797770233</v>
      </c>
      <c r="T30">
        <f t="shared" si="11"/>
        <v>29.325997596151737</v>
      </c>
      <c r="U30">
        <f t="shared" si="12"/>
        <v>28.850151612903201</v>
      </c>
      <c r="V30">
        <f t="shared" si="13"/>
        <v>3.9870313331884026</v>
      </c>
      <c r="W30">
        <f t="shared" si="14"/>
        <v>57.340070526402656</v>
      </c>
      <c r="X30">
        <f t="shared" si="15"/>
        <v>2.1763512887109355</v>
      </c>
      <c r="Y30">
        <f t="shared" si="16"/>
        <v>3.7955155421527058</v>
      </c>
      <c r="Z30">
        <f t="shared" si="17"/>
        <v>1.8106800444774671</v>
      </c>
      <c r="AA30">
        <f t="shared" si="18"/>
        <v>-4.4871043124296488</v>
      </c>
      <c r="AB30">
        <f t="shared" si="19"/>
        <v>-135.27058396289908</v>
      </c>
      <c r="AC30">
        <f t="shared" si="20"/>
        <v>-9.9971285157582415</v>
      </c>
      <c r="AD30">
        <f t="shared" si="21"/>
        <v>81.536561186615359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53680.105184624219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913.20273076923104</v>
      </c>
      <c r="AR30">
        <v>958.07</v>
      </c>
      <c r="AS30">
        <f t="shared" si="27"/>
        <v>4.6830888380566149E-2</v>
      </c>
      <c r="AT30">
        <v>0.5</v>
      </c>
      <c r="AU30">
        <f t="shared" si="28"/>
        <v>1180.1861910699199</v>
      </c>
      <c r="AV30">
        <f t="shared" si="29"/>
        <v>1.9276219665982186</v>
      </c>
      <c r="AW30">
        <f t="shared" si="30"/>
        <v>27.634583891140466</v>
      </c>
      <c r="AX30">
        <f t="shared" si="31"/>
        <v>0.30833863913910264</v>
      </c>
      <c r="AY30">
        <f t="shared" si="32"/>
        <v>2.122859482149297E-3</v>
      </c>
      <c r="AZ30">
        <f t="shared" si="33"/>
        <v>2.4048451574519603</v>
      </c>
      <c r="BA30" t="s">
        <v>346</v>
      </c>
      <c r="BB30">
        <v>662.66</v>
      </c>
      <c r="BC30">
        <f t="shared" si="34"/>
        <v>295.41000000000008</v>
      </c>
      <c r="BD30">
        <f t="shared" si="35"/>
        <v>0.15188134873825868</v>
      </c>
      <c r="BE30">
        <f t="shared" si="36"/>
        <v>0.88635541774703575</v>
      </c>
      <c r="BF30">
        <f t="shared" si="37"/>
        <v>0.18494867949177216</v>
      </c>
      <c r="BG30">
        <f t="shared" si="38"/>
        <v>0.90473855972239325</v>
      </c>
      <c r="BH30">
        <f t="shared" si="39"/>
        <v>1400.00129032258</v>
      </c>
      <c r="BI30">
        <f t="shared" si="40"/>
        <v>1180.1861910699199</v>
      </c>
      <c r="BJ30">
        <f t="shared" si="41"/>
        <v>0.84298935952979615</v>
      </c>
      <c r="BK30">
        <f t="shared" si="42"/>
        <v>0.19597871905959244</v>
      </c>
      <c r="BL30">
        <v>6</v>
      </c>
      <c r="BM30">
        <v>0.5</v>
      </c>
      <c r="BN30" t="s">
        <v>290</v>
      </c>
      <c r="BO30">
        <v>2</v>
      </c>
      <c r="BP30">
        <v>1608248753.5</v>
      </c>
      <c r="BQ30">
        <v>1201.64738709677</v>
      </c>
      <c r="BR30">
        <v>1204.10709677419</v>
      </c>
      <c r="BS30">
        <v>21.375251612903199</v>
      </c>
      <c r="BT30">
        <v>21.255770967741899</v>
      </c>
      <c r="BU30">
        <v>1196.2983870967701</v>
      </c>
      <c r="BV30">
        <v>21.1292516129032</v>
      </c>
      <c r="BW30">
        <v>500.03161290322601</v>
      </c>
      <c r="BX30">
        <v>101.772548387097</v>
      </c>
      <c r="BY30">
        <v>4.3857245161290297E-2</v>
      </c>
      <c r="BZ30">
        <v>28.003054838709701</v>
      </c>
      <c r="CA30">
        <v>28.850151612903201</v>
      </c>
      <c r="CB30">
        <v>999.9</v>
      </c>
      <c r="CC30">
        <v>0</v>
      </c>
      <c r="CD30">
        <v>0</v>
      </c>
      <c r="CE30">
        <v>10008.7467741935</v>
      </c>
      <c r="CF30">
        <v>0</v>
      </c>
      <c r="CG30">
        <v>305.49480645161299</v>
      </c>
      <c r="CH30">
        <v>1400.00129032258</v>
      </c>
      <c r="CI30">
        <v>0.89999574193548404</v>
      </c>
      <c r="CJ30">
        <v>0.100004080645161</v>
      </c>
      <c r="CK30">
        <v>0</v>
      </c>
      <c r="CL30">
        <v>913.16800000000001</v>
      </c>
      <c r="CM30">
        <v>4.9997499999999997</v>
      </c>
      <c r="CN30">
        <v>12544.390322580601</v>
      </c>
      <c r="CO30">
        <v>12178.0483870968</v>
      </c>
      <c r="CP30">
        <v>49.5944516129032</v>
      </c>
      <c r="CQ30">
        <v>51.04</v>
      </c>
      <c r="CR30">
        <v>50.562064516128999</v>
      </c>
      <c r="CS30">
        <v>50.528064516129</v>
      </c>
      <c r="CT30">
        <v>50.445193548387103</v>
      </c>
      <c r="CU30">
        <v>1255.49774193548</v>
      </c>
      <c r="CV30">
        <v>139.503548387097</v>
      </c>
      <c r="CW30">
        <v>0</v>
      </c>
      <c r="CX30">
        <v>119.59999990463299</v>
      </c>
      <c r="CY30">
        <v>0</v>
      </c>
      <c r="CZ30">
        <v>913.20273076923104</v>
      </c>
      <c r="DA30">
        <v>6.51935043320319</v>
      </c>
      <c r="DB30">
        <v>77.641025621171295</v>
      </c>
      <c r="DC30">
        <v>12544.8230769231</v>
      </c>
      <c r="DD30">
        <v>15</v>
      </c>
      <c r="DE30">
        <v>1608248789</v>
      </c>
      <c r="DF30" t="s">
        <v>347</v>
      </c>
      <c r="DG30">
        <v>1608248789</v>
      </c>
      <c r="DH30">
        <v>1608248778.5</v>
      </c>
      <c r="DI30">
        <v>32</v>
      </c>
      <c r="DJ30">
        <v>2.1779999999999999</v>
      </c>
      <c r="DK30">
        <v>1E-3</v>
      </c>
      <c r="DL30">
        <v>5.3490000000000002</v>
      </c>
      <c r="DM30">
        <v>0.246</v>
      </c>
      <c r="DN30">
        <v>1205</v>
      </c>
      <c r="DO30">
        <v>21</v>
      </c>
      <c r="DP30">
        <v>0.35</v>
      </c>
      <c r="DQ30">
        <v>0.18</v>
      </c>
      <c r="DR30">
        <v>3.7423072234879702</v>
      </c>
      <c r="DS30">
        <v>-0.788922582635182</v>
      </c>
      <c r="DT30">
        <v>7.6177577462530899E-2</v>
      </c>
      <c r="DU30">
        <v>0</v>
      </c>
      <c r="DV30">
        <v>-4.6371533333333304</v>
      </c>
      <c r="DW30">
        <v>0.90883968854281805</v>
      </c>
      <c r="DX30">
        <v>9.22637174384143E-2</v>
      </c>
      <c r="DY30">
        <v>0</v>
      </c>
      <c r="DZ30">
        <v>0.11919100000000001</v>
      </c>
      <c r="EA30">
        <v>-3.8936169076751903E-2</v>
      </c>
      <c r="EB30">
        <v>2.9116966417079499E-3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5.3490000000000002</v>
      </c>
      <c r="EJ30">
        <v>0.246</v>
      </c>
      <c r="EK30">
        <v>3.1707000000000698</v>
      </c>
      <c r="EL30">
        <v>0</v>
      </c>
      <c r="EM30">
        <v>0</v>
      </c>
      <c r="EN30">
        <v>0</v>
      </c>
      <c r="EO30">
        <v>0.245839999999998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10.7</v>
      </c>
      <c r="EX30">
        <v>10.7</v>
      </c>
      <c r="EY30">
        <v>2</v>
      </c>
      <c r="EZ30">
        <v>515.47500000000002</v>
      </c>
      <c r="FA30">
        <v>489.286</v>
      </c>
      <c r="FB30">
        <v>23.875399999999999</v>
      </c>
      <c r="FC30">
        <v>33.1633</v>
      </c>
      <c r="FD30">
        <v>30.001000000000001</v>
      </c>
      <c r="FE30">
        <v>33.126300000000001</v>
      </c>
      <c r="FF30">
        <v>33.102800000000002</v>
      </c>
      <c r="FG30">
        <v>51.713099999999997</v>
      </c>
      <c r="FH30">
        <v>22.654800000000002</v>
      </c>
      <c r="FI30">
        <v>53.435099999999998</v>
      </c>
      <c r="FJ30">
        <v>23.857500000000002</v>
      </c>
      <c r="FK30">
        <v>1204.43</v>
      </c>
      <c r="FL30">
        <v>21.1999</v>
      </c>
      <c r="FM30">
        <v>101.455</v>
      </c>
      <c r="FN30">
        <v>100.873</v>
      </c>
    </row>
    <row r="31" spans="1:170" x14ac:dyDescent="0.25">
      <c r="A31">
        <v>15</v>
      </c>
      <c r="B31">
        <v>1608248852</v>
      </c>
      <c r="C31">
        <v>1383.4000000953699</v>
      </c>
      <c r="D31" t="s">
        <v>348</v>
      </c>
      <c r="E31" t="s">
        <v>349</v>
      </c>
      <c r="F31" t="s">
        <v>285</v>
      </c>
      <c r="G31" t="s">
        <v>286</v>
      </c>
      <c r="H31">
        <v>1608248844</v>
      </c>
      <c r="I31">
        <f t="shared" si="0"/>
        <v>1.0796215433071462E-4</v>
      </c>
      <c r="J31">
        <f t="shared" si="1"/>
        <v>4.062117083761204</v>
      </c>
      <c r="K31">
        <f t="shared" si="2"/>
        <v>1392.9764516129001</v>
      </c>
      <c r="L31">
        <f t="shared" si="3"/>
        <v>268.65810660932686</v>
      </c>
      <c r="M31">
        <f t="shared" si="4"/>
        <v>27.355216098164099</v>
      </c>
      <c r="N31">
        <f t="shared" si="5"/>
        <v>141.83518351424959</v>
      </c>
      <c r="O31">
        <f t="shared" si="6"/>
        <v>5.9139966532062724E-3</v>
      </c>
      <c r="P31">
        <f t="shared" si="7"/>
        <v>2.9601953437350788</v>
      </c>
      <c r="Q31">
        <f t="shared" si="8"/>
        <v>5.9074405010444472E-3</v>
      </c>
      <c r="R31">
        <f t="shared" si="9"/>
        <v>3.6927387385607652E-3</v>
      </c>
      <c r="S31">
        <f t="shared" si="10"/>
        <v>231.2906541248494</v>
      </c>
      <c r="T31">
        <f t="shared" si="11"/>
        <v>29.302610366019952</v>
      </c>
      <c r="U31">
        <f t="shared" si="12"/>
        <v>28.847348387096801</v>
      </c>
      <c r="V31">
        <f t="shared" si="13"/>
        <v>3.9863839239774013</v>
      </c>
      <c r="W31">
        <f t="shared" si="14"/>
        <v>57.561747865485401</v>
      </c>
      <c r="X31">
        <f t="shared" si="15"/>
        <v>2.1818941176428472</v>
      </c>
      <c r="Y31">
        <f t="shared" si="16"/>
        <v>3.7905279088148269</v>
      </c>
      <c r="Z31">
        <f t="shared" si="17"/>
        <v>1.804489806334554</v>
      </c>
      <c r="AA31">
        <f t="shared" si="18"/>
        <v>-4.7611310059845149</v>
      </c>
      <c r="AB31">
        <f t="shared" si="19"/>
        <v>-138.34037862803333</v>
      </c>
      <c r="AC31">
        <f t="shared" si="20"/>
        <v>-10.22893993235682</v>
      </c>
      <c r="AD31">
        <f t="shared" si="21"/>
        <v>77.960204558474743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53631.612722396225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914.62988461538498</v>
      </c>
      <c r="AR31">
        <v>962.35</v>
      </c>
      <c r="AS31">
        <f t="shared" si="27"/>
        <v>4.9587068514173716E-2</v>
      </c>
      <c r="AT31">
        <v>0.5</v>
      </c>
      <c r="AU31">
        <f t="shared" si="28"/>
        <v>1180.1826394570112</v>
      </c>
      <c r="AV31">
        <f t="shared" si="29"/>
        <v>4.062117083761204</v>
      </c>
      <c r="AW31">
        <f t="shared" si="30"/>
        <v>29.260898700996595</v>
      </c>
      <c r="AX31">
        <f t="shared" si="31"/>
        <v>0.31008468852288662</v>
      </c>
      <c r="AY31">
        <f t="shared" si="32"/>
        <v>3.9314801018528597E-3</v>
      </c>
      <c r="AZ31">
        <f t="shared" si="33"/>
        <v>2.3897022912661714</v>
      </c>
      <c r="BA31" t="s">
        <v>351</v>
      </c>
      <c r="BB31">
        <v>663.94</v>
      </c>
      <c r="BC31">
        <f t="shared" si="34"/>
        <v>298.40999999999997</v>
      </c>
      <c r="BD31">
        <f t="shared" si="35"/>
        <v>0.15991459865492125</v>
      </c>
      <c r="BE31">
        <f t="shared" si="36"/>
        <v>0.88514475740337328</v>
      </c>
      <c r="BF31">
        <f t="shared" si="37"/>
        <v>0.1932981756430415</v>
      </c>
      <c r="BG31">
        <f t="shared" si="38"/>
        <v>0.90305788948415144</v>
      </c>
      <c r="BH31">
        <f t="shared" si="39"/>
        <v>1399.9970967741899</v>
      </c>
      <c r="BI31">
        <f t="shared" si="40"/>
        <v>1180.1826394570112</v>
      </c>
      <c r="BJ31">
        <f t="shared" si="41"/>
        <v>0.84298934774674517</v>
      </c>
      <c r="BK31">
        <f t="shared" si="42"/>
        <v>0.19597869549349042</v>
      </c>
      <c r="BL31">
        <v>6</v>
      </c>
      <c r="BM31">
        <v>0.5</v>
      </c>
      <c r="BN31" t="s">
        <v>290</v>
      </c>
      <c r="BO31">
        <v>2</v>
      </c>
      <c r="BP31">
        <v>1608248844</v>
      </c>
      <c r="BQ31">
        <v>1392.9764516129001</v>
      </c>
      <c r="BR31">
        <v>1398.0312903225799</v>
      </c>
      <c r="BS31">
        <v>21.428583870967699</v>
      </c>
      <c r="BT31">
        <v>21.301809677419399</v>
      </c>
      <c r="BU31">
        <v>1387.62741935484</v>
      </c>
      <c r="BV31">
        <v>21.182109677419401</v>
      </c>
      <c r="BW31">
        <v>500.01664516129</v>
      </c>
      <c r="BX31">
        <v>101.777193548387</v>
      </c>
      <c r="BY31">
        <v>4.4472819354838697E-2</v>
      </c>
      <c r="BZ31">
        <v>27.980499999999999</v>
      </c>
      <c r="CA31">
        <v>28.847348387096801</v>
      </c>
      <c r="CB31">
        <v>999.9</v>
      </c>
      <c r="CC31">
        <v>0</v>
      </c>
      <c r="CD31">
        <v>0</v>
      </c>
      <c r="CE31">
        <v>9998.0622580645195</v>
      </c>
      <c r="CF31">
        <v>0</v>
      </c>
      <c r="CG31">
        <v>324.20670967741898</v>
      </c>
      <c r="CH31">
        <v>1399.9970967741899</v>
      </c>
      <c r="CI31">
        <v>0.89999638709677399</v>
      </c>
      <c r="CJ31">
        <v>0.100003406451613</v>
      </c>
      <c r="CK31">
        <v>0</v>
      </c>
      <c r="CL31">
        <v>914.60590322580595</v>
      </c>
      <c r="CM31">
        <v>4.9997499999999997</v>
      </c>
      <c r="CN31">
        <v>12566.9806451613</v>
      </c>
      <c r="CO31">
        <v>12178</v>
      </c>
      <c r="CP31">
        <v>49.633000000000003</v>
      </c>
      <c r="CQ31">
        <v>51.125</v>
      </c>
      <c r="CR31">
        <v>50.633000000000003</v>
      </c>
      <c r="CS31">
        <v>50.5741935483871</v>
      </c>
      <c r="CT31">
        <v>50.5</v>
      </c>
      <c r="CU31">
        <v>1255.49451612903</v>
      </c>
      <c r="CV31">
        <v>139.502580645161</v>
      </c>
      <c r="CW31">
        <v>0</v>
      </c>
      <c r="CX31">
        <v>89.5</v>
      </c>
      <c r="CY31">
        <v>0</v>
      </c>
      <c r="CZ31">
        <v>914.62988461538498</v>
      </c>
      <c r="DA31">
        <v>7.0634871771052898</v>
      </c>
      <c r="DB31">
        <v>101.979487060587</v>
      </c>
      <c r="DC31">
        <v>12567.419230769199</v>
      </c>
      <c r="DD31">
        <v>15</v>
      </c>
      <c r="DE31">
        <v>1608248789</v>
      </c>
      <c r="DF31" t="s">
        <v>347</v>
      </c>
      <c r="DG31">
        <v>1608248789</v>
      </c>
      <c r="DH31">
        <v>1608248778.5</v>
      </c>
      <c r="DI31">
        <v>32</v>
      </c>
      <c r="DJ31">
        <v>2.1779999999999999</v>
      </c>
      <c r="DK31">
        <v>1E-3</v>
      </c>
      <c r="DL31">
        <v>5.3490000000000002</v>
      </c>
      <c r="DM31">
        <v>0.246</v>
      </c>
      <c r="DN31">
        <v>1205</v>
      </c>
      <c r="DO31">
        <v>21</v>
      </c>
      <c r="DP31">
        <v>0.35</v>
      </c>
      <c r="DQ31">
        <v>0.18</v>
      </c>
      <c r="DR31">
        <v>4.1056863361760598</v>
      </c>
      <c r="DS31">
        <v>-0.17365336169678899</v>
      </c>
      <c r="DT31">
        <v>0.20629040554377201</v>
      </c>
      <c r="DU31">
        <v>1</v>
      </c>
      <c r="DV31">
        <v>-5.0682176666666701</v>
      </c>
      <c r="DW31">
        <v>-0.17126362625138999</v>
      </c>
      <c r="DX31">
        <v>0.230478372632276</v>
      </c>
      <c r="DY31">
        <v>1</v>
      </c>
      <c r="DZ31">
        <v>0.126943266666667</v>
      </c>
      <c r="EA31">
        <v>-4.72015661846494E-2</v>
      </c>
      <c r="EB31">
        <v>3.4679047366129E-3</v>
      </c>
      <c r="EC31">
        <v>1</v>
      </c>
      <c r="ED31">
        <v>3</v>
      </c>
      <c r="EE31">
        <v>3</v>
      </c>
      <c r="EF31" t="s">
        <v>301</v>
      </c>
      <c r="EG31">
        <v>100</v>
      </c>
      <c r="EH31">
        <v>100</v>
      </c>
      <c r="EI31">
        <v>5.35</v>
      </c>
      <c r="EJ31">
        <v>0.24640000000000001</v>
      </c>
      <c r="EK31">
        <v>5.3485714285711801</v>
      </c>
      <c r="EL31">
        <v>0</v>
      </c>
      <c r="EM31">
        <v>0</v>
      </c>
      <c r="EN31">
        <v>0</v>
      </c>
      <c r="EO31">
        <v>0.24646499999999699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1.1000000000000001</v>
      </c>
      <c r="EX31">
        <v>1.2</v>
      </c>
      <c r="EY31">
        <v>2</v>
      </c>
      <c r="EZ31">
        <v>515.15700000000004</v>
      </c>
      <c r="FA31">
        <v>489.70299999999997</v>
      </c>
      <c r="FB31">
        <v>23.760300000000001</v>
      </c>
      <c r="FC31">
        <v>33.220599999999997</v>
      </c>
      <c r="FD31">
        <v>30.0001</v>
      </c>
      <c r="FE31">
        <v>33.169499999999999</v>
      </c>
      <c r="FF31">
        <v>33.141100000000002</v>
      </c>
      <c r="FG31">
        <v>58.381300000000003</v>
      </c>
      <c r="FH31">
        <v>23.283799999999999</v>
      </c>
      <c r="FI31">
        <v>53.062199999999997</v>
      </c>
      <c r="FJ31">
        <v>23.771899999999999</v>
      </c>
      <c r="FK31">
        <v>1400.39</v>
      </c>
      <c r="FL31">
        <v>21.247199999999999</v>
      </c>
      <c r="FM31">
        <v>101.444</v>
      </c>
      <c r="FN31">
        <v>100.86199999999999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2020-12-17T16:07:50Z</dcterms:created>
  <dcterms:modified xsi:type="dcterms:W3CDTF">2021-05-04T23:50:54Z</dcterms:modified>
</cp:coreProperties>
</file>