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296CD6B-189A-4408-A5D9-F6D9DCDB4EDE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K29" i="1"/>
  <c r="BJ29" i="1"/>
  <c r="BI29" i="1"/>
  <c r="BH29" i="1"/>
  <c r="BG29" i="1"/>
  <c r="BF29" i="1"/>
  <c r="BE29" i="1"/>
  <c r="AZ29" i="1" s="1"/>
  <c r="BB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N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M23" i="1"/>
  <c r="AW23" i="1" s="1"/>
  <c r="AY23" i="1" s="1"/>
  <c r="BL23" i="1"/>
  <c r="BK23" i="1"/>
  <c r="BJ23" i="1"/>
  <c r="BI23" i="1"/>
  <c r="BH23" i="1"/>
  <c r="BG23" i="1"/>
  <c r="BF23" i="1"/>
  <c r="BE23" i="1"/>
  <c r="BB23" i="1"/>
  <c r="AZ23" i="1"/>
  <c r="AU23" i="1"/>
  <c r="AO23" i="1"/>
  <c r="AN23" i="1"/>
  <c r="AI23" i="1"/>
  <c r="AG23" i="1" s="1"/>
  <c r="Y23" i="1"/>
  <c r="X23" i="1"/>
  <c r="W23" i="1" s="1"/>
  <c r="S23" i="1"/>
  <c r="P23" i="1"/>
  <c r="BO22" i="1"/>
  <c r="BN22" i="1"/>
  <c r="BM22" i="1"/>
  <c r="BL22" i="1"/>
  <c r="BI22" i="1"/>
  <c r="BH22" i="1"/>
  <c r="BG22" i="1"/>
  <c r="BF22" i="1"/>
  <c r="BJ22" i="1" s="1"/>
  <c r="BK22" i="1" s="1"/>
  <c r="BE22" i="1"/>
  <c r="AZ22" i="1" s="1"/>
  <c r="BB22" i="1"/>
  <c r="AW22" i="1"/>
  <c r="AU22" i="1"/>
  <c r="AY22" i="1" s="1"/>
  <c r="AO22" i="1"/>
  <c r="AN22" i="1"/>
  <c r="AI22" i="1"/>
  <c r="AG22" i="1"/>
  <c r="J22" i="1" s="1"/>
  <c r="AX22" i="1" s="1"/>
  <c r="BA22" i="1" s="1"/>
  <c r="AA22" i="1"/>
  <c r="Y22" i="1"/>
  <c r="X22" i="1"/>
  <c r="W22" i="1"/>
  <c r="S22" i="1"/>
  <c r="P22" i="1"/>
  <c r="N22" i="1"/>
  <c r="K22" i="1"/>
  <c r="I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AW19" i="1" l="1"/>
  <c r="S19" i="1"/>
  <c r="AH24" i="1"/>
  <c r="N24" i="1"/>
  <c r="K24" i="1"/>
  <c r="J24" i="1"/>
  <c r="AX24" i="1" s="1"/>
  <c r="I24" i="1"/>
  <c r="AW27" i="1"/>
  <c r="S27" i="1"/>
  <c r="BA19" i="1"/>
  <c r="AY19" i="1"/>
  <c r="N21" i="1"/>
  <c r="K21" i="1"/>
  <c r="J21" i="1"/>
  <c r="AX21" i="1" s="1"/>
  <c r="BA21" i="1" s="1"/>
  <c r="I21" i="1"/>
  <c r="AH21" i="1"/>
  <c r="BA27" i="1"/>
  <c r="AY27" i="1"/>
  <c r="N29" i="1"/>
  <c r="K29" i="1"/>
  <c r="J29" i="1"/>
  <c r="AX29" i="1" s="1"/>
  <c r="BA29" i="1" s="1"/>
  <c r="I29" i="1"/>
  <c r="AH29" i="1"/>
  <c r="J30" i="1"/>
  <c r="AX30" i="1" s="1"/>
  <c r="I30" i="1"/>
  <c r="AH30" i="1"/>
  <c r="N30" i="1"/>
  <c r="K30" i="1"/>
  <c r="K31" i="1"/>
  <c r="J31" i="1"/>
  <c r="AX31" i="1" s="1"/>
  <c r="I31" i="1"/>
  <c r="AH31" i="1"/>
  <c r="N31" i="1"/>
  <c r="S20" i="1"/>
  <c r="AW20" i="1"/>
  <c r="AY20" i="1" s="1"/>
  <c r="AY21" i="1"/>
  <c r="AW24" i="1"/>
  <c r="AY24" i="1" s="1"/>
  <c r="S24" i="1"/>
  <c r="S28" i="1"/>
  <c r="AW28" i="1"/>
  <c r="AY28" i="1" s="1"/>
  <c r="AY29" i="1"/>
  <c r="AW21" i="1"/>
  <c r="S21" i="1"/>
  <c r="K23" i="1"/>
  <c r="J23" i="1"/>
  <c r="AX23" i="1" s="1"/>
  <c r="BA23" i="1" s="1"/>
  <c r="I23" i="1"/>
  <c r="AH23" i="1"/>
  <c r="N23" i="1"/>
  <c r="S25" i="1"/>
  <c r="AW25" i="1"/>
  <c r="AW29" i="1"/>
  <c r="S29" i="1"/>
  <c r="AW31" i="1"/>
  <c r="AY31" i="1" s="1"/>
  <c r="S31" i="1"/>
  <c r="AY17" i="1"/>
  <c r="S17" i="1"/>
  <c r="AW17" i="1"/>
  <c r="AY25" i="1"/>
  <c r="AW30" i="1"/>
  <c r="AY30" i="1" s="1"/>
  <c r="S30" i="1"/>
  <c r="AW18" i="1"/>
  <c r="AY18" i="1" s="1"/>
  <c r="S18" i="1"/>
  <c r="AA19" i="1"/>
  <c r="AW26" i="1"/>
  <c r="AY26" i="1" s="1"/>
  <c r="S26" i="1"/>
  <c r="AA27" i="1"/>
  <c r="AH18" i="1"/>
  <c r="K19" i="1"/>
  <c r="N20" i="1"/>
  <c r="T22" i="1"/>
  <c r="U22" i="1" s="1"/>
  <c r="AH26" i="1"/>
  <c r="K27" i="1"/>
  <c r="N28" i="1"/>
  <c r="N17" i="1"/>
  <c r="I18" i="1"/>
  <c r="I26" i="1"/>
  <c r="J18" i="1"/>
  <c r="AX18" i="1" s="1"/>
  <c r="AH20" i="1"/>
  <c r="J26" i="1"/>
  <c r="AX26" i="1" s="1"/>
  <c r="BA26" i="1" s="1"/>
  <c r="AH28" i="1"/>
  <c r="AH17" i="1"/>
  <c r="K18" i="1"/>
  <c r="N19" i="1"/>
  <c r="I20" i="1"/>
  <c r="AH25" i="1"/>
  <c r="K26" i="1"/>
  <c r="N27" i="1"/>
  <c r="I28" i="1"/>
  <c r="I17" i="1"/>
  <c r="J20" i="1"/>
  <c r="AX20" i="1" s="1"/>
  <c r="BA20" i="1" s="1"/>
  <c r="AH22" i="1"/>
  <c r="I25" i="1"/>
  <c r="J28" i="1"/>
  <c r="AX28" i="1" s="1"/>
  <c r="BA28" i="1" s="1"/>
  <c r="J17" i="1"/>
  <c r="AX17" i="1" s="1"/>
  <c r="BA17" i="1" s="1"/>
  <c r="AH19" i="1"/>
  <c r="J25" i="1"/>
  <c r="AX25" i="1" s="1"/>
  <c r="BA25" i="1" s="1"/>
  <c r="AH27" i="1"/>
  <c r="AA21" i="1" l="1"/>
  <c r="AA28" i="1"/>
  <c r="T31" i="1"/>
  <c r="U31" i="1" s="1"/>
  <c r="AA23" i="1"/>
  <c r="Q23" i="1"/>
  <c r="O23" i="1" s="1"/>
  <c r="R23" i="1" s="1"/>
  <c r="L23" i="1" s="1"/>
  <c r="M23" i="1" s="1"/>
  <c r="BA24" i="1"/>
  <c r="AA24" i="1"/>
  <c r="T26" i="1"/>
  <c r="U26" i="1" s="1"/>
  <c r="T30" i="1"/>
  <c r="U30" i="1" s="1"/>
  <c r="T28" i="1"/>
  <c r="U28" i="1" s="1"/>
  <c r="T20" i="1"/>
  <c r="U20" i="1" s="1"/>
  <c r="AA17" i="1"/>
  <c r="V22" i="1"/>
  <c r="Z22" i="1" s="1"/>
  <c r="AC22" i="1"/>
  <c r="T29" i="1"/>
  <c r="U29" i="1" s="1"/>
  <c r="BA18" i="1"/>
  <c r="T21" i="1"/>
  <c r="U21" i="1" s="1"/>
  <c r="T24" i="1"/>
  <c r="U24" i="1" s="1"/>
  <c r="Q30" i="1"/>
  <c r="O30" i="1" s="1"/>
  <c r="R30" i="1" s="1"/>
  <c r="L30" i="1" s="1"/>
  <c r="M30" i="1" s="1"/>
  <c r="AA30" i="1"/>
  <c r="AA25" i="1"/>
  <c r="AA20" i="1"/>
  <c r="Q20" i="1"/>
  <c r="O20" i="1" s="1"/>
  <c r="R20" i="1" s="1"/>
  <c r="L20" i="1" s="1"/>
  <c r="M20" i="1" s="1"/>
  <c r="AA26" i="1"/>
  <c r="Q26" i="1"/>
  <c r="O26" i="1" s="1"/>
  <c r="R26" i="1" s="1"/>
  <c r="L26" i="1" s="1"/>
  <c r="M26" i="1" s="1"/>
  <c r="BA30" i="1"/>
  <c r="AA29" i="1"/>
  <c r="Q29" i="1"/>
  <c r="O29" i="1" s="1"/>
  <c r="R29" i="1" s="1"/>
  <c r="L29" i="1" s="1"/>
  <c r="M29" i="1" s="1"/>
  <c r="AA18" i="1"/>
  <c r="T25" i="1"/>
  <c r="U25" i="1" s="1"/>
  <c r="AA31" i="1"/>
  <c r="Q31" i="1"/>
  <c r="O31" i="1" s="1"/>
  <c r="R31" i="1" s="1"/>
  <c r="L31" i="1" s="1"/>
  <c r="M31" i="1" s="1"/>
  <c r="AB22" i="1"/>
  <c r="T23" i="1"/>
  <c r="U23" i="1" s="1"/>
  <c r="T27" i="1"/>
  <c r="U27" i="1" s="1"/>
  <c r="T19" i="1"/>
  <c r="U19" i="1" s="1"/>
  <c r="T18" i="1"/>
  <c r="U18" i="1" s="1"/>
  <c r="T17" i="1"/>
  <c r="U17" i="1" s="1"/>
  <c r="Q17" i="1" s="1"/>
  <c r="O17" i="1" s="1"/>
  <c r="R17" i="1" s="1"/>
  <c r="L17" i="1" s="1"/>
  <c r="M17" i="1" s="1"/>
  <c r="Q22" i="1"/>
  <c r="O22" i="1" s="1"/>
  <c r="R22" i="1" s="1"/>
  <c r="L22" i="1" s="1"/>
  <c r="M22" i="1" s="1"/>
  <c r="BA31" i="1"/>
  <c r="AD22" i="1" l="1"/>
  <c r="V30" i="1"/>
  <c r="Z30" i="1" s="1"/>
  <c r="AC30" i="1"/>
  <c r="AB30" i="1"/>
  <c r="V24" i="1"/>
  <c r="Z24" i="1" s="1"/>
  <c r="AC24" i="1"/>
  <c r="AB24" i="1"/>
  <c r="V28" i="1"/>
  <c r="Z28" i="1" s="1"/>
  <c r="AC28" i="1"/>
  <c r="AB28" i="1"/>
  <c r="V19" i="1"/>
  <c r="Z19" i="1" s="1"/>
  <c r="AC19" i="1"/>
  <c r="AB19" i="1"/>
  <c r="Q19" i="1"/>
  <c r="O19" i="1" s="1"/>
  <c r="R19" i="1" s="1"/>
  <c r="L19" i="1" s="1"/>
  <c r="M19" i="1" s="1"/>
  <c r="V25" i="1"/>
  <c r="Z25" i="1" s="1"/>
  <c r="AC25" i="1"/>
  <c r="AD25" i="1" s="1"/>
  <c r="AB25" i="1"/>
  <c r="V26" i="1"/>
  <c r="Z26" i="1" s="1"/>
  <c r="AC26" i="1"/>
  <c r="AB26" i="1"/>
  <c r="AC31" i="1"/>
  <c r="AD31" i="1" s="1"/>
  <c r="V31" i="1"/>
  <c r="Z31" i="1" s="1"/>
  <c r="AB31" i="1"/>
  <c r="V18" i="1"/>
  <c r="Z18" i="1" s="1"/>
  <c r="AC18" i="1"/>
  <c r="AB18" i="1"/>
  <c r="V21" i="1"/>
  <c r="Z21" i="1" s="1"/>
  <c r="AC21" i="1"/>
  <c r="AB21" i="1"/>
  <c r="Q28" i="1"/>
  <c r="O28" i="1" s="1"/>
  <c r="R28" i="1" s="1"/>
  <c r="L28" i="1" s="1"/>
  <c r="M28" i="1" s="1"/>
  <c r="V27" i="1"/>
  <c r="Z27" i="1" s="1"/>
  <c r="AC27" i="1"/>
  <c r="AD27" i="1" s="1"/>
  <c r="AB27" i="1"/>
  <c r="Q27" i="1"/>
  <c r="O27" i="1" s="1"/>
  <c r="R27" i="1" s="1"/>
  <c r="L27" i="1" s="1"/>
  <c r="M27" i="1" s="1"/>
  <c r="Q18" i="1"/>
  <c r="O18" i="1" s="1"/>
  <c r="R18" i="1" s="1"/>
  <c r="L18" i="1" s="1"/>
  <c r="M18" i="1" s="1"/>
  <c r="Q24" i="1"/>
  <c r="O24" i="1" s="1"/>
  <c r="R24" i="1" s="1"/>
  <c r="L24" i="1" s="1"/>
  <c r="M24" i="1" s="1"/>
  <c r="Q25" i="1"/>
  <c r="O25" i="1" s="1"/>
  <c r="R25" i="1" s="1"/>
  <c r="L25" i="1" s="1"/>
  <c r="M25" i="1" s="1"/>
  <c r="V20" i="1"/>
  <c r="Z20" i="1" s="1"/>
  <c r="AC20" i="1"/>
  <c r="AB20" i="1"/>
  <c r="Q21" i="1"/>
  <c r="O21" i="1" s="1"/>
  <c r="R21" i="1" s="1"/>
  <c r="L21" i="1" s="1"/>
  <c r="M21" i="1" s="1"/>
  <c r="V17" i="1"/>
  <c r="Z17" i="1" s="1"/>
  <c r="AC17" i="1"/>
  <c r="AB17" i="1"/>
  <c r="AC23" i="1"/>
  <c r="AD23" i="1" s="1"/>
  <c r="V23" i="1"/>
  <c r="Z23" i="1" s="1"/>
  <c r="AB23" i="1"/>
  <c r="V29" i="1"/>
  <c r="Z29" i="1" s="1"/>
  <c r="AC29" i="1"/>
  <c r="AD29" i="1" s="1"/>
  <c r="AB29" i="1"/>
  <c r="AD20" i="1" l="1"/>
  <c r="AD24" i="1"/>
  <c r="AD21" i="1"/>
  <c r="AD19" i="1"/>
  <c r="AD17" i="1"/>
  <c r="AD26" i="1"/>
  <c r="AD30" i="1"/>
  <c r="AD18" i="1"/>
  <c r="AD28" i="1"/>
</calcChain>
</file>

<file path=xl/sharedStrings.xml><?xml version="1.0" encoding="utf-8"?>
<sst xmlns="http://schemas.openxmlformats.org/spreadsheetml/2006/main" count="701" uniqueCount="357">
  <si>
    <t>File opened</t>
  </si>
  <si>
    <t>2020-12-17 15:45:34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</si>
  <si>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</si>
  <si>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</si>
  <si>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</si>
  <si>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</si>
  <si>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</si>
  <si>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</si>
  <si>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</si>
  <si>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</si>
  <si>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</si>
  <si>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</si>
  <si>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</si>
  <si>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</si>
  <si>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</si>
  <si>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</si>
  <si>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</si>
  <si>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</si>
  <si>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</si>
  <si>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</si>
  <si>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</si>
  <si>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</si>
  <si>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</si>
  <si>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15:45:34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</si>
  <si>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</si>
  <si>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</si>
  <si>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</si>
  <si>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</si>
  <si>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</si>
  <si>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</si>
  <si>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</si>
  <si>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</si>
  <si>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</si>
  <si>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</si>
  <si>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</si>
  <si>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</si>
  <si>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</si>
  <si>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</si>
  <si>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</si>
  <si>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</si>
  <si>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</si>
  <si>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</si>
  <si>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</si>
  <si>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</si>
  <si>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</si>
  <si>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</si>
  <si>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</si>
  <si>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</si>
  <si>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</si>
  <si>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</si>
  <si>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</si>
  <si>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</si>
  <si>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</si>
  <si>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</si>
  <si>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</si>
  <si>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</si>
  <si>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</si>
  <si>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</si>
  <si>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</si>
  <si>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</si>
  <si>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</si>
  <si>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</si>
  <si>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</si>
  <si>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</si>
  <si>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</si>
  <si>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</si>
  <si>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</si>
  <si>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</si>
  <si>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</si>
  <si>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</si>
  <si>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</si>
  <si>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</si>
  <si>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</si>
  <si>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</si>
  <si>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</si>
  <si>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</si>
  <si>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</si>
  <si>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</si>
  <si>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</si>
  <si>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</si>
  <si>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</si>
  <si>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</si>
  <si>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</si>
  <si>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</si>
  <si>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</si>
  <si>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</si>
  <si>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</si>
  <si>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</si>
  <si>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</si>
  <si>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</si>
  <si>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</si>
  <si>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</si>
  <si>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</si>
  <si>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</si>
  <si>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</si>
  <si>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</si>
  <si>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</si>
  <si>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</si>
  <si>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</si>
  <si>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</si>
  <si>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</si>
  <si>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</si>
  <si>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</si>
  <si>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</si>
  <si>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</si>
  <si>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</si>
  <si>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</si>
  <si>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</si>
  <si>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</si>
  <si>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</si>
  <si>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</si>
  <si>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</si>
  <si>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</si>
  <si>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</si>
  <si>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</si>
  <si>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</si>
  <si>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</si>
  <si>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</si>
  <si>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</si>
  <si>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</si>
  <si>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</si>
  <si>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</si>
  <si>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</si>
  <si>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</si>
  <si>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</si>
  <si>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</si>
  <si>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</si>
  <si>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</si>
  <si>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</si>
  <si>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</si>
  <si>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</si>
  <si>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</si>
  <si>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</si>
  <si>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</si>
  <si>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</si>
  <si>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</si>
  <si>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</si>
  <si>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</si>
  <si>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</si>
  <si>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</si>
  <si>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</si>
  <si>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</si>
  <si>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</si>
  <si>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</si>
  <si>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</si>
  <si>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</si>
  <si>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</si>
  <si>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</si>
  <si>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</si>
  <si>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</si>
  <si>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</si>
  <si>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</si>
  <si>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</si>
  <si>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</si>
  <si>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</si>
  <si>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</si>
  <si>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</si>
  <si>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</si>
  <si>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</si>
  <si>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</si>
  <si>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</si>
  <si>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</si>
  <si>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</si>
  <si>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</si>
  <si>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</si>
  <si>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</si>
  <si>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</si>
  <si>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</si>
  <si>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</si>
  <si>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</si>
  <si>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</si>
  <si>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</si>
  <si>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</si>
  <si>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</si>
  <si>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</si>
  <si>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</si>
  <si>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</si>
  <si>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</si>
  <si>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</si>
  <si>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</si>
  <si>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</si>
  <si>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</si>
  <si>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</si>
  <si>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</si>
  <si>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</si>
  <si>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</si>
  <si>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</si>
  <si>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</si>
  <si>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</si>
  <si>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</si>
  <si>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</si>
  <si>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</si>
  <si>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</si>
  <si>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</si>
  <si>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</si>
  <si>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</si>
  <si>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</si>
  <si>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</si>
  <si>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</si>
  <si>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</si>
  <si>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</si>
  <si>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</si>
  <si>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</si>
  <si>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</si>
  <si>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</si>
  <si>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</si>
  <si>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</si>
  <si>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</si>
  <si>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</si>
  <si>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</si>
  <si>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</si>
  <si>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</si>
  <si>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</si>
  <si>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</si>
  <si>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</si>
  <si>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</si>
  <si>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</si>
  <si>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</si>
  <si>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</si>
  <si>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</si>
  <si>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</si>
  <si>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</si>
  <si>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</si>
  <si>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</si>
  <si>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</si>
  <si>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</si>
  <si>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</si>
  <si>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</si>
  <si>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</si>
  <si>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</si>
  <si>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</si>
  <si>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</si>
  <si>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</si>
  <si>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</si>
  <si>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</si>
  <si>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</si>
  <si>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</si>
  <si>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</si>
  <si>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</si>
  <si>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</si>
  <si>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</si>
  <si>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</si>
  <si>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</si>
  <si>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</si>
  <si>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</si>
  <si>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</si>
  <si>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</si>
  <si>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</si>
  <si>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</si>
  <si>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</si>
  <si>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</si>
  <si>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</si>
  <si>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</si>
  <si>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</si>
  <si>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</si>
  <si>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</si>
  <si>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</si>
  <si>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</si>
  <si>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</si>
  <si>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</si>
  <si>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</si>
  <si>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</si>
  <si>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</si>
  <si>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</si>
  <si>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</si>
  <si>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</si>
  <si>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</si>
  <si>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</si>
  <si>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</si>
  <si>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</si>
  <si>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</si>
  <si>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</si>
  <si>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</si>
  <si>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</si>
  <si>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</si>
  <si>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</si>
  <si>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</si>
  <si>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</si>
  <si>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</si>
  <si>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</si>
  <si>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</si>
  <si>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</si>
  <si>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</si>
  <si>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</si>
  <si>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</si>
  <si>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</si>
  <si>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</si>
  <si>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15:54:09</t>
  </si>
  <si>
    <t>15:54:09</t>
  </si>
  <si>
    <t>1149</t>
  </si>
  <si>
    <t>_1</t>
  </si>
  <si>
    <t>RECT-4143-20200907-06_33_50</t>
  </si>
  <si>
    <t>RECT-727-20201217-15_54_06</t>
  </si>
  <si>
    <t>DARK-728-20201217-15_54_08</t>
  </si>
  <si>
    <t>0: Broadleaf</t>
  </si>
  <si>
    <t>15:54:28</t>
  </si>
  <si>
    <t>1/3</t>
  </si>
  <si>
    <t>20201217 15:56:14</t>
  </si>
  <si>
    <t>15:56:14</t>
  </si>
  <si>
    <t>RECT-729-20201217-15_56_11</t>
  </si>
  <si>
    <t>DARK-730-20201217-15_56_13</t>
  </si>
  <si>
    <t>3/3</t>
  </si>
  <si>
    <t>20201217 15:57:25</t>
  </si>
  <si>
    <t>15:57:25</t>
  </si>
  <si>
    <t>RECT-731-20201217-15_57_22</t>
  </si>
  <si>
    <t>DARK-732-20201217-15_57_24</t>
  </si>
  <si>
    <t>20201217 15:58:39</t>
  </si>
  <si>
    <t>15:58:39</t>
  </si>
  <si>
    <t>RECT-733-20201217-15_58_36</t>
  </si>
  <si>
    <t>DARK-734-20201217-15_58_38</t>
  </si>
  <si>
    <t>20201217 15:59:51</t>
  </si>
  <si>
    <t>15:59:51</t>
  </si>
  <si>
    <t>RECT-735-20201217-15_59_48</t>
  </si>
  <si>
    <t>DARK-736-20201217-15_59_50</t>
  </si>
  <si>
    <t>20201217 16:01:02</t>
  </si>
  <si>
    <t>16:01:02</t>
  </si>
  <si>
    <t>RECT-737-20201217-16_00_59</t>
  </si>
  <si>
    <t>DARK-738-20201217-16_01_01</t>
  </si>
  <si>
    <t>20201217 16:02:16</t>
  </si>
  <si>
    <t>16:02:16</t>
  </si>
  <si>
    <t>RECT-739-20201217-16_02_13</t>
  </si>
  <si>
    <t>DARK-740-20201217-16_02_15</t>
  </si>
  <si>
    <t>20201217 16:04:06</t>
  </si>
  <si>
    <t>16:04:06</t>
  </si>
  <si>
    <t>RECT-741-20201217-16_04_03</t>
  </si>
  <si>
    <t>DARK-742-20201217-16_04_05</t>
  </si>
  <si>
    <t>20201217 16:05:42</t>
  </si>
  <si>
    <t>16:05:42</t>
  </si>
  <si>
    <t>RECT-743-20201217-16_05_39</t>
  </si>
  <si>
    <t>DARK-744-20201217-16_05_41</t>
  </si>
  <si>
    <t>16:06:11</t>
  </si>
  <si>
    <t>20201217 16:08:00</t>
  </si>
  <si>
    <t>16:08:00</t>
  </si>
  <si>
    <t>RECT-745-20201217-16_07_57</t>
  </si>
  <si>
    <t>DARK-746-20201217-16_07_59</t>
  </si>
  <si>
    <t>20201217 16:09:32</t>
  </si>
  <si>
    <t>16:09:32</t>
  </si>
  <si>
    <t>RECT-747-20201217-16_09_29</t>
  </si>
  <si>
    <t>DARK-748-20201217-16_09_31</t>
  </si>
  <si>
    <t>20201217 16:11:26</t>
  </si>
  <si>
    <t>16:11:26</t>
  </si>
  <si>
    <t>RECT-749-20201217-16_11_23</t>
  </si>
  <si>
    <t>DARK-750-20201217-16_11_25</t>
  </si>
  <si>
    <t>20201217 16:13:27</t>
  </si>
  <si>
    <t>16:13:27</t>
  </si>
  <si>
    <t>RECT-751-20201217-16_13_24</t>
  </si>
  <si>
    <t>DARK-752-20201217-16_13_26</t>
  </si>
  <si>
    <t>2/3</t>
  </si>
  <si>
    <t>20201217 16:15:27</t>
  </si>
  <si>
    <t>16:15:27</t>
  </si>
  <si>
    <t>RECT-753-20201217-16_15_24</t>
  </si>
  <si>
    <t>DARK-754-20201217-16_15_26</t>
  </si>
  <si>
    <t>20201217 16:17:23</t>
  </si>
  <si>
    <t>16:17:23</t>
  </si>
  <si>
    <t>RECT-755-20201217-16_17_20</t>
  </si>
  <si>
    <t>DARK-756-20201217-16_17_22</t>
  </si>
  <si>
    <t>16:17:53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</si>
</sst>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1608249249.0999999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1608249241.0999999</v>
      </c>
      <c r="I17">
        <f t="shared" ref="I17:I31" si="0">CA17*AG17*(BW17-BX17)/(100*BP17*(1000-AG17*BW17))</f>
        <v>1.1547350019464502E-3</v>
      </c>
      <c r="J17">
        <f t="shared" ref="J17:J31" si="1">CA17*AG17*(BV17-BU17*(1000-AG17*BX17)/(1000-AG17*BW17))/(100*BP17)</f>
        <v>7.2001822377911884</v>
      </c>
      <c r="K17">
        <f t="shared" ref="K17:K31" si="2">BU17 - IF(AG17&gt;1, J17*BP17*100/(AI17*CI17), 0)</f>
        <v>401.879387096774</v>
      </c>
      <c r="L17">
        <f t="shared" ref="L17:L31" si="3">((R17-I17/2)*K17-J17)/(R17+I17/2)</f>
        <v>210.32131689838374</v>
      </c>
      <c r="M17">
        <f t="shared" ref="M17:M31" si="4">L17*(CB17+CC17)/1000</f>
        <v>21.411734348136164</v>
      </c>
      <c r="N17">
        <f t="shared" ref="N17:N31" si="5">(BU17 - IF(AG17&gt;1, J17*BP17*100/(AI17*CI17), 0))*(CB17+CC17)/1000</f>
        <v>40.913278803143662</v>
      </c>
      <c r="O17">
        <f t="shared" ref="O17:O31" si="6">2/((1/Q17-1/P17)+SIGN(Q17)*SQRT((1/Q17-1/P17)*(1/Q17-1/P17) + 4*BQ17/((BQ17+1)*(BQ17+1))*(2*1/Q17*1/P17-1/P17*1/P17)))</f>
        <v>6.3738222103229908E-2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2.9590810124290385</v>
      </c>
      <c r="Q17">
        <f t="shared" ref="Q17:Q31" si="8">I17*(1000-(1000*0.61365*EXP(17.502*U17/(240.97+U17))/(CB17+CC17)+BW17)/2)/(1000*0.61365*EXP(17.502*U17/(240.97+U17))/(CB17+CC17)-BW17)</f>
        <v>6.2985218233078191E-2</v>
      </c>
      <c r="R17">
        <f t="shared" ref="R17:R31" si="9">1/((BQ17+1)/(O17/1.6)+1/(P17/1.37)) + BQ17/((BQ17+1)/(O17/1.6) + BQ17/(P17/1.37))</f>
        <v>3.9432674491488989E-2</v>
      </c>
      <c r="S17">
        <f t="shared" ref="S17:S31" si="10">(BM17*BO17)</f>
        <v>231.28904860042846</v>
      </c>
      <c r="T17">
        <f t="shared" ref="T17:T31" si="11">(CD17+(S17+2*0.95*0.0000000567*(((CD17+$B$7)+273)^4-(CD17+273)^4)-44100*I17)/(1.84*29.3*P17+8*0.95*0.0000000567*(CD17+273)^3))</f>
        <v>29.054497093585521</v>
      </c>
      <c r="U17">
        <f t="shared" ref="U17:U31" si="12">($C$7*CE17+$D$7*CF17+$E$7*T17)</f>
        <v>28.287796774193598</v>
      </c>
      <c r="V17">
        <f t="shared" ref="V17:V31" si="13">0.61365*EXP(17.502*U17/(240.97+U17))</f>
        <v>3.8589757387407659</v>
      </c>
      <c r="W17">
        <f t="shared" ref="W17:W31" si="14">(X17/Y17*100)</f>
        <v>53.928606014404778</v>
      </c>
      <c r="X17">
        <f t="shared" ref="X17:X31" si="15">BW17*(CB17+CC17)/1000</f>
        <v>2.0466788690316147</v>
      </c>
      <c r="Y17">
        <f t="shared" ref="Y17:Y31" si="16">0.61365*EXP(17.502*CD17/(240.97+CD17))</f>
        <v>3.7951636808207687</v>
      </c>
      <c r="Z17">
        <f t="shared" ref="Z17:Z31" si="17">(V17-BW17*(CB17+CC17)/1000)</f>
        <v>1.8122968697091513</v>
      </c>
      <c r="AA17">
        <f t="shared" ref="AA17:AA31" si="18">(-I17*44100)</f>
        <v>-50.923813585838452</v>
      </c>
      <c r="AB17">
        <f t="shared" ref="AB17:AB31" si="19">2*29.3*P17*0.92*(CD17-U17)</f>
        <v>-45.678578125952086</v>
      </c>
      <c r="AC17">
        <f t="shared" ref="AC17:AC31" si="20">2*0.95*0.0000000567*(((CD17+$B$7)+273)^4-(U17+273)^4)</f>
        <v>-3.3697090172182445</v>
      </c>
      <c r="AD17">
        <f t="shared" ref="AD17:AD31" si="21">S17+AC17+AA17+AB17</f>
        <v>131.3169478714197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53593.82975454921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15343.7</v>
      </c>
      <c r="AS17">
        <v>1003.13230769231</v>
      </c>
      <c r="AT17">
        <v>1182.71</v>
      </c>
      <c r="AU17">
        <f t="shared" ref="AU17:AU31" si="27">1-AS17/AT17</f>
        <v>0.15183577741601073</v>
      </c>
      <c r="AV17">
        <v>0.5</v>
      </c>
      <c r="AW17">
        <f t="shared" ref="AW17:AW31" si="28">BM17</f>
        <v>1180.1749651438838</v>
      </c>
      <c r="AX17">
        <f t="shared" ref="AX17:AX31" si="29">J17</f>
        <v>7.2001822377911884</v>
      </c>
      <c r="AY17">
        <f t="shared" ref="AY17:AY31" si="30">AU17*AV17*AW17</f>
        <v>89.596391659767477</v>
      </c>
      <c r="AZ17">
        <f t="shared" ref="AZ17:AZ31" si="31">BE17/AT17</f>
        <v>0.396978126506075</v>
      </c>
      <c r="BA17">
        <f t="shared" ref="BA17:BA31" si="32">(AX17-AP17)/AW17</f>
        <v>6.5904886540777844E-3</v>
      </c>
      <c r="BB17">
        <f t="shared" ref="BB17:BB31" si="33">(AM17-AT17)/AT17</f>
        <v>1.7581402034311029</v>
      </c>
      <c r="BC17" t="s">
        <v>293</v>
      </c>
      <c r="BD17">
        <v>713.2</v>
      </c>
      <c r="BE17">
        <f t="shared" ref="BE17:BE31" si="34">AT17-BD17</f>
        <v>469.51</v>
      </c>
      <c r="BF17">
        <f t="shared" ref="BF17:BF31" si="35">(AT17-AS17)/(AT17-BD17)</f>
        <v>0.38247895105043578</v>
      </c>
      <c r="BG17">
        <f t="shared" ref="BG17:BG31" si="36">(AM17-AT17)/(AM17-BD17)</f>
        <v>0.81579752675685002</v>
      </c>
      <c r="BH17">
        <f t="shared" ref="BH17:BH31" si="37">(AT17-AS17)/(AT17-AL17)</f>
        <v>0.38434284980481992</v>
      </c>
      <c r="BI17">
        <f t="shared" ref="BI17:BI31" si="38">(AM17-AT17)/(AM17-AL17)</f>
        <v>0.81652693301242307</v>
      </c>
      <c r="BJ17">
        <f t="shared" ref="BJ17:BJ31" si="39">(BF17*BD17/AS17)</f>
        <v>0.27193221252808225</v>
      </c>
      <c r="BK17">
        <f t="shared" ref="BK17:BK31" si="40">(1-BJ17)</f>
        <v>0.72806778747191769</v>
      </c>
      <c r="BL17">
        <f t="shared" ref="BL17:BL31" si="41">$B$11*CJ17+$C$11*CK17+$F$11*CL17*(1-CO17)</f>
        <v>1399.98806451613</v>
      </c>
      <c r="BM17">
        <f t="shared" ref="BM17:BM31" si="42">BL17*BN17</f>
        <v>1180.1749651438838</v>
      </c>
      <c r="BN17">
        <f t="shared" ref="BN17:BN31" si="43">($B$11*$D$9+$C$11*$D$9+$F$11*((CY17+CQ17)/MAX(CY17+CQ17+CZ17, 0.1)*$I$9+CZ17/MAX(CY17+CQ17+CZ17, 0.1)*$J$9))/($B$11+$C$11+$F$11)</f>
        <v>0.84298930473509504</v>
      </c>
      <c r="BO17">
        <f t="shared" ref="BO17:BO31" si="44">($B$11*$K$9+$C$11*$K$9+$F$11*((CY17+CQ17)/MAX(CY17+CQ17+CZ17, 0.1)*$P$9+CZ17/MAX(CY17+CQ17+CZ17, 0.1)*$Q$9))/($B$11+$C$11+$F$11)</f>
        <v>0.19597860947019013</v>
      </c>
      <c r="BP17">
        <v>6</v>
      </c>
      <c r="BQ17">
        <v>0.5</v>
      </c>
      <c r="BR17" t="s">
        <v>294</v>
      </c>
      <c r="BS17">
        <v>2</v>
      </c>
      <c r="BT17">
        <v>1608249241.0999999</v>
      </c>
      <c r="BU17">
        <v>401.879387096774</v>
      </c>
      <c r="BV17">
        <v>411.07251612903201</v>
      </c>
      <c r="BW17">
        <v>20.103938709677401</v>
      </c>
      <c r="BX17">
        <v>18.746700000000001</v>
      </c>
      <c r="BY17">
        <v>402.72238709677401</v>
      </c>
      <c r="BZ17">
        <v>20.132938709677401</v>
      </c>
      <c r="CA17">
        <v>500.215741935484</v>
      </c>
      <c r="CB17">
        <v>101.70490322580601</v>
      </c>
      <c r="CC17">
        <v>9.9966883870967693E-2</v>
      </c>
      <c r="CD17">
        <v>28.001464516129001</v>
      </c>
      <c r="CE17">
        <v>28.287796774193598</v>
      </c>
      <c r="CF17">
        <v>999.9</v>
      </c>
      <c r="CG17">
        <v>0</v>
      </c>
      <c r="CH17">
        <v>0</v>
      </c>
      <c r="CI17">
        <v>9998.8487096774206</v>
      </c>
      <c r="CJ17">
        <v>0</v>
      </c>
      <c r="CK17">
        <v>269.28880645161303</v>
      </c>
      <c r="CL17">
        <v>1399.98806451613</v>
      </c>
      <c r="CM17">
        <v>0.89999825806451605</v>
      </c>
      <c r="CN17">
        <v>0.100001825806452</v>
      </c>
      <c r="CO17">
        <v>0</v>
      </c>
      <c r="CP17">
        <v>1003.46722580645</v>
      </c>
      <c r="CQ17">
        <v>4.99979</v>
      </c>
      <c r="CR17">
        <v>13974.8129032258</v>
      </c>
      <c r="CS17">
        <v>11904.564516128999</v>
      </c>
      <c r="CT17">
        <v>48.003999999999998</v>
      </c>
      <c r="CU17">
        <v>50.152999999999999</v>
      </c>
      <c r="CV17">
        <v>49.183</v>
      </c>
      <c r="CW17">
        <v>49.128999999999998</v>
      </c>
      <c r="CX17">
        <v>49.125</v>
      </c>
      <c r="CY17">
        <v>1255.4883870967701</v>
      </c>
      <c r="CZ17">
        <v>139.49967741935501</v>
      </c>
      <c r="DA17">
        <v>0</v>
      </c>
      <c r="DB17">
        <v>828</v>
      </c>
      <c r="DC17">
        <v>0</v>
      </c>
      <c r="DD17">
        <v>1003.13230769231</v>
      </c>
      <c r="DE17">
        <v>-31.5367521576533</v>
      </c>
      <c r="DF17">
        <v>-434.099145528039</v>
      </c>
      <c r="DG17">
        <v>13970.2</v>
      </c>
      <c r="DH17">
        <v>15</v>
      </c>
      <c r="DI17">
        <v>1608249268.0999999</v>
      </c>
      <c r="DJ17" t="s">
        <v>295</v>
      </c>
      <c r="DK17">
        <v>1608249267.0999999</v>
      </c>
      <c r="DL17">
        <v>1608249268.0999999</v>
      </c>
      <c r="DM17">
        <v>36</v>
      </c>
      <c r="DN17">
        <v>0.04</v>
      </c>
      <c r="DO17">
        <v>5.0000000000000001E-3</v>
      </c>
      <c r="DP17">
        <v>-0.84299999999999997</v>
      </c>
      <c r="DQ17">
        <v>-2.9000000000000001E-2</v>
      </c>
      <c r="DR17">
        <v>410</v>
      </c>
      <c r="DS17">
        <v>19</v>
      </c>
      <c r="DT17">
        <v>0.16</v>
      </c>
      <c r="DU17">
        <v>7.0000000000000007E-2</v>
      </c>
      <c r="DV17">
        <v>7.2146689303131</v>
      </c>
      <c r="DW17">
        <v>1.5313913886805799</v>
      </c>
      <c r="DX17">
        <v>0.119184304546939</v>
      </c>
      <c r="DY17">
        <v>0</v>
      </c>
      <c r="DZ17">
        <v>-9.2355567741935491</v>
      </c>
      <c r="EA17">
        <v>-1.72777112903223</v>
      </c>
      <c r="EB17">
        <v>0.13469611135961099</v>
      </c>
      <c r="EC17">
        <v>0</v>
      </c>
      <c r="ED17">
        <v>1.3802751612903199</v>
      </c>
      <c r="EE17">
        <v>2.0416451612900101E-2</v>
      </c>
      <c r="EF17">
        <v>1.6270116500717901E-3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-0.84299999999999997</v>
      </c>
      <c r="EN17">
        <v>-2.9000000000000001E-2</v>
      </c>
      <c r="EO17">
        <v>-1.1039972054357601</v>
      </c>
      <c r="EP17">
        <v>8.1547674161403102E-4</v>
      </c>
      <c r="EQ17">
        <v>-7.5071724955183801E-7</v>
      </c>
      <c r="ER17">
        <v>1.8443278439785599E-10</v>
      </c>
      <c r="ES17">
        <v>-0.159483531497805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22.9</v>
      </c>
      <c r="FB17">
        <v>22.9</v>
      </c>
      <c r="FC17">
        <v>2</v>
      </c>
      <c r="FD17">
        <v>508.30900000000003</v>
      </c>
      <c r="FE17">
        <v>469.95699999999999</v>
      </c>
      <c r="FF17">
        <v>23.233899999999998</v>
      </c>
      <c r="FG17">
        <v>32.208199999999998</v>
      </c>
      <c r="FH17">
        <v>30</v>
      </c>
      <c r="FI17">
        <v>32.147399999999998</v>
      </c>
      <c r="FJ17">
        <v>32.104199999999999</v>
      </c>
      <c r="FK17">
        <v>20.559899999999999</v>
      </c>
      <c r="FL17">
        <v>15.2287</v>
      </c>
      <c r="FM17">
        <v>12.238200000000001</v>
      </c>
      <c r="FN17">
        <v>23.236000000000001</v>
      </c>
      <c r="FO17">
        <v>410.47</v>
      </c>
      <c r="FP17">
        <v>18.7745</v>
      </c>
      <c r="FQ17">
        <v>101.10899999999999</v>
      </c>
      <c r="FR17">
        <v>100.506</v>
      </c>
    </row>
    <row r="18" spans="1:174" x14ac:dyDescent="0.25">
      <c r="A18">
        <v>2</v>
      </c>
      <c r="B18">
        <v>1608249374.5999999</v>
      </c>
      <c r="C18">
        <v>125.5</v>
      </c>
      <c r="D18" t="s">
        <v>297</v>
      </c>
      <c r="E18" t="s">
        <v>298</v>
      </c>
      <c r="F18" t="s">
        <v>289</v>
      </c>
      <c r="G18" t="s">
        <v>290</v>
      </c>
      <c r="H18">
        <v>1608249366.8499999</v>
      </c>
      <c r="I18">
        <f t="shared" si="0"/>
        <v>1.2018173529598634E-3</v>
      </c>
      <c r="J18">
        <f t="shared" si="1"/>
        <v>-0.27177080177212276</v>
      </c>
      <c r="K18">
        <f t="shared" si="2"/>
        <v>49.123946666666697</v>
      </c>
      <c r="L18">
        <f t="shared" si="3"/>
        <v>54.216342344531093</v>
      </c>
      <c r="M18">
        <f t="shared" si="4"/>
        <v>5.5196360143900609</v>
      </c>
      <c r="N18">
        <f t="shared" si="5"/>
        <v>5.0011914021651283</v>
      </c>
      <c r="O18">
        <f t="shared" si="6"/>
        <v>6.6582367062091141E-2</v>
      </c>
      <c r="P18">
        <f t="shared" si="7"/>
        <v>2.9593810574625179</v>
      </c>
      <c r="Q18">
        <f t="shared" si="8"/>
        <v>6.5761211465145311E-2</v>
      </c>
      <c r="R18">
        <f t="shared" si="9"/>
        <v>4.1173690879276116E-2</v>
      </c>
      <c r="S18">
        <f t="shared" si="10"/>
        <v>231.28907748286534</v>
      </c>
      <c r="T18">
        <f t="shared" si="11"/>
        <v>29.023575449565485</v>
      </c>
      <c r="U18">
        <f t="shared" si="12"/>
        <v>28.285679999999999</v>
      </c>
      <c r="V18">
        <f t="shared" si="13"/>
        <v>3.8585005815157096</v>
      </c>
      <c r="W18">
        <f t="shared" si="14"/>
        <v>54.125891511526106</v>
      </c>
      <c r="X18">
        <f t="shared" si="15"/>
        <v>2.0519261883237796</v>
      </c>
      <c r="Y18">
        <f t="shared" si="16"/>
        <v>3.7910252025813227</v>
      </c>
      <c r="Z18">
        <f t="shared" si="17"/>
        <v>1.80657439319193</v>
      </c>
      <c r="AA18">
        <f t="shared" si="18"/>
        <v>-53.000145265529973</v>
      </c>
      <c r="AB18">
        <f t="shared" si="19"/>
        <v>-48.331315695075631</v>
      </c>
      <c r="AC18">
        <f t="shared" si="20"/>
        <v>-3.56467019595808</v>
      </c>
      <c r="AD18">
        <f t="shared" si="21"/>
        <v>126.39294632630165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53605.96784903478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15342.3</v>
      </c>
      <c r="AS18">
        <v>950.75203846153897</v>
      </c>
      <c r="AT18">
        <v>1058.8499999999999</v>
      </c>
      <c r="AU18">
        <f t="shared" si="27"/>
        <v>0.10208996698159412</v>
      </c>
      <c r="AV18">
        <v>0.5</v>
      </c>
      <c r="AW18">
        <f t="shared" si="28"/>
        <v>1180.1769456458039</v>
      </c>
      <c r="AX18">
        <f t="shared" si="29"/>
        <v>-0.27177080177212276</v>
      </c>
      <c r="AY18">
        <f t="shared" si="30"/>
        <v>60.242112706709356</v>
      </c>
      <c r="AZ18">
        <f t="shared" si="31"/>
        <v>0.3234074703687963</v>
      </c>
      <c r="BA18">
        <f t="shared" si="32"/>
        <v>2.5926339196252209E-4</v>
      </c>
      <c r="BB18">
        <f t="shared" si="33"/>
        <v>2.0807763139254853</v>
      </c>
      <c r="BC18" t="s">
        <v>300</v>
      </c>
      <c r="BD18">
        <v>716.41</v>
      </c>
      <c r="BE18">
        <f t="shared" si="34"/>
        <v>342.43999999999994</v>
      </c>
      <c r="BF18">
        <f t="shared" si="35"/>
        <v>0.31566978606021773</v>
      </c>
      <c r="BG18">
        <f t="shared" si="36"/>
        <v>0.8654813860398245</v>
      </c>
      <c r="BH18">
        <f t="shared" si="37"/>
        <v>0.31481198965018808</v>
      </c>
      <c r="BI18">
        <f t="shared" si="38"/>
        <v>0.8651642731312662</v>
      </c>
      <c r="BJ18">
        <f t="shared" si="39"/>
        <v>0.23786327273864585</v>
      </c>
      <c r="BK18">
        <f t="shared" si="40"/>
        <v>0.76213672726135417</v>
      </c>
      <c r="BL18">
        <f t="shared" si="41"/>
        <v>1399.99066666667</v>
      </c>
      <c r="BM18">
        <f t="shared" si="42"/>
        <v>1180.1769456458039</v>
      </c>
      <c r="BN18">
        <f t="shared" si="43"/>
        <v>0.84298915253182727</v>
      </c>
      <c r="BO18">
        <f t="shared" si="44"/>
        <v>0.19597830506365449</v>
      </c>
      <c r="BP18">
        <v>6</v>
      </c>
      <c r="BQ18">
        <v>0.5</v>
      </c>
      <c r="BR18" t="s">
        <v>294</v>
      </c>
      <c r="BS18">
        <v>2</v>
      </c>
      <c r="BT18">
        <v>1608249366.8499999</v>
      </c>
      <c r="BU18">
        <v>49.123946666666697</v>
      </c>
      <c r="BV18">
        <v>48.868780000000001</v>
      </c>
      <c r="BW18">
        <v>20.15494</v>
      </c>
      <c r="BX18">
        <v>18.742450000000002</v>
      </c>
      <c r="BY18">
        <v>50.1494</v>
      </c>
      <c r="BZ18">
        <v>20.1551066666667</v>
      </c>
      <c r="CA18">
        <v>500.2208</v>
      </c>
      <c r="CB18">
        <v>101.7076</v>
      </c>
      <c r="CC18">
        <v>0.100005893333333</v>
      </c>
      <c r="CD18">
        <v>27.982749999999999</v>
      </c>
      <c r="CE18">
        <v>28.285679999999999</v>
      </c>
      <c r="CF18">
        <v>999.9</v>
      </c>
      <c r="CG18">
        <v>0</v>
      </c>
      <c r="CH18">
        <v>0</v>
      </c>
      <c r="CI18">
        <v>10000.285</v>
      </c>
      <c r="CJ18">
        <v>0</v>
      </c>
      <c r="CK18">
        <v>267.73</v>
      </c>
      <c r="CL18">
        <v>1399.99066666667</v>
      </c>
      <c r="CM18">
        <v>0.90000530000000001</v>
      </c>
      <c r="CN18">
        <v>9.99949533333334E-2</v>
      </c>
      <c r="CO18">
        <v>0</v>
      </c>
      <c r="CP18">
        <v>950.76583333333303</v>
      </c>
      <c r="CQ18">
        <v>4.99979</v>
      </c>
      <c r="CR18">
        <v>13219.3666666667</v>
      </c>
      <c r="CS18">
        <v>11904.6033333333</v>
      </c>
      <c r="CT18">
        <v>48.061999999999998</v>
      </c>
      <c r="CU18">
        <v>50.108199999999997</v>
      </c>
      <c r="CV18">
        <v>49.186999999999998</v>
      </c>
      <c r="CW18">
        <v>49.106099999999998</v>
      </c>
      <c r="CX18">
        <v>49.1332666666667</v>
      </c>
      <c r="CY18">
        <v>1255.49933333333</v>
      </c>
      <c r="CZ18">
        <v>139.49299999999999</v>
      </c>
      <c r="DA18">
        <v>0</v>
      </c>
      <c r="DB18">
        <v>124.799999952316</v>
      </c>
      <c r="DC18">
        <v>0</v>
      </c>
      <c r="DD18">
        <v>950.75203846153897</v>
      </c>
      <c r="DE18">
        <v>-1.1032820445510101</v>
      </c>
      <c r="DF18">
        <v>-30.283760765768999</v>
      </c>
      <c r="DG18">
        <v>13219.307692307701</v>
      </c>
      <c r="DH18">
        <v>15</v>
      </c>
      <c r="DI18">
        <v>1608249268.0999999</v>
      </c>
      <c r="DJ18" t="s">
        <v>295</v>
      </c>
      <c r="DK18">
        <v>1608249267.0999999</v>
      </c>
      <c r="DL18">
        <v>1608249268.0999999</v>
      </c>
      <c r="DM18">
        <v>36</v>
      </c>
      <c r="DN18">
        <v>0.04</v>
      </c>
      <c r="DO18">
        <v>5.0000000000000001E-3</v>
      </c>
      <c r="DP18">
        <v>-0.84299999999999997</v>
      </c>
      <c r="DQ18">
        <v>-2.9000000000000001E-2</v>
      </c>
      <c r="DR18">
        <v>410</v>
      </c>
      <c r="DS18">
        <v>19</v>
      </c>
      <c r="DT18">
        <v>0.16</v>
      </c>
      <c r="DU18">
        <v>7.0000000000000007E-2</v>
      </c>
      <c r="DV18">
        <v>-0.26802584023936799</v>
      </c>
      <c r="DW18">
        <v>-0.165581608813481</v>
      </c>
      <c r="DX18">
        <v>1.4159912157212001E-2</v>
      </c>
      <c r="DY18">
        <v>1</v>
      </c>
      <c r="DZ18">
        <v>0.251668677419355</v>
      </c>
      <c r="EA18">
        <v>0.195693387096774</v>
      </c>
      <c r="EB18">
        <v>1.7129659926170899E-2</v>
      </c>
      <c r="EC18">
        <v>1</v>
      </c>
      <c r="ED18">
        <v>1.41203903225806</v>
      </c>
      <c r="EE18">
        <v>3.9165483870967001E-2</v>
      </c>
      <c r="EF18">
        <v>3.0039182528702598E-3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-1.0249999999999999</v>
      </c>
      <c r="EN18">
        <v>-1E-4</v>
      </c>
      <c r="EO18">
        <v>-1.0644916665328401</v>
      </c>
      <c r="EP18">
        <v>8.1547674161403102E-4</v>
      </c>
      <c r="EQ18">
        <v>-7.5071724955183801E-7</v>
      </c>
      <c r="ER18">
        <v>1.8443278439785599E-10</v>
      </c>
      <c r="ES18">
        <v>-0.15416152830773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1.8</v>
      </c>
      <c r="FB18">
        <v>1.8</v>
      </c>
      <c r="FC18">
        <v>2</v>
      </c>
      <c r="FD18">
        <v>508.358</v>
      </c>
      <c r="FE18">
        <v>469.096</v>
      </c>
      <c r="FF18">
        <v>23.3339</v>
      </c>
      <c r="FG18">
        <v>32.213900000000002</v>
      </c>
      <c r="FH18">
        <v>30</v>
      </c>
      <c r="FI18">
        <v>32.155900000000003</v>
      </c>
      <c r="FJ18">
        <v>32.112699999999997</v>
      </c>
      <c r="FK18">
        <v>5.09863</v>
      </c>
      <c r="FL18">
        <v>14.8667</v>
      </c>
      <c r="FM18">
        <v>12.0106</v>
      </c>
      <c r="FN18">
        <v>23.3386</v>
      </c>
      <c r="FO18">
        <v>49.226399999999998</v>
      </c>
      <c r="FP18">
        <v>18.706</v>
      </c>
      <c r="FQ18">
        <v>101.10899999999999</v>
      </c>
      <c r="FR18">
        <v>100.51</v>
      </c>
    </row>
    <row r="19" spans="1:174" x14ac:dyDescent="0.25">
      <c r="A19">
        <v>3</v>
      </c>
      <c r="B19">
        <v>1608249445.5999999</v>
      </c>
      <c r="C19">
        <v>196.5</v>
      </c>
      <c r="D19" t="s">
        <v>302</v>
      </c>
      <c r="E19" t="s">
        <v>303</v>
      </c>
      <c r="F19" t="s">
        <v>289</v>
      </c>
      <c r="G19" t="s">
        <v>290</v>
      </c>
      <c r="H19">
        <v>1608249437.8499999</v>
      </c>
      <c r="I19">
        <f t="shared" si="0"/>
        <v>1.2344872004803192E-3</v>
      </c>
      <c r="J19">
        <f t="shared" si="1"/>
        <v>0.54800101819139002</v>
      </c>
      <c r="K19">
        <f t="shared" si="2"/>
        <v>79.344856666666701</v>
      </c>
      <c r="L19">
        <f t="shared" si="3"/>
        <v>64.232174786837689</v>
      </c>
      <c r="M19">
        <f t="shared" si="4"/>
        <v>6.5393812899212627</v>
      </c>
      <c r="N19">
        <f t="shared" si="5"/>
        <v>8.0779807449989924</v>
      </c>
      <c r="O19">
        <f t="shared" si="6"/>
        <v>6.8137727507380411E-2</v>
      </c>
      <c r="P19">
        <f t="shared" si="7"/>
        <v>2.9592661076632978</v>
      </c>
      <c r="Q19">
        <f t="shared" si="8"/>
        <v>6.727799371226241E-2</v>
      </c>
      <c r="R19">
        <f t="shared" si="9"/>
        <v>4.212508587554209E-2</v>
      </c>
      <c r="S19">
        <f t="shared" si="10"/>
        <v>231.28968927601275</v>
      </c>
      <c r="T19">
        <f t="shared" si="11"/>
        <v>29.012181006377048</v>
      </c>
      <c r="U19">
        <f t="shared" si="12"/>
        <v>28.269459999999999</v>
      </c>
      <c r="V19">
        <f t="shared" si="13"/>
        <v>3.8548613339187736</v>
      </c>
      <c r="W19">
        <f t="shared" si="14"/>
        <v>53.843557893059092</v>
      </c>
      <c r="X19">
        <f t="shared" si="15"/>
        <v>2.0408626691381717</v>
      </c>
      <c r="Y19">
        <f t="shared" si="16"/>
        <v>3.7903562635879546</v>
      </c>
      <c r="Z19">
        <f t="shared" si="17"/>
        <v>1.8139986647806019</v>
      </c>
      <c r="AA19">
        <f t="shared" si="18"/>
        <v>-54.440885541182077</v>
      </c>
      <c r="AB19">
        <f t="shared" si="19"/>
        <v>-46.224574586953686</v>
      </c>
      <c r="AC19">
        <f t="shared" si="20"/>
        <v>-3.4090932701337722</v>
      </c>
      <c r="AD19">
        <f t="shared" si="21"/>
        <v>127.21513587774322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53603.174874432851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15341.8</v>
      </c>
      <c r="AS19">
        <v>947.66207999999995</v>
      </c>
      <c r="AT19">
        <v>1047.1400000000001</v>
      </c>
      <c r="AU19">
        <f t="shared" si="27"/>
        <v>9.4999637106786272E-2</v>
      </c>
      <c r="AV19">
        <v>0.5</v>
      </c>
      <c r="AW19">
        <f t="shared" si="28"/>
        <v>1180.1830606276671</v>
      </c>
      <c r="AX19">
        <f t="shared" si="29"/>
        <v>0.54800101819139002</v>
      </c>
      <c r="AY19">
        <f t="shared" si="30"/>
        <v>56.058481239602358</v>
      </c>
      <c r="AZ19">
        <f t="shared" si="31"/>
        <v>0.31647153198235201</v>
      </c>
      <c r="BA19">
        <f t="shared" si="32"/>
        <v>9.5387617020099944E-4</v>
      </c>
      <c r="BB19">
        <f t="shared" si="33"/>
        <v>2.1152281452336834</v>
      </c>
      <c r="BC19" t="s">
        <v>305</v>
      </c>
      <c r="BD19">
        <v>715.75</v>
      </c>
      <c r="BE19">
        <f t="shared" si="34"/>
        <v>331.3900000000001</v>
      </c>
      <c r="BF19">
        <f t="shared" si="35"/>
        <v>0.30018383173903895</v>
      </c>
      <c r="BG19">
        <f t="shared" si="36"/>
        <v>0.86985583172644543</v>
      </c>
      <c r="BH19">
        <f t="shared" si="37"/>
        <v>0.29993667345452546</v>
      </c>
      <c r="BI19">
        <f t="shared" si="38"/>
        <v>0.86976255548869907</v>
      </c>
      <c r="BJ19">
        <f t="shared" si="39"/>
        <v>0.22672277608408384</v>
      </c>
      <c r="BK19">
        <f t="shared" si="40"/>
        <v>0.77327722391591613</v>
      </c>
      <c r="BL19">
        <f t="shared" si="41"/>
        <v>1399.99833333333</v>
      </c>
      <c r="BM19">
        <f t="shared" si="42"/>
        <v>1180.1830606276671</v>
      </c>
      <c r="BN19">
        <f t="shared" si="43"/>
        <v>0.84298890400655468</v>
      </c>
      <c r="BO19">
        <f t="shared" si="44"/>
        <v>0.19597780801310935</v>
      </c>
      <c r="BP19">
        <v>6</v>
      </c>
      <c r="BQ19">
        <v>0.5</v>
      </c>
      <c r="BR19" t="s">
        <v>294</v>
      </c>
      <c r="BS19">
        <v>2</v>
      </c>
      <c r="BT19">
        <v>1608249437.8499999</v>
      </c>
      <c r="BU19">
        <v>79.344856666666701</v>
      </c>
      <c r="BV19">
        <v>80.119649999999993</v>
      </c>
      <c r="BW19">
        <v>20.0460933333333</v>
      </c>
      <c r="BX19">
        <v>18.5950566666667</v>
      </c>
      <c r="BY19">
        <v>80.348579999999998</v>
      </c>
      <c r="BZ19">
        <v>20.0485333333333</v>
      </c>
      <c r="CA19">
        <v>500.22466666666702</v>
      </c>
      <c r="CB19">
        <v>101.7085</v>
      </c>
      <c r="CC19">
        <v>9.99988033333334E-2</v>
      </c>
      <c r="CD19">
        <v>27.9797233333333</v>
      </c>
      <c r="CE19">
        <v>28.269459999999999</v>
      </c>
      <c r="CF19">
        <v>999.9</v>
      </c>
      <c r="CG19">
        <v>0</v>
      </c>
      <c r="CH19">
        <v>0</v>
      </c>
      <c r="CI19">
        <v>9999.5446666666594</v>
      </c>
      <c r="CJ19">
        <v>0</v>
      </c>
      <c r="CK19">
        <v>266.54006666666697</v>
      </c>
      <c r="CL19">
        <v>1399.99833333333</v>
      </c>
      <c r="CM19">
        <v>0.90001126666666598</v>
      </c>
      <c r="CN19">
        <v>9.9989046666666706E-2</v>
      </c>
      <c r="CO19">
        <v>0</v>
      </c>
      <c r="CP19">
        <v>947.72400000000005</v>
      </c>
      <c r="CQ19">
        <v>4.99979</v>
      </c>
      <c r="CR19">
        <v>13175.5466666667</v>
      </c>
      <c r="CS19">
        <v>11904.696666666699</v>
      </c>
      <c r="CT19">
        <v>48.0914</v>
      </c>
      <c r="CU19">
        <v>50.061999999999998</v>
      </c>
      <c r="CV19">
        <v>49.186999999999998</v>
      </c>
      <c r="CW19">
        <v>49.061999999999998</v>
      </c>
      <c r="CX19">
        <v>49.182866666666598</v>
      </c>
      <c r="CY19">
        <v>1255.5163333333301</v>
      </c>
      <c r="CZ19">
        <v>139.482</v>
      </c>
      <c r="DA19">
        <v>0</v>
      </c>
      <c r="DB19">
        <v>70.299999952316298</v>
      </c>
      <c r="DC19">
        <v>0</v>
      </c>
      <c r="DD19">
        <v>947.66207999999995</v>
      </c>
      <c r="DE19">
        <v>-4.1647692342626401</v>
      </c>
      <c r="DF19">
        <v>-62.015384562839898</v>
      </c>
      <c r="DG19">
        <v>13174.951999999999</v>
      </c>
      <c r="DH19">
        <v>15</v>
      </c>
      <c r="DI19">
        <v>1608249268.0999999</v>
      </c>
      <c r="DJ19" t="s">
        <v>295</v>
      </c>
      <c r="DK19">
        <v>1608249267.0999999</v>
      </c>
      <c r="DL19">
        <v>1608249268.0999999</v>
      </c>
      <c r="DM19">
        <v>36</v>
      </c>
      <c r="DN19">
        <v>0.04</v>
      </c>
      <c r="DO19">
        <v>5.0000000000000001E-3</v>
      </c>
      <c r="DP19">
        <v>-0.84299999999999997</v>
      </c>
      <c r="DQ19">
        <v>-2.9000000000000001E-2</v>
      </c>
      <c r="DR19">
        <v>410</v>
      </c>
      <c r="DS19">
        <v>19</v>
      </c>
      <c r="DT19">
        <v>0.16</v>
      </c>
      <c r="DU19">
        <v>7.0000000000000007E-2</v>
      </c>
      <c r="DV19">
        <v>0.55246228376855899</v>
      </c>
      <c r="DW19">
        <v>-0.121036465040032</v>
      </c>
      <c r="DX19">
        <v>2.8437642124166398E-2</v>
      </c>
      <c r="DY19">
        <v>1</v>
      </c>
      <c r="DZ19">
        <v>-0.77946522580645194</v>
      </c>
      <c r="EA19">
        <v>0.15266482258064601</v>
      </c>
      <c r="EB19">
        <v>3.3551736028071599E-2</v>
      </c>
      <c r="EC19">
        <v>1</v>
      </c>
      <c r="ED19">
        <v>1.45164548387097</v>
      </c>
      <c r="EE19">
        <v>-0.10301177419355401</v>
      </c>
      <c r="EF19">
        <v>1.05950983306828E-2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-1.004</v>
      </c>
      <c r="EN19">
        <v>-1.6999999999999999E-3</v>
      </c>
      <c r="EO19">
        <v>-1.0644916665328401</v>
      </c>
      <c r="EP19">
        <v>8.1547674161403102E-4</v>
      </c>
      <c r="EQ19">
        <v>-7.5071724955183801E-7</v>
      </c>
      <c r="ER19">
        <v>1.8443278439785599E-10</v>
      </c>
      <c r="ES19">
        <v>-0.15416152830773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</v>
      </c>
      <c r="FB19">
        <v>3</v>
      </c>
      <c r="FC19">
        <v>2</v>
      </c>
      <c r="FD19">
        <v>508.38900000000001</v>
      </c>
      <c r="FE19">
        <v>469.23200000000003</v>
      </c>
      <c r="FF19">
        <v>23.308700000000002</v>
      </c>
      <c r="FG19">
        <v>32.1997</v>
      </c>
      <c r="FH19">
        <v>29.9999</v>
      </c>
      <c r="FI19">
        <v>32.147399999999998</v>
      </c>
      <c r="FJ19">
        <v>32.104199999999999</v>
      </c>
      <c r="FK19">
        <v>6.4480399999999998</v>
      </c>
      <c r="FL19">
        <v>15.354200000000001</v>
      </c>
      <c r="FM19">
        <v>12.0106</v>
      </c>
      <c r="FN19">
        <v>23.312899999999999</v>
      </c>
      <c r="FO19">
        <v>80.403599999999997</v>
      </c>
      <c r="FP19">
        <v>18.642399999999999</v>
      </c>
      <c r="FQ19">
        <v>101.114</v>
      </c>
      <c r="FR19">
        <v>100.51</v>
      </c>
    </row>
    <row r="20" spans="1:174" x14ac:dyDescent="0.25">
      <c r="A20">
        <v>4</v>
      </c>
      <c r="B20">
        <v>1608249519.5999999</v>
      </c>
      <c r="C20">
        <v>270.5</v>
      </c>
      <c r="D20" t="s">
        <v>306</v>
      </c>
      <c r="E20" t="s">
        <v>307</v>
      </c>
      <c r="F20" t="s">
        <v>289</v>
      </c>
      <c r="G20" t="s">
        <v>290</v>
      </c>
      <c r="H20">
        <v>1608249511.8499999</v>
      </c>
      <c r="I20">
        <f t="shared" si="0"/>
        <v>1.3415818712009156E-3</v>
      </c>
      <c r="J20">
        <f t="shared" si="1"/>
        <v>1.0461105176369232</v>
      </c>
      <c r="K20">
        <f t="shared" si="2"/>
        <v>99.619649999999993</v>
      </c>
      <c r="L20">
        <f t="shared" si="3"/>
        <v>74.303542783238655</v>
      </c>
      <c r="M20">
        <f t="shared" si="4"/>
        <v>7.5647788544807835</v>
      </c>
      <c r="N20">
        <f t="shared" si="5"/>
        <v>10.142189639721639</v>
      </c>
      <c r="O20">
        <f t="shared" si="6"/>
        <v>7.4366317885543723E-2</v>
      </c>
      <c r="P20">
        <f t="shared" si="7"/>
        <v>2.9587248750153043</v>
      </c>
      <c r="Q20">
        <f t="shared" si="8"/>
        <v>7.334330846107362E-2</v>
      </c>
      <c r="R20">
        <f t="shared" si="9"/>
        <v>4.5930308672288943E-2</v>
      </c>
      <c r="S20">
        <f t="shared" si="10"/>
        <v>231.29227101266329</v>
      </c>
      <c r="T20">
        <f t="shared" si="11"/>
        <v>28.986536899301456</v>
      </c>
      <c r="U20">
        <f t="shared" si="12"/>
        <v>28.26144</v>
      </c>
      <c r="V20">
        <f t="shared" si="13"/>
        <v>3.8530630097534497</v>
      </c>
      <c r="W20">
        <f t="shared" si="14"/>
        <v>53.940117348770968</v>
      </c>
      <c r="X20">
        <f t="shared" si="15"/>
        <v>2.0447304426042834</v>
      </c>
      <c r="Y20">
        <f t="shared" si="16"/>
        <v>3.7907415539778633</v>
      </c>
      <c r="Z20">
        <f t="shared" si="17"/>
        <v>1.8083325671491663</v>
      </c>
      <c r="AA20">
        <f t="shared" si="18"/>
        <v>-59.163760519960377</v>
      </c>
      <c r="AB20">
        <f t="shared" si="19"/>
        <v>-44.658763508626528</v>
      </c>
      <c r="AC20">
        <f t="shared" si="20"/>
        <v>-3.2941131028529886</v>
      </c>
      <c r="AD20">
        <f t="shared" si="21"/>
        <v>124.1756338812234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53587.099337685038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15341.4</v>
      </c>
      <c r="AS20">
        <v>941.67827999999997</v>
      </c>
      <c r="AT20">
        <v>1037.42</v>
      </c>
      <c r="AU20">
        <f t="shared" si="27"/>
        <v>9.2288292109271142E-2</v>
      </c>
      <c r="AV20">
        <v>0.5</v>
      </c>
      <c r="AW20">
        <f t="shared" si="28"/>
        <v>1180.189970627782</v>
      </c>
      <c r="AX20">
        <f t="shared" si="29"/>
        <v>1.0461105176369232</v>
      </c>
      <c r="AY20">
        <f t="shared" si="30"/>
        <v>54.458858376864441</v>
      </c>
      <c r="AZ20">
        <f t="shared" si="31"/>
        <v>0.3258950087717607</v>
      </c>
      <c r="BA20">
        <f t="shared" si="32"/>
        <v>1.3759293316052859E-3</v>
      </c>
      <c r="BB20">
        <f t="shared" si="33"/>
        <v>2.144415954965202</v>
      </c>
      <c r="BC20" t="s">
        <v>309</v>
      </c>
      <c r="BD20">
        <v>699.33</v>
      </c>
      <c r="BE20">
        <f t="shared" si="34"/>
        <v>338.09000000000003</v>
      </c>
      <c r="BF20">
        <f t="shared" si="35"/>
        <v>0.28318412257091335</v>
      </c>
      <c r="BG20">
        <f t="shared" si="36"/>
        <v>0.86807530972588032</v>
      </c>
      <c r="BH20">
        <f t="shared" si="37"/>
        <v>0.29738710617739411</v>
      </c>
      <c r="BI20">
        <f t="shared" si="38"/>
        <v>0.8735794047213421</v>
      </c>
      <c r="BJ20">
        <f t="shared" si="39"/>
        <v>0.21030447090434842</v>
      </c>
      <c r="BK20">
        <f t="shared" si="40"/>
        <v>0.78969552909565155</v>
      </c>
      <c r="BL20">
        <f t="shared" si="41"/>
        <v>1400.0056666666701</v>
      </c>
      <c r="BM20">
        <f t="shared" si="42"/>
        <v>1180.189970627782</v>
      </c>
      <c r="BN20">
        <f t="shared" si="43"/>
        <v>0.84298942406264954</v>
      </c>
      <c r="BO20">
        <f t="shared" si="44"/>
        <v>0.19597884812529909</v>
      </c>
      <c r="BP20">
        <v>6</v>
      </c>
      <c r="BQ20">
        <v>0.5</v>
      </c>
      <c r="BR20" t="s">
        <v>294</v>
      </c>
      <c r="BS20">
        <v>2</v>
      </c>
      <c r="BT20">
        <v>1608249511.8499999</v>
      </c>
      <c r="BU20">
        <v>99.619649999999993</v>
      </c>
      <c r="BV20">
        <v>101.03473333333299</v>
      </c>
      <c r="BW20">
        <v>20.083960000000001</v>
      </c>
      <c r="BX20">
        <v>18.507093333333302</v>
      </c>
      <c r="BY20">
        <v>100.609533333333</v>
      </c>
      <c r="BZ20">
        <v>20.085613333333299</v>
      </c>
      <c r="CA20">
        <v>500.22146666666703</v>
      </c>
      <c r="CB20">
        <v>101.709133333333</v>
      </c>
      <c r="CC20">
        <v>9.9994079999999999E-2</v>
      </c>
      <c r="CD20">
        <v>27.981466666666702</v>
      </c>
      <c r="CE20">
        <v>28.26144</v>
      </c>
      <c r="CF20">
        <v>999.9</v>
      </c>
      <c r="CG20">
        <v>0</v>
      </c>
      <c r="CH20">
        <v>0</v>
      </c>
      <c r="CI20">
        <v>9996.4136666666709</v>
      </c>
      <c r="CJ20">
        <v>0</v>
      </c>
      <c r="CK20">
        <v>265.48553333333302</v>
      </c>
      <c r="CL20">
        <v>1400.0056666666701</v>
      </c>
      <c r="CM20">
        <v>0.89999569999999995</v>
      </c>
      <c r="CN20">
        <v>0.10000431</v>
      </c>
      <c r="CO20">
        <v>0</v>
      </c>
      <c r="CP20">
        <v>941.73303333333297</v>
      </c>
      <c r="CQ20">
        <v>4.99979</v>
      </c>
      <c r="CR20">
        <v>13100.6333333333</v>
      </c>
      <c r="CS20">
        <v>11904.6933333333</v>
      </c>
      <c r="CT20">
        <v>48.125</v>
      </c>
      <c r="CU20">
        <v>50.070399999999999</v>
      </c>
      <c r="CV20">
        <v>49.186999999999998</v>
      </c>
      <c r="CW20">
        <v>49.061999999999998</v>
      </c>
      <c r="CX20">
        <v>49.186999999999998</v>
      </c>
      <c r="CY20">
        <v>1255.49866666667</v>
      </c>
      <c r="CZ20">
        <v>139.50700000000001</v>
      </c>
      <c r="DA20">
        <v>0</v>
      </c>
      <c r="DB20">
        <v>73.400000095367403</v>
      </c>
      <c r="DC20">
        <v>0</v>
      </c>
      <c r="DD20">
        <v>941.67827999999997</v>
      </c>
      <c r="DE20">
        <v>-4.7776922984913401</v>
      </c>
      <c r="DF20">
        <v>-73.015384637385395</v>
      </c>
      <c r="DG20">
        <v>13099.832</v>
      </c>
      <c r="DH20">
        <v>15</v>
      </c>
      <c r="DI20">
        <v>1608249268.0999999</v>
      </c>
      <c r="DJ20" t="s">
        <v>295</v>
      </c>
      <c r="DK20">
        <v>1608249267.0999999</v>
      </c>
      <c r="DL20">
        <v>1608249268.0999999</v>
      </c>
      <c r="DM20">
        <v>36</v>
      </c>
      <c r="DN20">
        <v>0.04</v>
      </c>
      <c r="DO20">
        <v>5.0000000000000001E-3</v>
      </c>
      <c r="DP20">
        <v>-0.84299999999999997</v>
      </c>
      <c r="DQ20">
        <v>-2.9000000000000001E-2</v>
      </c>
      <c r="DR20">
        <v>410</v>
      </c>
      <c r="DS20">
        <v>19</v>
      </c>
      <c r="DT20">
        <v>0.16</v>
      </c>
      <c r="DU20">
        <v>7.0000000000000007E-2</v>
      </c>
      <c r="DV20">
        <v>1.0448528648868001</v>
      </c>
      <c r="DW20">
        <v>-0.192305988827734</v>
      </c>
      <c r="DX20">
        <v>2.5730425715616401E-2</v>
      </c>
      <c r="DY20">
        <v>1</v>
      </c>
      <c r="DZ20">
        <v>-1.4142783870967699</v>
      </c>
      <c r="EA20">
        <v>0.17734209677419599</v>
      </c>
      <c r="EB20">
        <v>3.0154958838636101E-2</v>
      </c>
      <c r="EC20">
        <v>1</v>
      </c>
      <c r="ED20">
        <v>1.57571193548387</v>
      </c>
      <c r="EE20">
        <v>8.95553225806415E-2</v>
      </c>
      <c r="EF20">
        <v>7.5517827074376102E-3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-0.99</v>
      </c>
      <c r="EN20">
        <v>-1.4E-3</v>
      </c>
      <c r="EO20">
        <v>-1.0644916665328401</v>
      </c>
      <c r="EP20">
        <v>8.1547674161403102E-4</v>
      </c>
      <c r="EQ20">
        <v>-7.5071724955183801E-7</v>
      </c>
      <c r="ER20">
        <v>1.8443278439785599E-10</v>
      </c>
      <c r="ES20">
        <v>-0.15416152830773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4.2</v>
      </c>
      <c r="FC20">
        <v>2</v>
      </c>
      <c r="FD20">
        <v>508.46600000000001</v>
      </c>
      <c r="FE20">
        <v>469.43700000000001</v>
      </c>
      <c r="FF20">
        <v>23.3491</v>
      </c>
      <c r="FG20">
        <v>32.174900000000001</v>
      </c>
      <c r="FH20">
        <v>29.9999</v>
      </c>
      <c r="FI20">
        <v>32.130400000000002</v>
      </c>
      <c r="FJ20">
        <v>32.087400000000002</v>
      </c>
      <c r="FK20">
        <v>7.3648100000000003</v>
      </c>
      <c r="FL20">
        <v>15.733000000000001</v>
      </c>
      <c r="FM20">
        <v>11.638500000000001</v>
      </c>
      <c r="FN20">
        <v>23.3535</v>
      </c>
      <c r="FO20">
        <v>101.164</v>
      </c>
      <c r="FP20">
        <v>18.561</v>
      </c>
      <c r="FQ20">
        <v>101.119</v>
      </c>
      <c r="FR20">
        <v>100.518</v>
      </c>
    </row>
    <row r="21" spans="1:174" x14ac:dyDescent="0.25">
      <c r="A21">
        <v>5</v>
      </c>
      <c r="B21">
        <v>1608249591.5999999</v>
      </c>
      <c r="C21">
        <v>342.5</v>
      </c>
      <c r="D21" t="s">
        <v>310</v>
      </c>
      <c r="E21" t="s">
        <v>311</v>
      </c>
      <c r="F21" t="s">
        <v>289</v>
      </c>
      <c r="G21" t="s">
        <v>290</v>
      </c>
      <c r="H21">
        <v>1608249583.8499999</v>
      </c>
      <c r="I21">
        <f t="shared" si="0"/>
        <v>1.4557982383834264E-3</v>
      </c>
      <c r="J21">
        <f t="shared" si="1"/>
        <v>2.5780355287586789</v>
      </c>
      <c r="K21">
        <f t="shared" si="2"/>
        <v>148.99906666666701</v>
      </c>
      <c r="L21">
        <f t="shared" si="3"/>
        <v>93.891606781406551</v>
      </c>
      <c r="M21">
        <f t="shared" si="4"/>
        <v>9.5588821172891336</v>
      </c>
      <c r="N21">
        <f t="shared" si="5"/>
        <v>15.169242093903787</v>
      </c>
      <c r="O21">
        <f t="shared" si="6"/>
        <v>8.1025104659744288E-2</v>
      </c>
      <c r="P21">
        <f t="shared" si="7"/>
        <v>2.959199057729748</v>
      </c>
      <c r="Q21">
        <f t="shared" si="8"/>
        <v>7.9812494128904662E-2</v>
      </c>
      <c r="R21">
        <f t="shared" si="9"/>
        <v>4.9990245272732083E-2</v>
      </c>
      <c r="S21">
        <f t="shared" si="10"/>
        <v>231.29150344325194</v>
      </c>
      <c r="T21">
        <f t="shared" si="11"/>
        <v>28.959140973795474</v>
      </c>
      <c r="U21">
        <f t="shared" si="12"/>
        <v>28.253426666666702</v>
      </c>
      <c r="V21">
        <f t="shared" si="13"/>
        <v>3.8512669114080875</v>
      </c>
      <c r="W21">
        <f t="shared" si="14"/>
        <v>54.021521858685603</v>
      </c>
      <c r="X21">
        <f t="shared" si="15"/>
        <v>2.048074985182585</v>
      </c>
      <c r="Y21">
        <f t="shared" si="16"/>
        <v>3.7912204519897181</v>
      </c>
      <c r="Z21">
        <f t="shared" si="17"/>
        <v>1.8031919262255025</v>
      </c>
      <c r="AA21">
        <f t="shared" si="18"/>
        <v>-64.200702312709097</v>
      </c>
      <c r="AB21">
        <f t="shared" si="19"/>
        <v>-43.041840848581295</v>
      </c>
      <c r="AC21">
        <f t="shared" si="20"/>
        <v>-3.174244656024241</v>
      </c>
      <c r="AD21">
        <f t="shared" si="21"/>
        <v>120.87471562593731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53600.505056137299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15341.1</v>
      </c>
      <c r="AS21">
        <v>930.78732000000002</v>
      </c>
      <c r="AT21">
        <v>1033.0899999999999</v>
      </c>
      <c r="AU21">
        <f t="shared" si="27"/>
        <v>9.902591255360127E-2</v>
      </c>
      <c r="AV21">
        <v>0.5</v>
      </c>
      <c r="AW21">
        <f t="shared" si="28"/>
        <v>1180.1878006277459</v>
      </c>
      <c r="AX21">
        <f t="shared" si="29"/>
        <v>2.5780355287586789</v>
      </c>
      <c r="AY21">
        <f t="shared" si="30"/>
        <v>58.43458697089509</v>
      </c>
      <c r="AZ21">
        <f t="shared" si="31"/>
        <v>0.35164409683570647</v>
      </c>
      <c r="BA21">
        <f t="shared" si="32"/>
        <v>2.6739668101096541E-3</v>
      </c>
      <c r="BB21">
        <f t="shared" si="33"/>
        <v>2.157595175638134</v>
      </c>
      <c r="BC21" t="s">
        <v>313</v>
      </c>
      <c r="BD21">
        <v>669.81</v>
      </c>
      <c r="BE21">
        <f t="shared" si="34"/>
        <v>363.28</v>
      </c>
      <c r="BF21">
        <f t="shared" si="35"/>
        <v>0.2816083461792554</v>
      </c>
      <c r="BG21">
        <f t="shared" si="36"/>
        <v>0.85986027690016853</v>
      </c>
      <c r="BH21">
        <f t="shared" si="37"/>
        <v>0.32209845070320164</v>
      </c>
      <c r="BI21">
        <f t="shared" si="38"/>
        <v>0.87527970895769436</v>
      </c>
      <c r="BJ21">
        <f t="shared" si="39"/>
        <v>0.20265003863001382</v>
      </c>
      <c r="BK21">
        <f t="shared" si="40"/>
        <v>0.79734996136998615</v>
      </c>
      <c r="BL21">
        <f t="shared" si="41"/>
        <v>1400.0033333333299</v>
      </c>
      <c r="BM21">
        <f t="shared" si="42"/>
        <v>1180.1878006277459</v>
      </c>
      <c r="BN21">
        <f t="shared" si="43"/>
        <v>0.8429892790453466</v>
      </c>
      <c r="BO21">
        <f t="shared" si="44"/>
        <v>0.19597855809069303</v>
      </c>
      <c r="BP21">
        <v>6</v>
      </c>
      <c r="BQ21">
        <v>0.5</v>
      </c>
      <c r="BR21" t="s">
        <v>294</v>
      </c>
      <c r="BS21">
        <v>2</v>
      </c>
      <c r="BT21">
        <v>1608249583.8499999</v>
      </c>
      <c r="BU21">
        <v>148.99906666666701</v>
      </c>
      <c r="BV21">
        <v>152.35153333333301</v>
      </c>
      <c r="BW21">
        <v>20.1171066666667</v>
      </c>
      <c r="BX21">
        <v>18.406043333333301</v>
      </c>
      <c r="BY21">
        <v>149.95740000000001</v>
      </c>
      <c r="BZ21">
        <v>20.1180633333333</v>
      </c>
      <c r="CA21">
        <v>500.21940000000001</v>
      </c>
      <c r="CB21">
        <v>101.70763333333301</v>
      </c>
      <c r="CC21">
        <v>9.9998306666666703E-2</v>
      </c>
      <c r="CD21">
        <v>27.983633333333302</v>
      </c>
      <c r="CE21">
        <v>28.253426666666702</v>
      </c>
      <c r="CF21">
        <v>999.9</v>
      </c>
      <c r="CG21">
        <v>0</v>
      </c>
      <c r="CH21">
        <v>0</v>
      </c>
      <c r="CI21">
        <v>9999.2496666666702</v>
      </c>
      <c r="CJ21">
        <v>0</v>
      </c>
      <c r="CK21">
        <v>264.67526666666703</v>
      </c>
      <c r="CL21">
        <v>1400.0033333333299</v>
      </c>
      <c r="CM21">
        <v>0.89999779999999996</v>
      </c>
      <c r="CN21">
        <v>0.10000224000000001</v>
      </c>
      <c r="CO21">
        <v>0</v>
      </c>
      <c r="CP21">
        <v>930.90893333333304</v>
      </c>
      <c r="CQ21">
        <v>4.99979</v>
      </c>
      <c r="CR21">
        <v>12963.916666666701</v>
      </c>
      <c r="CS21">
        <v>11904.69</v>
      </c>
      <c r="CT21">
        <v>48.153933333333299</v>
      </c>
      <c r="CU21">
        <v>50.061999999999998</v>
      </c>
      <c r="CV21">
        <v>49.191200000000002</v>
      </c>
      <c r="CW21">
        <v>49.061999999999998</v>
      </c>
      <c r="CX21">
        <v>49.195399999999999</v>
      </c>
      <c r="CY21">
        <v>1255.5033333333299</v>
      </c>
      <c r="CZ21">
        <v>139.5</v>
      </c>
      <c r="DA21">
        <v>0</v>
      </c>
      <c r="DB21">
        <v>71.5</v>
      </c>
      <c r="DC21">
        <v>0</v>
      </c>
      <c r="DD21">
        <v>930.78732000000002</v>
      </c>
      <c r="DE21">
        <v>-9.5570769216478997</v>
      </c>
      <c r="DF21">
        <v>-124.730769233811</v>
      </c>
      <c r="DG21">
        <v>12962.28</v>
      </c>
      <c r="DH21">
        <v>15</v>
      </c>
      <c r="DI21">
        <v>1608249268.0999999</v>
      </c>
      <c r="DJ21" t="s">
        <v>295</v>
      </c>
      <c r="DK21">
        <v>1608249267.0999999</v>
      </c>
      <c r="DL21">
        <v>1608249268.0999999</v>
      </c>
      <c r="DM21">
        <v>36</v>
      </c>
      <c r="DN21">
        <v>0.04</v>
      </c>
      <c r="DO21">
        <v>5.0000000000000001E-3</v>
      </c>
      <c r="DP21">
        <v>-0.84299999999999997</v>
      </c>
      <c r="DQ21">
        <v>-2.9000000000000001E-2</v>
      </c>
      <c r="DR21">
        <v>410</v>
      </c>
      <c r="DS21">
        <v>19</v>
      </c>
      <c r="DT21">
        <v>0.16</v>
      </c>
      <c r="DU21">
        <v>7.0000000000000007E-2</v>
      </c>
      <c r="DV21">
        <v>2.5813895511594702</v>
      </c>
      <c r="DW21">
        <v>-0.123851067195272</v>
      </c>
      <c r="DX21">
        <v>2.81354262450139E-2</v>
      </c>
      <c r="DY21">
        <v>1</v>
      </c>
      <c r="DZ21">
        <v>-3.3561677419354798</v>
      </c>
      <c r="EA21">
        <v>0.117457258064527</v>
      </c>
      <c r="EB21">
        <v>3.2803582977953299E-2</v>
      </c>
      <c r="EC21">
        <v>1</v>
      </c>
      <c r="ED21">
        <v>1.7100087096774199</v>
      </c>
      <c r="EE21">
        <v>8.3374354838703896E-2</v>
      </c>
      <c r="EF21">
        <v>6.2556259798347601E-3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-0.95799999999999996</v>
      </c>
      <c r="EN21">
        <v>-8.0000000000000004E-4</v>
      </c>
      <c r="EO21">
        <v>-1.0644916665328401</v>
      </c>
      <c r="EP21">
        <v>8.1547674161403102E-4</v>
      </c>
      <c r="EQ21">
        <v>-7.5071724955183801E-7</v>
      </c>
      <c r="ER21">
        <v>1.8443278439785599E-10</v>
      </c>
      <c r="ES21">
        <v>-0.15416152830773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5.4</v>
      </c>
      <c r="FB21">
        <v>5.4</v>
      </c>
      <c r="FC21">
        <v>2</v>
      </c>
      <c r="FD21">
        <v>508.673</v>
      </c>
      <c r="FE21">
        <v>469.40600000000001</v>
      </c>
      <c r="FF21">
        <v>23.338200000000001</v>
      </c>
      <c r="FG21">
        <v>32.150799999999997</v>
      </c>
      <c r="FH21">
        <v>29.9999</v>
      </c>
      <c r="FI21">
        <v>32.113500000000002</v>
      </c>
      <c r="FJ21">
        <v>32.070599999999999</v>
      </c>
      <c r="FK21">
        <v>9.6599000000000004</v>
      </c>
      <c r="FL21">
        <v>16.279299999999999</v>
      </c>
      <c r="FM21">
        <v>11.638500000000001</v>
      </c>
      <c r="FN21">
        <v>23.351099999999999</v>
      </c>
      <c r="FO21">
        <v>152.751</v>
      </c>
      <c r="FP21">
        <v>18.313700000000001</v>
      </c>
      <c r="FQ21">
        <v>101.121</v>
      </c>
      <c r="FR21">
        <v>100.52</v>
      </c>
    </row>
    <row r="22" spans="1:174" x14ac:dyDescent="0.25">
      <c r="A22">
        <v>6</v>
      </c>
      <c r="B22">
        <v>1608249662.5999999</v>
      </c>
      <c r="C22">
        <v>413.5</v>
      </c>
      <c r="D22" t="s">
        <v>314</v>
      </c>
      <c r="E22" t="s">
        <v>315</v>
      </c>
      <c r="F22" t="s">
        <v>289</v>
      </c>
      <c r="G22" t="s">
        <v>290</v>
      </c>
      <c r="H22">
        <v>1608249654.8499999</v>
      </c>
      <c r="I22">
        <f t="shared" si="0"/>
        <v>1.5616131462063724E-3</v>
      </c>
      <c r="J22">
        <f t="shared" si="1"/>
        <v>4.12815400971113</v>
      </c>
      <c r="K22">
        <f t="shared" si="2"/>
        <v>198.88489999999999</v>
      </c>
      <c r="L22">
        <f t="shared" si="3"/>
        <v>116.82812452780718</v>
      </c>
      <c r="M22">
        <f t="shared" si="4"/>
        <v>11.894184076273604</v>
      </c>
      <c r="N22">
        <f t="shared" si="5"/>
        <v>20.248323082754094</v>
      </c>
      <c r="O22">
        <f t="shared" si="6"/>
        <v>8.6485185774384674E-2</v>
      </c>
      <c r="P22">
        <f t="shared" si="7"/>
        <v>2.9583412867037922</v>
      </c>
      <c r="Q22">
        <f t="shared" si="8"/>
        <v>8.5104746443705706E-2</v>
      </c>
      <c r="R22">
        <f t="shared" si="9"/>
        <v>5.3312658087072952E-2</v>
      </c>
      <c r="S22">
        <f t="shared" si="10"/>
        <v>231.29396342793456</v>
      </c>
      <c r="T22">
        <f t="shared" si="11"/>
        <v>28.934133271168516</v>
      </c>
      <c r="U22">
        <f t="shared" si="12"/>
        <v>28.249266666666699</v>
      </c>
      <c r="V22">
        <f t="shared" si="13"/>
        <v>3.8503347823222733</v>
      </c>
      <c r="W22">
        <f t="shared" si="14"/>
        <v>53.70247147155137</v>
      </c>
      <c r="X22">
        <f t="shared" si="15"/>
        <v>2.0362125465649439</v>
      </c>
      <c r="Y22">
        <f t="shared" si="16"/>
        <v>3.7916551897311055</v>
      </c>
      <c r="Z22">
        <f t="shared" si="17"/>
        <v>1.8141222357573294</v>
      </c>
      <c r="AA22">
        <f t="shared" si="18"/>
        <v>-68.867139747701017</v>
      </c>
      <c r="AB22">
        <f t="shared" si="19"/>
        <v>-42.052221833331906</v>
      </c>
      <c r="AC22">
        <f t="shared" si="20"/>
        <v>-3.1021276375329316</v>
      </c>
      <c r="AD22">
        <f t="shared" si="21"/>
        <v>117.27247420936871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53575.184091053343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15340.9</v>
      </c>
      <c r="AS22">
        <v>916.99875999999995</v>
      </c>
      <c r="AT22">
        <v>1033.69</v>
      </c>
      <c r="AU22">
        <f t="shared" si="27"/>
        <v>0.11288804186941936</v>
      </c>
      <c r="AV22">
        <v>0.5</v>
      </c>
      <c r="AW22">
        <f t="shared" si="28"/>
        <v>1180.1996806277575</v>
      </c>
      <c r="AX22">
        <f t="shared" si="29"/>
        <v>4.12815400971113</v>
      </c>
      <c r="AY22">
        <f t="shared" si="30"/>
        <v>66.615215480490832</v>
      </c>
      <c r="AZ22">
        <f t="shared" si="31"/>
        <v>0.37533496502819996</v>
      </c>
      <c r="BA22">
        <f t="shared" si="32"/>
        <v>3.9873773622987651E-3</v>
      </c>
      <c r="BB22">
        <f t="shared" si="33"/>
        <v>2.1557623658930627</v>
      </c>
      <c r="BC22" t="s">
        <v>317</v>
      </c>
      <c r="BD22">
        <v>645.71</v>
      </c>
      <c r="BE22">
        <f t="shared" si="34"/>
        <v>387.98</v>
      </c>
      <c r="BF22">
        <f t="shared" si="35"/>
        <v>0.30076612196504998</v>
      </c>
      <c r="BG22">
        <f t="shared" si="36"/>
        <v>0.85171057610353273</v>
      </c>
      <c r="BH22">
        <f t="shared" si="37"/>
        <v>0.36670787111683767</v>
      </c>
      <c r="BI22">
        <f t="shared" si="38"/>
        <v>0.87504410098037078</v>
      </c>
      <c r="BJ22">
        <f t="shared" si="39"/>
        <v>0.21178621071859732</v>
      </c>
      <c r="BK22">
        <f t="shared" si="40"/>
        <v>0.78821378928140273</v>
      </c>
      <c r="BL22">
        <f t="shared" si="41"/>
        <v>1400.01733333333</v>
      </c>
      <c r="BM22">
        <f t="shared" si="42"/>
        <v>1180.1996806277575</v>
      </c>
      <c r="BN22">
        <f t="shared" si="43"/>
        <v>0.84298933486615901</v>
      </c>
      <c r="BO22">
        <f t="shared" si="44"/>
        <v>0.19597866973231806</v>
      </c>
      <c r="BP22">
        <v>6</v>
      </c>
      <c r="BQ22">
        <v>0.5</v>
      </c>
      <c r="BR22" t="s">
        <v>294</v>
      </c>
      <c r="BS22">
        <v>2</v>
      </c>
      <c r="BT22">
        <v>1608249654.8499999</v>
      </c>
      <c r="BU22">
        <v>198.88489999999999</v>
      </c>
      <c r="BV22">
        <v>204.209033333333</v>
      </c>
      <c r="BW22">
        <v>20.00027</v>
      </c>
      <c r="BX22">
        <v>18.164623333333299</v>
      </c>
      <c r="BY22">
        <v>199.81493333333299</v>
      </c>
      <c r="BZ22">
        <v>20.003683333333299</v>
      </c>
      <c r="CA22">
        <v>500.22059999999999</v>
      </c>
      <c r="CB22">
        <v>101.709233333333</v>
      </c>
      <c r="CC22">
        <v>0.10001957</v>
      </c>
      <c r="CD22">
        <v>27.985600000000002</v>
      </c>
      <c r="CE22">
        <v>28.249266666666699</v>
      </c>
      <c r="CF22">
        <v>999.9</v>
      </c>
      <c r="CG22">
        <v>0</v>
      </c>
      <c r="CH22">
        <v>0</v>
      </c>
      <c r="CI22">
        <v>9994.2293333333291</v>
      </c>
      <c r="CJ22">
        <v>0</v>
      </c>
      <c r="CK22">
        <v>262.97886666666699</v>
      </c>
      <c r="CL22">
        <v>1400.01733333333</v>
      </c>
      <c r="CM22">
        <v>0.89999779999999996</v>
      </c>
      <c r="CN22">
        <v>0.10000224000000001</v>
      </c>
      <c r="CO22">
        <v>0</v>
      </c>
      <c r="CP22">
        <v>917.12253333333297</v>
      </c>
      <c r="CQ22">
        <v>4.99979</v>
      </c>
      <c r="CR22">
        <v>12766.096666666699</v>
      </c>
      <c r="CS22">
        <v>11904.8066666667</v>
      </c>
      <c r="CT22">
        <v>48.182866666666598</v>
      </c>
      <c r="CU22">
        <v>50.061999999999998</v>
      </c>
      <c r="CV22">
        <v>49.218499999999999</v>
      </c>
      <c r="CW22">
        <v>49.061999999999998</v>
      </c>
      <c r="CX22">
        <v>49.2395</v>
      </c>
      <c r="CY22">
        <v>1255.5133333333299</v>
      </c>
      <c r="CZ22">
        <v>139.50399999999999</v>
      </c>
      <c r="DA22">
        <v>0</v>
      </c>
      <c r="DB22">
        <v>70.299999952316298</v>
      </c>
      <c r="DC22">
        <v>0</v>
      </c>
      <c r="DD22">
        <v>916.99875999999995</v>
      </c>
      <c r="DE22">
        <v>-11.327076900746</v>
      </c>
      <c r="DF22">
        <v>-159.961538153562</v>
      </c>
      <c r="DG22">
        <v>12764.704</v>
      </c>
      <c r="DH22">
        <v>15</v>
      </c>
      <c r="DI22">
        <v>1608249268.0999999</v>
      </c>
      <c r="DJ22" t="s">
        <v>295</v>
      </c>
      <c r="DK22">
        <v>1608249267.0999999</v>
      </c>
      <c r="DL22">
        <v>1608249268.0999999</v>
      </c>
      <c r="DM22">
        <v>36</v>
      </c>
      <c r="DN22">
        <v>0.04</v>
      </c>
      <c r="DO22">
        <v>5.0000000000000001E-3</v>
      </c>
      <c r="DP22">
        <v>-0.84299999999999997</v>
      </c>
      <c r="DQ22">
        <v>-2.9000000000000001E-2</v>
      </c>
      <c r="DR22">
        <v>410</v>
      </c>
      <c r="DS22">
        <v>19</v>
      </c>
      <c r="DT22">
        <v>0.16</v>
      </c>
      <c r="DU22">
        <v>7.0000000000000007E-2</v>
      </c>
      <c r="DV22">
        <v>4.1376548459342999</v>
      </c>
      <c r="DW22">
        <v>-0.17116750007159001</v>
      </c>
      <c r="DX22">
        <v>3.6520816770602101E-2</v>
      </c>
      <c r="DY22">
        <v>1</v>
      </c>
      <c r="DZ22">
        <v>-5.3337377419354803</v>
      </c>
      <c r="EA22">
        <v>0.18569177419355701</v>
      </c>
      <c r="EB22">
        <v>4.2866437334351103E-2</v>
      </c>
      <c r="EC22">
        <v>1</v>
      </c>
      <c r="ED22">
        <v>1.8339722580645199</v>
      </c>
      <c r="EE22">
        <v>0.125328387096769</v>
      </c>
      <c r="EF22">
        <v>9.3878699049761791E-3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-0.93</v>
      </c>
      <c r="EN22">
        <v>-3.0999999999999999E-3</v>
      </c>
      <c r="EO22">
        <v>-1.0644916665328401</v>
      </c>
      <c r="EP22">
        <v>8.1547674161403102E-4</v>
      </c>
      <c r="EQ22">
        <v>-7.5071724955183801E-7</v>
      </c>
      <c r="ER22">
        <v>1.8443278439785599E-10</v>
      </c>
      <c r="ES22">
        <v>-0.15416152830773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6.6</v>
      </c>
      <c r="FB22">
        <v>6.6</v>
      </c>
      <c r="FC22">
        <v>2</v>
      </c>
      <c r="FD22">
        <v>508.601</v>
      </c>
      <c r="FE22">
        <v>469.59399999999999</v>
      </c>
      <c r="FF22">
        <v>23.356300000000001</v>
      </c>
      <c r="FG22">
        <v>32.1267</v>
      </c>
      <c r="FH22">
        <v>29.9999</v>
      </c>
      <c r="FI22">
        <v>32.093800000000002</v>
      </c>
      <c r="FJ22">
        <v>32.053800000000003</v>
      </c>
      <c r="FK22">
        <v>11.9488</v>
      </c>
      <c r="FL22">
        <v>16.663599999999999</v>
      </c>
      <c r="FM22">
        <v>11.2631</v>
      </c>
      <c r="FN22">
        <v>23.3659</v>
      </c>
      <c r="FO22">
        <v>204.75399999999999</v>
      </c>
      <c r="FP22">
        <v>18.298400000000001</v>
      </c>
      <c r="FQ22">
        <v>101.127</v>
      </c>
      <c r="FR22">
        <v>100.518</v>
      </c>
    </row>
    <row r="23" spans="1:174" x14ac:dyDescent="0.25">
      <c r="A23">
        <v>7</v>
      </c>
      <c r="B23">
        <v>1608249736.5999999</v>
      </c>
      <c r="C23">
        <v>487.5</v>
      </c>
      <c r="D23" t="s">
        <v>318</v>
      </c>
      <c r="E23" t="s">
        <v>319</v>
      </c>
      <c r="F23" t="s">
        <v>289</v>
      </c>
      <c r="G23" t="s">
        <v>290</v>
      </c>
      <c r="H23">
        <v>1608249728.8499999</v>
      </c>
      <c r="I23">
        <f t="shared" si="0"/>
        <v>1.6520135402588927E-3</v>
      </c>
      <c r="J23">
        <f t="shared" si="1"/>
        <v>5.9109203739892004</v>
      </c>
      <c r="K23">
        <f t="shared" si="2"/>
        <v>248.972733333333</v>
      </c>
      <c r="L23">
        <f t="shared" si="3"/>
        <v>138.79463987118697</v>
      </c>
      <c r="M23">
        <f t="shared" si="4"/>
        <v>14.130606980403137</v>
      </c>
      <c r="N23">
        <f t="shared" si="5"/>
        <v>25.347778897190608</v>
      </c>
      <c r="O23">
        <f t="shared" si="6"/>
        <v>9.1823176187687497E-2</v>
      </c>
      <c r="P23">
        <f t="shared" si="7"/>
        <v>2.9599875829749158</v>
      </c>
      <c r="Q23">
        <f t="shared" si="8"/>
        <v>9.0269572413765611E-2</v>
      </c>
      <c r="R23">
        <f t="shared" si="9"/>
        <v>5.6555878339211864E-2</v>
      </c>
      <c r="S23">
        <f t="shared" si="10"/>
        <v>231.29225468920944</v>
      </c>
      <c r="T23">
        <f t="shared" si="11"/>
        <v>28.891194991352176</v>
      </c>
      <c r="U23">
        <f t="shared" si="12"/>
        <v>28.2282433333333</v>
      </c>
      <c r="V23">
        <f t="shared" si="13"/>
        <v>3.8456271045016668</v>
      </c>
      <c r="W23">
        <f t="shared" si="14"/>
        <v>53.763422698058584</v>
      </c>
      <c r="X23">
        <f t="shared" si="15"/>
        <v>2.0362451439349303</v>
      </c>
      <c r="Y23">
        <f t="shared" si="16"/>
        <v>3.7874172471695333</v>
      </c>
      <c r="Z23">
        <f t="shared" si="17"/>
        <v>1.8093819605667365</v>
      </c>
      <c r="AA23">
        <f t="shared" si="18"/>
        <v>-72.853797125417159</v>
      </c>
      <c r="AB23">
        <f t="shared" si="19"/>
        <v>-41.781466586609469</v>
      </c>
      <c r="AC23">
        <f t="shared" si="20"/>
        <v>-3.0798233076385837</v>
      </c>
      <c r="AD23">
        <f t="shared" si="21"/>
        <v>113.57716766954425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53626.602572168726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15341.3</v>
      </c>
      <c r="AS23">
        <v>903.00527999999997</v>
      </c>
      <c r="AT23">
        <v>1032.5</v>
      </c>
      <c r="AU23">
        <f t="shared" si="27"/>
        <v>0.1254186150121066</v>
      </c>
      <c r="AV23">
        <v>0.5</v>
      </c>
      <c r="AW23">
        <f t="shared" si="28"/>
        <v>1180.191220627753</v>
      </c>
      <c r="AX23">
        <f t="shared" si="29"/>
        <v>5.9109203739892004</v>
      </c>
      <c r="AY23">
        <f t="shared" si="30"/>
        <v>74.008974170290159</v>
      </c>
      <c r="AZ23">
        <f t="shared" si="31"/>
        <v>0.38984019370460049</v>
      </c>
      <c r="BA23">
        <f t="shared" si="32"/>
        <v>5.497980107286385E-3</v>
      </c>
      <c r="BB23">
        <f t="shared" si="33"/>
        <v>2.1593995157384986</v>
      </c>
      <c r="BC23" t="s">
        <v>321</v>
      </c>
      <c r="BD23">
        <v>629.99</v>
      </c>
      <c r="BE23">
        <f t="shared" si="34"/>
        <v>402.51</v>
      </c>
      <c r="BF23">
        <f t="shared" si="35"/>
        <v>0.32171801942808881</v>
      </c>
      <c r="BG23">
        <f t="shared" si="36"/>
        <v>0.84707589786063542</v>
      </c>
      <c r="BH23">
        <f t="shared" si="37"/>
        <v>0.40847095819280316</v>
      </c>
      <c r="BI23">
        <f t="shared" si="38"/>
        <v>0.87551139013539603</v>
      </c>
      <c r="BJ23">
        <f t="shared" si="39"/>
        <v>0.22444955699428654</v>
      </c>
      <c r="BK23">
        <f t="shared" si="40"/>
        <v>0.77555044300571341</v>
      </c>
      <c r="BL23">
        <f t="shared" si="41"/>
        <v>1400.0073333333301</v>
      </c>
      <c r="BM23">
        <f t="shared" si="42"/>
        <v>1180.191220627753</v>
      </c>
      <c r="BN23">
        <f t="shared" si="43"/>
        <v>0.84298931336151739</v>
      </c>
      <c r="BO23">
        <f t="shared" si="44"/>
        <v>0.19597862672303501</v>
      </c>
      <c r="BP23">
        <v>6</v>
      </c>
      <c r="BQ23">
        <v>0.5</v>
      </c>
      <c r="BR23" t="s">
        <v>294</v>
      </c>
      <c r="BS23">
        <v>2</v>
      </c>
      <c r="BT23">
        <v>1608249728.8499999</v>
      </c>
      <c r="BU23">
        <v>248.972733333333</v>
      </c>
      <c r="BV23">
        <v>256.556033333333</v>
      </c>
      <c r="BW23">
        <v>20.00055</v>
      </c>
      <c r="BX23">
        <v>18.0586466666667</v>
      </c>
      <c r="BY23">
        <v>249.8775</v>
      </c>
      <c r="BZ23">
        <v>20.00395</v>
      </c>
      <c r="CA23">
        <v>500.22233333333298</v>
      </c>
      <c r="CB23">
        <v>101.709466666667</v>
      </c>
      <c r="CC23">
        <v>9.9990770000000007E-2</v>
      </c>
      <c r="CD23">
        <v>27.966419999999999</v>
      </c>
      <c r="CE23">
        <v>28.2282433333333</v>
      </c>
      <c r="CF23">
        <v>999.9</v>
      </c>
      <c r="CG23">
        <v>0</v>
      </c>
      <c r="CH23">
        <v>0</v>
      </c>
      <c r="CI23">
        <v>10003.5413333333</v>
      </c>
      <c r="CJ23">
        <v>0</v>
      </c>
      <c r="CK23">
        <v>261.70073333333301</v>
      </c>
      <c r="CL23">
        <v>1400.0073333333301</v>
      </c>
      <c r="CM23">
        <v>0.89999709999999999</v>
      </c>
      <c r="CN23">
        <v>0.10000293</v>
      </c>
      <c r="CO23">
        <v>0</v>
      </c>
      <c r="CP23">
        <v>903.12990000000002</v>
      </c>
      <c r="CQ23">
        <v>4.99979</v>
      </c>
      <c r="CR23">
        <v>12565.7866666667</v>
      </c>
      <c r="CS23">
        <v>11904.7166666667</v>
      </c>
      <c r="CT23">
        <v>48.184933333333298</v>
      </c>
      <c r="CU23">
        <v>50.061999999999998</v>
      </c>
      <c r="CV23">
        <v>49.25</v>
      </c>
      <c r="CW23">
        <v>49.057866666666598</v>
      </c>
      <c r="CX23">
        <v>49.245800000000003</v>
      </c>
      <c r="CY23">
        <v>1255.5053333333301</v>
      </c>
      <c r="CZ23">
        <v>139.50200000000001</v>
      </c>
      <c r="DA23">
        <v>0</v>
      </c>
      <c r="DB23">
        <v>73.5</v>
      </c>
      <c r="DC23">
        <v>0</v>
      </c>
      <c r="DD23">
        <v>903.00527999999997</v>
      </c>
      <c r="DE23">
        <v>-10.353923083847301</v>
      </c>
      <c r="DF23">
        <v>-133.77692300845101</v>
      </c>
      <c r="DG23">
        <v>12564.272000000001</v>
      </c>
      <c r="DH23">
        <v>15</v>
      </c>
      <c r="DI23">
        <v>1608249268.0999999</v>
      </c>
      <c r="DJ23" t="s">
        <v>295</v>
      </c>
      <c r="DK23">
        <v>1608249267.0999999</v>
      </c>
      <c r="DL23">
        <v>1608249268.0999999</v>
      </c>
      <c r="DM23">
        <v>36</v>
      </c>
      <c r="DN23">
        <v>0.04</v>
      </c>
      <c r="DO23">
        <v>5.0000000000000001E-3</v>
      </c>
      <c r="DP23">
        <v>-0.84299999999999997</v>
      </c>
      <c r="DQ23">
        <v>-2.9000000000000001E-2</v>
      </c>
      <c r="DR23">
        <v>410</v>
      </c>
      <c r="DS23">
        <v>19</v>
      </c>
      <c r="DT23">
        <v>0.16</v>
      </c>
      <c r="DU23">
        <v>7.0000000000000007E-2</v>
      </c>
      <c r="DV23">
        <v>5.9169791142450903</v>
      </c>
      <c r="DW23">
        <v>-0.198615302866193</v>
      </c>
      <c r="DX23">
        <v>2.0758802249310902E-2</v>
      </c>
      <c r="DY23">
        <v>1</v>
      </c>
      <c r="DZ23">
        <v>-7.5880919354838703</v>
      </c>
      <c r="EA23">
        <v>0.19568370967743601</v>
      </c>
      <c r="EB23">
        <v>2.25632879695278E-2</v>
      </c>
      <c r="EC23">
        <v>1</v>
      </c>
      <c r="ED23">
        <v>1.94279</v>
      </c>
      <c r="EE23">
        <v>3.45362903225769E-2</v>
      </c>
      <c r="EF23">
        <v>1.02698223749441E-2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-0.90400000000000003</v>
      </c>
      <c r="EN23">
        <v>-3.0000000000000001E-3</v>
      </c>
      <c r="EO23">
        <v>-1.0644916665328401</v>
      </c>
      <c r="EP23">
        <v>8.1547674161403102E-4</v>
      </c>
      <c r="EQ23">
        <v>-7.5071724955183801E-7</v>
      </c>
      <c r="ER23">
        <v>1.8443278439785599E-10</v>
      </c>
      <c r="ES23">
        <v>-0.15416152830773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7.8</v>
      </c>
      <c r="FB23">
        <v>7.8</v>
      </c>
      <c r="FC23">
        <v>2</v>
      </c>
      <c r="FD23">
        <v>508.89100000000002</v>
      </c>
      <c r="FE23">
        <v>469.53899999999999</v>
      </c>
      <c r="FF23">
        <v>23.3752</v>
      </c>
      <c r="FG23">
        <v>32.1004</v>
      </c>
      <c r="FH23">
        <v>29.999600000000001</v>
      </c>
      <c r="FI23">
        <v>32.071100000000001</v>
      </c>
      <c r="FJ23">
        <v>32.029600000000002</v>
      </c>
      <c r="FK23">
        <v>14.2111</v>
      </c>
      <c r="FL23">
        <v>16.662800000000001</v>
      </c>
      <c r="FM23">
        <v>10.892099999999999</v>
      </c>
      <c r="FN23">
        <v>23.400400000000001</v>
      </c>
      <c r="FO23">
        <v>256.95400000000001</v>
      </c>
      <c r="FP23">
        <v>18.125800000000002</v>
      </c>
      <c r="FQ23">
        <v>101.134</v>
      </c>
      <c r="FR23">
        <v>100.526</v>
      </c>
    </row>
    <row r="24" spans="1:174" x14ac:dyDescent="0.25">
      <c r="A24">
        <v>8</v>
      </c>
      <c r="B24">
        <v>1608249846.5999999</v>
      </c>
      <c r="C24">
        <v>597.5</v>
      </c>
      <c r="D24" t="s">
        <v>322</v>
      </c>
      <c r="E24" t="s">
        <v>323</v>
      </c>
      <c r="F24" t="s">
        <v>289</v>
      </c>
      <c r="G24" t="s">
        <v>290</v>
      </c>
      <c r="H24">
        <v>1608249838.8499999</v>
      </c>
      <c r="I24">
        <f t="shared" si="0"/>
        <v>1.5230054193812188E-3</v>
      </c>
      <c r="J24">
        <f t="shared" si="1"/>
        <v>10.831202594351808</v>
      </c>
      <c r="K24">
        <f t="shared" si="2"/>
        <v>399.46043333333301</v>
      </c>
      <c r="L24">
        <f t="shared" si="3"/>
        <v>179.62660733290173</v>
      </c>
      <c r="M24">
        <f t="shared" si="4"/>
        <v>18.288063123998583</v>
      </c>
      <c r="N24">
        <f t="shared" si="5"/>
        <v>40.669685459241641</v>
      </c>
      <c r="O24">
        <f t="shared" si="6"/>
        <v>8.3136813438952517E-2</v>
      </c>
      <c r="P24">
        <f t="shared" si="7"/>
        <v>2.9589505088094494</v>
      </c>
      <c r="Q24">
        <f t="shared" si="8"/>
        <v>8.1860603432416218E-2</v>
      </c>
      <c r="R24">
        <f t="shared" si="9"/>
        <v>5.1275907580045244E-2</v>
      </c>
      <c r="S24">
        <f t="shared" si="10"/>
        <v>231.29223725905638</v>
      </c>
      <c r="T24">
        <f t="shared" si="11"/>
        <v>28.921943215757455</v>
      </c>
      <c r="U24">
        <f t="shared" si="12"/>
        <v>28.4644433333333</v>
      </c>
      <c r="V24">
        <f t="shared" si="13"/>
        <v>3.8988083072852979</v>
      </c>
      <c r="W24">
        <f t="shared" si="14"/>
        <v>54.400747778140314</v>
      </c>
      <c r="X24">
        <f t="shared" si="15"/>
        <v>2.0600501301137792</v>
      </c>
      <c r="Y24">
        <f t="shared" si="16"/>
        <v>3.786804803704487</v>
      </c>
      <c r="Z24">
        <f t="shared" si="17"/>
        <v>1.8387581771715187</v>
      </c>
      <c r="AA24">
        <f t="shared" si="18"/>
        <v>-67.164538994711748</v>
      </c>
      <c r="AB24">
        <f t="shared" si="19"/>
        <v>-79.888556524188658</v>
      </c>
      <c r="AC24">
        <f t="shared" si="20"/>
        <v>-5.8977184448080315</v>
      </c>
      <c r="AD24">
        <f t="shared" si="21"/>
        <v>78.341423295347937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53596.901947222599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15341.8</v>
      </c>
      <c r="AS24">
        <v>896.77707692307695</v>
      </c>
      <c r="AT24">
        <v>1062.53</v>
      </c>
      <c r="AU24">
        <f t="shared" si="27"/>
        <v>0.15599834647202715</v>
      </c>
      <c r="AV24">
        <v>0.5</v>
      </c>
      <c r="AW24">
        <f t="shared" si="28"/>
        <v>1180.1909596313164</v>
      </c>
      <c r="AX24">
        <f t="shared" si="29"/>
        <v>10.831202594351808</v>
      </c>
      <c r="AY24">
        <f t="shared" si="30"/>
        <v>92.053919111860154</v>
      </c>
      <c r="AZ24">
        <f t="shared" si="31"/>
        <v>0.41074604952330757</v>
      </c>
      <c r="BA24">
        <f t="shared" si="32"/>
        <v>9.6670373392218727E-3</v>
      </c>
      <c r="BB24">
        <f t="shared" si="33"/>
        <v>2.0701062558233652</v>
      </c>
      <c r="BC24" t="s">
        <v>325</v>
      </c>
      <c r="BD24">
        <v>626.1</v>
      </c>
      <c r="BE24">
        <f t="shared" si="34"/>
        <v>436.42999999999995</v>
      </c>
      <c r="BF24">
        <f t="shared" si="35"/>
        <v>0.37979268857989379</v>
      </c>
      <c r="BG24">
        <f t="shared" si="36"/>
        <v>0.83443349342559514</v>
      </c>
      <c r="BH24">
        <f t="shared" si="37"/>
        <v>0.47760107631508342</v>
      </c>
      <c r="BI24">
        <f t="shared" si="38"/>
        <v>0.86371921087034798</v>
      </c>
      <c r="BJ24">
        <f t="shared" si="39"/>
        <v>0.26515865362632179</v>
      </c>
      <c r="BK24">
        <f t="shared" si="40"/>
        <v>0.73484134637367826</v>
      </c>
      <c r="BL24">
        <f t="shared" si="41"/>
        <v>1400.0070000000001</v>
      </c>
      <c r="BM24">
        <f t="shared" si="42"/>
        <v>1180.1909596313164</v>
      </c>
      <c r="BN24">
        <f t="shared" si="43"/>
        <v>0.84298932764715917</v>
      </c>
      <c r="BO24">
        <f t="shared" si="44"/>
        <v>0.19597865529431821</v>
      </c>
      <c r="BP24">
        <v>6</v>
      </c>
      <c r="BQ24">
        <v>0.5</v>
      </c>
      <c r="BR24" t="s">
        <v>294</v>
      </c>
      <c r="BS24">
        <v>2</v>
      </c>
      <c r="BT24">
        <v>1608249838.8499999</v>
      </c>
      <c r="BU24">
        <v>399.46043333333301</v>
      </c>
      <c r="BV24">
        <v>413.18146666666701</v>
      </c>
      <c r="BW24">
        <v>20.2339533333333</v>
      </c>
      <c r="BX24">
        <v>18.44417</v>
      </c>
      <c r="BY24">
        <v>400.30689999999998</v>
      </c>
      <c r="BZ24">
        <v>20.2324533333333</v>
      </c>
      <c r="CA24">
        <v>500.235633333333</v>
      </c>
      <c r="CB24">
        <v>101.71153333333299</v>
      </c>
      <c r="CC24">
        <v>0.10001561</v>
      </c>
      <c r="CD24">
        <v>27.963646666666701</v>
      </c>
      <c r="CE24">
        <v>28.4644433333333</v>
      </c>
      <c r="CF24">
        <v>999.9</v>
      </c>
      <c r="CG24">
        <v>0</v>
      </c>
      <c r="CH24">
        <v>0</v>
      </c>
      <c r="CI24">
        <v>9997.4570000000003</v>
      </c>
      <c r="CJ24">
        <v>0</v>
      </c>
      <c r="CK24">
        <v>259.64846666666699</v>
      </c>
      <c r="CL24">
        <v>1400.0070000000001</v>
      </c>
      <c r="CM24">
        <v>0.89999640000000003</v>
      </c>
      <c r="CN24">
        <v>0.10000362</v>
      </c>
      <c r="CO24">
        <v>0</v>
      </c>
      <c r="CP24">
        <v>896.74620000000004</v>
      </c>
      <c r="CQ24">
        <v>4.99979</v>
      </c>
      <c r="CR24">
        <v>12488.756666666701</v>
      </c>
      <c r="CS24">
        <v>11904.7166666667</v>
      </c>
      <c r="CT24">
        <v>48.112400000000001</v>
      </c>
      <c r="CU24">
        <v>50.057866666666598</v>
      </c>
      <c r="CV24">
        <v>49.186999999999998</v>
      </c>
      <c r="CW24">
        <v>49</v>
      </c>
      <c r="CX24">
        <v>49.186999999999998</v>
      </c>
      <c r="CY24">
        <v>1255.5046666666699</v>
      </c>
      <c r="CZ24">
        <v>139.50266666666701</v>
      </c>
      <c r="DA24">
        <v>0</v>
      </c>
      <c r="DB24">
        <v>109.299999952316</v>
      </c>
      <c r="DC24">
        <v>0</v>
      </c>
      <c r="DD24">
        <v>896.77707692307695</v>
      </c>
      <c r="DE24">
        <v>3.01046152957427</v>
      </c>
      <c r="DF24">
        <v>46.646153823245399</v>
      </c>
      <c r="DG24">
        <v>12489.0769230769</v>
      </c>
      <c r="DH24">
        <v>15</v>
      </c>
      <c r="DI24">
        <v>1608249268.0999999</v>
      </c>
      <c r="DJ24" t="s">
        <v>295</v>
      </c>
      <c r="DK24">
        <v>1608249267.0999999</v>
      </c>
      <c r="DL24">
        <v>1608249268.0999999</v>
      </c>
      <c r="DM24">
        <v>36</v>
      </c>
      <c r="DN24">
        <v>0.04</v>
      </c>
      <c r="DO24">
        <v>5.0000000000000001E-3</v>
      </c>
      <c r="DP24">
        <v>-0.84299999999999997</v>
      </c>
      <c r="DQ24">
        <v>-2.9000000000000001E-2</v>
      </c>
      <c r="DR24">
        <v>410</v>
      </c>
      <c r="DS24">
        <v>19</v>
      </c>
      <c r="DT24">
        <v>0.16</v>
      </c>
      <c r="DU24">
        <v>7.0000000000000007E-2</v>
      </c>
      <c r="DV24">
        <v>10.8306161532264</v>
      </c>
      <c r="DW24">
        <v>0.121405660124235</v>
      </c>
      <c r="DX24">
        <v>7.2360349242581903E-2</v>
      </c>
      <c r="DY24">
        <v>1</v>
      </c>
      <c r="DZ24">
        <v>-13.715532258064499</v>
      </c>
      <c r="EA24">
        <v>-6.1601612903177297E-2</v>
      </c>
      <c r="EB24">
        <v>8.43839282477062E-2</v>
      </c>
      <c r="EC24">
        <v>1</v>
      </c>
      <c r="ED24">
        <v>1.7899561290322601</v>
      </c>
      <c r="EE24">
        <v>8.2731290322579504E-2</v>
      </c>
      <c r="EF24">
        <v>1.56038410650503E-2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-0.84699999999999998</v>
      </c>
      <c r="EN24">
        <v>4.3E-3</v>
      </c>
      <c r="EO24">
        <v>-1.0644916665328401</v>
      </c>
      <c r="EP24">
        <v>8.1547674161403102E-4</v>
      </c>
      <c r="EQ24">
        <v>-7.5071724955183801E-7</v>
      </c>
      <c r="ER24">
        <v>1.8443278439785599E-10</v>
      </c>
      <c r="ES24">
        <v>-0.15416152830773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9.6999999999999993</v>
      </c>
      <c r="FB24">
        <v>9.6</v>
      </c>
      <c r="FC24">
        <v>2</v>
      </c>
      <c r="FD24">
        <v>508.83699999999999</v>
      </c>
      <c r="FE24">
        <v>470.71499999999997</v>
      </c>
      <c r="FF24">
        <v>23.720400000000001</v>
      </c>
      <c r="FG24">
        <v>32.048900000000003</v>
      </c>
      <c r="FH24">
        <v>29.999700000000001</v>
      </c>
      <c r="FI24">
        <v>32.0289</v>
      </c>
      <c r="FJ24">
        <v>31.988399999999999</v>
      </c>
      <c r="FK24">
        <v>20.6934</v>
      </c>
      <c r="FL24">
        <v>12.1157</v>
      </c>
      <c r="FM24">
        <v>10.5215</v>
      </c>
      <c r="FN24">
        <v>23.735099999999999</v>
      </c>
      <c r="FO24">
        <v>413.38200000000001</v>
      </c>
      <c r="FP24">
        <v>18.721299999999999</v>
      </c>
      <c r="FQ24">
        <v>101.142</v>
      </c>
      <c r="FR24">
        <v>100.53</v>
      </c>
    </row>
    <row r="25" spans="1:174" x14ac:dyDescent="0.25">
      <c r="A25">
        <v>9</v>
      </c>
      <c r="B25">
        <v>1608249942.5999999</v>
      </c>
      <c r="C25">
        <v>693.5</v>
      </c>
      <c r="D25" t="s">
        <v>326</v>
      </c>
      <c r="E25" t="s">
        <v>327</v>
      </c>
      <c r="F25" t="s">
        <v>289</v>
      </c>
      <c r="G25" t="s">
        <v>290</v>
      </c>
      <c r="H25">
        <v>1608249934.8499999</v>
      </c>
      <c r="I25">
        <f t="shared" si="0"/>
        <v>1.8073906094131186E-3</v>
      </c>
      <c r="J25">
        <f t="shared" si="1"/>
        <v>14.297024614292841</v>
      </c>
      <c r="K25">
        <f t="shared" si="2"/>
        <v>499.24886666666703</v>
      </c>
      <c r="L25">
        <f t="shared" si="3"/>
        <v>259.3433713819299</v>
      </c>
      <c r="M25">
        <f t="shared" si="4"/>
        <v>26.404156884897951</v>
      </c>
      <c r="N25">
        <f t="shared" si="5"/>
        <v>50.829313006272841</v>
      </c>
      <c r="O25">
        <f t="shared" si="6"/>
        <v>0.10155205937978702</v>
      </c>
      <c r="P25">
        <f t="shared" si="7"/>
        <v>2.9594323156967963</v>
      </c>
      <c r="Q25">
        <f t="shared" si="8"/>
        <v>9.9655115287595575E-2</v>
      </c>
      <c r="R25">
        <f t="shared" si="9"/>
        <v>6.2451928582218666E-2</v>
      </c>
      <c r="S25">
        <f t="shared" si="10"/>
        <v>231.29229482453997</v>
      </c>
      <c r="T25">
        <f t="shared" si="11"/>
        <v>28.867938577847795</v>
      </c>
      <c r="U25">
        <f t="shared" si="12"/>
        <v>28.223796666666701</v>
      </c>
      <c r="V25">
        <f t="shared" si="13"/>
        <v>3.8446320223457002</v>
      </c>
      <c r="W25">
        <f t="shared" si="14"/>
        <v>54.116436924823539</v>
      </c>
      <c r="X25">
        <f t="shared" si="15"/>
        <v>2.0515992613069485</v>
      </c>
      <c r="Y25">
        <f t="shared" si="16"/>
        <v>3.791083408090874</v>
      </c>
      <c r="Z25">
        <f t="shared" si="17"/>
        <v>1.7930327610387518</v>
      </c>
      <c r="AA25">
        <f t="shared" si="18"/>
        <v>-79.705925875118524</v>
      </c>
      <c r="AB25">
        <f t="shared" si="19"/>
        <v>-38.416719584353345</v>
      </c>
      <c r="AC25">
        <f t="shared" si="20"/>
        <v>-2.8325014650553109</v>
      </c>
      <c r="AD25">
        <f t="shared" si="21"/>
        <v>110.33714790001279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53607.500892737284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328</v>
      </c>
      <c r="AR25">
        <v>15342.6</v>
      </c>
      <c r="AS25">
        <v>925.73180000000002</v>
      </c>
      <c r="AT25">
        <v>1132.72</v>
      </c>
      <c r="AU25">
        <f t="shared" si="27"/>
        <v>0.18273553923299668</v>
      </c>
      <c r="AV25">
        <v>0.5</v>
      </c>
      <c r="AW25">
        <f t="shared" si="28"/>
        <v>1180.192500627737</v>
      </c>
      <c r="AX25">
        <f t="shared" si="29"/>
        <v>14.297024614292841</v>
      </c>
      <c r="AY25">
        <f t="shared" si="30"/>
        <v>107.83155650047415</v>
      </c>
      <c r="AZ25">
        <f t="shared" si="31"/>
        <v>0.43571226781552375</v>
      </c>
      <c r="BA25">
        <f t="shared" si="32"/>
        <v>1.2603682946805089E-2</v>
      </c>
      <c r="BB25">
        <f t="shared" si="33"/>
        <v>1.8798643972031919</v>
      </c>
      <c r="BC25" t="s">
        <v>329</v>
      </c>
      <c r="BD25">
        <v>639.17999999999995</v>
      </c>
      <c r="BE25">
        <f t="shared" si="34"/>
        <v>493.54000000000008</v>
      </c>
      <c r="BF25">
        <f t="shared" si="35"/>
        <v>0.41939498318272073</v>
      </c>
      <c r="BG25">
        <f t="shared" si="36"/>
        <v>0.81183422928819227</v>
      </c>
      <c r="BH25">
        <f t="shared" si="37"/>
        <v>0.49608540308545457</v>
      </c>
      <c r="BI25">
        <f t="shared" si="38"/>
        <v>0.83615700432310414</v>
      </c>
      <c r="BJ25">
        <f t="shared" si="39"/>
        <v>0.28957510733749386</v>
      </c>
      <c r="BK25">
        <f t="shared" si="40"/>
        <v>0.71042489266250608</v>
      </c>
      <c r="BL25">
        <f t="shared" si="41"/>
        <v>1400.009</v>
      </c>
      <c r="BM25">
        <f t="shared" si="42"/>
        <v>1180.192500627737</v>
      </c>
      <c r="BN25">
        <f t="shared" si="43"/>
        <v>0.84298922408908583</v>
      </c>
      <c r="BO25">
        <f t="shared" si="44"/>
        <v>0.19597844817817181</v>
      </c>
      <c r="BP25">
        <v>6</v>
      </c>
      <c r="BQ25">
        <v>0.5</v>
      </c>
      <c r="BR25" t="s">
        <v>294</v>
      </c>
      <c r="BS25">
        <v>2</v>
      </c>
      <c r="BT25">
        <v>1608249934.8499999</v>
      </c>
      <c r="BU25">
        <v>499.24886666666703</v>
      </c>
      <c r="BV25">
        <v>517.48019999999997</v>
      </c>
      <c r="BW25">
        <v>20.150943333333299</v>
      </c>
      <c r="BX25">
        <v>18.026700000000002</v>
      </c>
      <c r="BY25">
        <v>500.03986666666702</v>
      </c>
      <c r="BZ25">
        <v>20.191943333333299</v>
      </c>
      <c r="CA25">
        <v>500.2167</v>
      </c>
      <c r="CB25">
        <v>101.711566666667</v>
      </c>
      <c r="CC25">
        <v>0.10000748</v>
      </c>
      <c r="CD25">
        <v>27.9830133333333</v>
      </c>
      <c r="CE25">
        <v>28.223796666666701</v>
      </c>
      <c r="CF25">
        <v>999.9</v>
      </c>
      <c r="CG25">
        <v>0</v>
      </c>
      <c r="CH25">
        <v>0</v>
      </c>
      <c r="CI25">
        <v>10000.185666666701</v>
      </c>
      <c r="CJ25">
        <v>0</v>
      </c>
      <c r="CK25">
        <v>257.43729999999999</v>
      </c>
      <c r="CL25">
        <v>1400.009</v>
      </c>
      <c r="CM25">
        <v>0.90000259999999999</v>
      </c>
      <c r="CN25">
        <v>9.9997559999999999E-2</v>
      </c>
      <c r="CO25">
        <v>0</v>
      </c>
      <c r="CP25">
        <v>925.62599999999998</v>
      </c>
      <c r="CQ25">
        <v>4.99979</v>
      </c>
      <c r="CR25">
        <v>12887.47</v>
      </c>
      <c r="CS25">
        <v>11904.76</v>
      </c>
      <c r="CT25">
        <v>48.061999999999998</v>
      </c>
      <c r="CU25">
        <v>50</v>
      </c>
      <c r="CV25">
        <v>49.155999999999999</v>
      </c>
      <c r="CW25">
        <v>48.970599999999997</v>
      </c>
      <c r="CX25">
        <v>49.1353333333333</v>
      </c>
      <c r="CY25">
        <v>1255.511</v>
      </c>
      <c r="CZ25">
        <v>139.49799999999999</v>
      </c>
      <c r="DA25">
        <v>0</v>
      </c>
      <c r="DB25">
        <v>95.099999904632597</v>
      </c>
      <c r="DC25">
        <v>0</v>
      </c>
      <c r="DD25">
        <v>925.73180000000002</v>
      </c>
      <c r="DE25">
        <v>17.086769272781599</v>
      </c>
      <c r="DF25">
        <v>258.60000055142501</v>
      </c>
      <c r="DG25">
        <v>12888.6</v>
      </c>
      <c r="DH25">
        <v>15</v>
      </c>
      <c r="DI25">
        <v>1608249971.5999999</v>
      </c>
      <c r="DJ25" t="s">
        <v>330</v>
      </c>
      <c r="DK25">
        <v>1608249971.5999999</v>
      </c>
      <c r="DL25">
        <v>1608249970.5999999</v>
      </c>
      <c r="DM25">
        <v>37</v>
      </c>
      <c r="DN25">
        <v>2.7E-2</v>
      </c>
      <c r="DO25">
        <v>3.0000000000000001E-3</v>
      </c>
      <c r="DP25">
        <v>-0.79100000000000004</v>
      </c>
      <c r="DQ25">
        <v>-4.1000000000000002E-2</v>
      </c>
      <c r="DR25">
        <v>518</v>
      </c>
      <c r="DS25">
        <v>18</v>
      </c>
      <c r="DT25">
        <v>0.11</v>
      </c>
      <c r="DU25">
        <v>0.03</v>
      </c>
      <c r="DV25">
        <v>14.301204458488</v>
      </c>
      <c r="DW25">
        <v>-0.22743555149450601</v>
      </c>
      <c r="DX25">
        <v>4.2100920374047002E-2</v>
      </c>
      <c r="DY25">
        <v>1</v>
      </c>
      <c r="DZ25">
        <v>-18.260648387096801</v>
      </c>
      <c r="EA25">
        <v>0.17336612903224899</v>
      </c>
      <c r="EB25">
        <v>5.2243628232990301E-2</v>
      </c>
      <c r="EC25">
        <v>1</v>
      </c>
      <c r="ED25">
        <v>2.1660138709677401</v>
      </c>
      <c r="EE25">
        <v>-1.32919354838933E-3</v>
      </c>
      <c r="EF25">
        <v>7.6602315057810804E-4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-0.79100000000000004</v>
      </c>
      <c r="EN25">
        <v>-4.1000000000000002E-2</v>
      </c>
      <c r="EO25">
        <v>-1.0644916665328401</v>
      </c>
      <c r="EP25">
        <v>8.1547674161403102E-4</v>
      </c>
      <c r="EQ25">
        <v>-7.5071724955183801E-7</v>
      </c>
      <c r="ER25">
        <v>1.8443278439785599E-10</v>
      </c>
      <c r="ES25">
        <v>-0.15416152830773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11.3</v>
      </c>
      <c r="FB25">
        <v>11.2</v>
      </c>
      <c r="FC25">
        <v>2</v>
      </c>
      <c r="FD25">
        <v>509.00099999999998</v>
      </c>
      <c r="FE25">
        <v>470.72399999999999</v>
      </c>
      <c r="FF25">
        <v>23.48</v>
      </c>
      <c r="FG25">
        <v>31.987500000000001</v>
      </c>
      <c r="FH25">
        <v>29.9999</v>
      </c>
      <c r="FI25">
        <v>31.9755</v>
      </c>
      <c r="FJ25">
        <v>31.936</v>
      </c>
      <c r="FK25">
        <v>24.778300000000002</v>
      </c>
      <c r="FL25">
        <v>15.9565</v>
      </c>
      <c r="FM25">
        <v>10.5215</v>
      </c>
      <c r="FN25">
        <v>23.4894</v>
      </c>
      <c r="FO25">
        <v>517.755</v>
      </c>
      <c r="FP25">
        <v>18.0425</v>
      </c>
      <c r="FQ25">
        <v>101.15600000000001</v>
      </c>
      <c r="FR25">
        <v>100.536</v>
      </c>
    </row>
    <row r="26" spans="1:174" x14ac:dyDescent="0.25">
      <c r="A26">
        <v>10</v>
      </c>
      <c r="B26">
        <v>1608250080.5999999</v>
      </c>
      <c r="C26">
        <v>831.5</v>
      </c>
      <c r="D26" t="s">
        <v>331</v>
      </c>
      <c r="E26" t="s">
        <v>332</v>
      </c>
      <c r="F26" t="s">
        <v>289</v>
      </c>
      <c r="G26" t="s">
        <v>290</v>
      </c>
      <c r="H26">
        <v>1608250072.5999999</v>
      </c>
      <c r="I26">
        <f t="shared" si="0"/>
        <v>1.9039395474005384E-3</v>
      </c>
      <c r="J26">
        <f t="shared" si="1"/>
        <v>17.492764393941936</v>
      </c>
      <c r="K26">
        <f t="shared" si="2"/>
        <v>599.58235483870999</v>
      </c>
      <c r="L26">
        <f t="shared" si="3"/>
        <v>319.33184494784473</v>
      </c>
      <c r="M26">
        <f t="shared" si="4"/>
        <v>32.512751245905598</v>
      </c>
      <c r="N26">
        <f t="shared" si="5"/>
        <v>61.046438877679655</v>
      </c>
      <c r="O26">
        <f t="shared" si="6"/>
        <v>0.10665922878140495</v>
      </c>
      <c r="P26">
        <f t="shared" si="7"/>
        <v>2.9589595608071226</v>
      </c>
      <c r="Q26">
        <f t="shared" si="8"/>
        <v>0.10456847757157424</v>
      </c>
      <c r="R26">
        <f t="shared" si="9"/>
        <v>6.5539730664238099E-2</v>
      </c>
      <c r="S26">
        <f t="shared" si="10"/>
        <v>231.29158050571525</v>
      </c>
      <c r="T26">
        <f t="shared" si="11"/>
        <v>28.857320164584184</v>
      </c>
      <c r="U26">
        <f t="shared" si="12"/>
        <v>28.2345096774194</v>
      </c>
      <c r="V26">
        <f t="shared" si="13"/>
        <v>3.8470297783648615</v>
      </c>
      <c r="W26">
        <f t="shared" si="14"/>
        <v>53.947585585479359</v>
      </c>
      <c r="X26">
        <f t="shared" si="15"/>
        <v>2.0468825398757207</v>
      </c>
      <c r="Y26">
        <f t="shared" si="16"/>
        <v>3.7942060199014049</v>
      </c>
      <c r="Z26">
        <f t="shared" si="17"/>
        <v>1.8001472384891408</v>
      </c>
      <c r="AA26">
        <f t="shared" si="18"/>
        <v>-83.963734040363747</v>
      </c>
      <c r="AB26">
        <f t="shared" si="19"/>
        <v>-37.866745036126787</v>
      </c>
      <c r="AC26">
        <f t="shared" si="20"/>
        <v>-2.7927428668442067</v>
      </c>
      <c r="AD26">
        <f t="shared" si="21"/>
        <v>106.66835856238052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53591.275116727928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15344.8</v>
      </c>
      <c r="AS26">
        <v>988.67388000000005</v>
      </c>
      <c r="AT26">
        <v>1249.26</v>
      </c>
      <c r="AU26">
        <f t="shared" si="27"/>
        <v>0.2085923826905528</v>
      </c>
      <c r="AV26">
        <v>0.5</v>
      </c>
      <c r="AW26">
        <f t="shared" si="28"/>
        <v>1180.1875167567957</v>
      </c>
      <c r="AX26">
        <f t="shared" si="29"/>
        <v>17.492764393941936</v>
      </c>
      <c r="AY26">
        <f t="shared" si="30"/>
        <v>123.08906307097337</v>
      </c>
      <c r="AZ26">
        <f t="shared" si="31"/>
        <v>0.47328818660647104</v>
      </c>
      <c r="BA26">
        <f t="shared" si="32"/>
        <v>1.53115599150012E-2</v>
      </c>
      <c r="BB26">
        <f t="shared" si="33"/>
        <v>1.611209836223044</v>
      </c>
      <c r="BC26" t="s">
        <v>334</v>
      </c>
      <c r="BD26">
        <v>658</v>
      </c>
      <c r="BE26">
        <f t="shared" si="34"/>
        <v>591.26</v>
      </c>
      <c r="BF26">
        <f t="shared" si="35"/>
        <v>0.44073016946859239</v>
      </c>
      <c r="BG26">
        <f t="shared" si="36"/>
        <v>0.77294860372953211</v>
      </c>
      <c r="BH26">
        <f t="shared" si="37"/>
        <v>0.48818730166964952</v>
      </c>
      <c r="BI26">
        <f t="shared" si="38"/>
        <v>0.79039408152760959</v>
      </c>
      <c r="BJ26">
        <f t="shared" si="39"/>
        <v>0.29332265914654665</v>
      </c>
      <c r="BK26">
        <f t="shared" si="40"/>
        <v>0.70667734085345335</v>
      </c>
      <c r="BL26">
        <f t="shared" si="41"/>
        <v>1400.0029032258101</v>
      </c>
      <c r="BM26">
        <f t="shared" si="42"/>
        <v>1180.1875167567957</v>
      </c>
      <c r="BN26">
        <f t="shared" si="43"/>
        <v>0.84298933526314279</v>
      </c>
      <c r="BO26">
        <f t="shared" si="44"/>
        <v>0.19597867052628562</v>
      </c>
      <c r="BP26">
        <v>6</v>
      </c>
      <c r="BQ26">
        <v>0.5</v>
      </c>
      <c r="BR26" t="s">
        <v>294</v>
      </c>
      <c r="BS26">
        <v>2</v>
      </c>
      <c r="BT26">
        <v>1608250072.5999999</v>
      </c>
      <c r="BU26">
        <v>599.58235483870999</v>
      </c>
      <c r="BV26">
        <v>621.93303225806403</v>
      </c>
      <c r="BW26">
        <v>20.103951612903199</v>
      </c>
      <c r="BX26">
        <v>17.866209677419398</v>
      </c>
      <c r="BY26">
        <v>600.36080645161303</v>
      </c>
      <c r="BZ26">
        <v>20.101829032258099</v>
      </c>
      <c r="CA26">
        <v>500.23538709677399</v>
      </c>
      <c r="CB26">
        <v>101.714903225806</v>
      </c>
      <c r="CC26">
        <v>0.10003242903225799</v>
      </c>
      <c r="CD26">
        <v>27.997135483870998</v>
      </c>
      <c r="CE26">
        <v>28.2345096774194</v>
      </c>
      <c r="CF26">
        <v>999.9</v>
      </c>
      <c r="CG26">
        <v>0</v>
      </c>
      <c r="CH26">
        <v>0</v>
      </c>
      <c r="CI26">
        <v>9997.1770967741904</v>
      </c>
      <c r="CJ26">
        <v>0</v>
      </c>
      <c r="CK26">
        <v>254.84190322580599</v>
      </c>
      <c r="CL26">
        <v>1400.0029032258101</v>
      </c>
      <c r="CM26">
        <v>0.89999977419354804</v>
      </c>
      <c r="CN26">
        <v>0.10000035483871</v>
      </c>
      <c r="CO26">
        <v>0</v>
      </c>
      <c r="CP26">
        <v>988.52564516129098</v>
      </c>
      <c r="CQ26">
        <v>4.99979</v>
      </c>
      <c r="CR26">
        <v>13725.158064516099</v>
      </c>
      <c r="CS26">
        <v>11904.6903225806</v>
      </c>
      <c r="CT26">
        <v>47.973580645161299</v>
      </c>
      <c r="CU26">
        <v>49.936999999999998</v>
      </c>
      <c r="CV26">
        <v>49.061999999999998</v>
      </c>
      <c r="CW26">
        <v>48.895000000000003</v>
      </c>
      <c r="CX26">
        <v>49.061999999999998</v>
      </c>
      <c r="CY26">
        <v>1255.5003225806499</v>
      </c>
      <c r="CZ26">
        <v>139.502580645161</v>
      </c>
      <c r="DA26">
        <v>0</v>
      </c>
      <c r="DB26">
        <v>137</v>
      </c>
      <c r="DC26">
        <v>0</v>
      </c>
      <c r="DD26">
        <v>988.67388000000005</v>
      </c>
      <c r="DE26">
        <v>19.182538478143901</v>
      </c>
      <c r="DF26">
        <v>234.72307722606899</v>
      </c>
      <c r="DG26">
        <v>13727.16</v>
      </c>
      <c r="DH26">
        <v>15</v>
      </c>
      <c r="DI26">
        <v>1608249971.5999999</v>
      </c>
      <c r="DJ26" t="s">
        <v>330</v>
      </c>
      <c r="DK26">
        <v>1608249971.5999999</v>
      </c>
      <c r="DL26">
        <v>1608249970.5999999</v>
      </c>
      <c r="DM26">
        <v>37</v>
      </c>
      <c r="DN26">
        <v>2.7E-2</v>
      </c>
      <c r="DO26">
        <v>3.0000000000000001E-3</v>
      </c>
      <c r="DP26">
        <v>-0.79100000000000004</v>
      </c>
      <c r="DQ26">
        <v>-4.1000000000000002E-2</v>
      </c>
      <c r="DR26">
        <v>518</v>
      </c>
      <c r="DS26">
        <v>18</v>
      </c>
      <c r="DT26">
        <v>0.11</v>
      </c>
      <c r="DU26">
        <v>0.03</v>
      </c>
      <c r="DV26">
        <v>17.489147258397001</v>
      </c>
      <c r="DW26">
        <v>-0.26882843994981698</v>
      </c>
      <c r="DX26">
        <v>3.3754742005510902E-2</v>
      </c>
      <c r="DY26">
        <v>1</v>
      </c>
      <c r="DZ26">
        <v>-22.346906451612899</v>
      </c>
      <c r="EA26">
        <v>6.9595161290324198E-2</v>
      </c>
      <c r="EB26">
        <v>4.5855375281940898E-2</v>
      </c>
      <c r="EC26">
        <v>1</v>
      </c>
      <c r="ED26">
        <v>2.2363093548387099</v>
      </c>
      <c r="EE26">
        <v>0.16341967741935001</v>
      </c>
      <c r="EF26">
        <v>1.6076285667842801E-2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-0.77800000000000002</v>
      </c>
      <c r="EN26">
        <v>1.8E-3</v>
      </c>
      <c r="EO26">
        <v>-1.0373819958927399</v>
      </c>
      <c r="EP26">
        <v>8.1547674161403102E-4</v>
      </c>
      <c r="EQ26">
        <v>-7.5071724955183801E-7</v>
      </c>
      <c r="ER26">
        <v>1.8443278439785599E-10</v>
      </c>
      <c r="ES26">
        <v>-0.150742878438477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1.8</v>
      </c>
      <c r="FB26">
        <v>1.8</v>
      </c>
      <c r="FC26">
        <v>2</v>
      </c>
      <c r="FD26">
        <v>509.029</v>
      </c>
      <c r="FE26">
        <v>471.149</v>
      </c>
      <c r="FF26">
        <v>23.661100000000001</v>
      </c>
      <c r="FG26">
        <v>31.9087</v>
      </c>
      <c r="FH26">
        <v>30</v>
      </c>
      <c r="FI26">
        <v>31.9025</v>
      </c>
      <c r="FJ26">
        <v>31.864000000000001</v>
      </c>
      <c r="FK26">
        <v>28.736000000000001</v>
      </c>
      <c r="FL26">
        <v>16.329699999999999</v>
      </c>
      <c r="FM26">
        <v>10.025600000000001</v>
      </c>
      <c r="FN26">
        <v>23.659700000000001</v>
      </c>
      <c r="FO26">
        <v>622.12800000000004</v>
      </c>
      <c r="FP26">
        <v>17.8658</v>
      </c>
      <c r="FQ26">
        <v>101.16800000000001</v>
      </c>
      <c r="FR26">
        <v>100.544</v>
      </c>
    </row>
    <row r="27" spans="1:174" x14ac:dyDescent="0.25">
      <c r="A27">
        <v>11</v>
      </c>
      <c r="B27">
        <v>1608250172.5999999</v>
      </c>
      <c r="C27">
        <v>923.5</v>
      </c>
      <c r="D27" t="s">
        <v>335</v>
      </c>
      <c r="E27" t="s">
        <v>336</v>
      </c>
      <c r="F27" t="s">
        <v>289</v>
      </c>
      <c r="G27" t="s">
        <v>290</v>
      </c>
      <c r="H27">
        <v>1608250164.8499999</v>
      </c>
      <c r="I27">
        <f t="shared" si="0"/>
        <v>1.9050410111920433E-3</v>
      </c>
      <c r="J27">
        <f t="shared" si="1"/>
        <v>20.385268252581049</v>
      </c>
      <c r="K27">
        <f t="shared" si="2"/>
        <v>699.08293333333302</v>
      </c>
      <c r="L27">
        <f t="shared" si="3"/>
        <v>371.68224050296681</v>
      </c>
      <c r="M27">
        <f t="shared" si="4"/>
        <v>37.843983808578649</v>
      </c>
      <c r="N27">
        <f t="shared" si="5"/>
        <v>71.17930405854068</v>
      </c>
      <c r="O27">
        <f t="shared" si="6"/>
        <v>0.1063931563921524</v>
      </c>
      <c r="P27">
        <f t="shared" si="7"/>
        <v>2.9595498688808242</v>
      </c>
      <c r="Q27">
        <f t="shared" si="8"/>
        <v>0.10431311993529509</v>
      </c>
      <c r="R27">
        <f t="shared" si="9"/>
        <v>6.5379195909120252E-2</v>
      </c>
      <c r="S27">
        <f t="shared" si="10"/>
        <v>231.28964818113639</v>
      </c>
      <c r="T27">
        <f t="shared" si="11"/>
        <v>28.829302921729106</v>
      </c>
      <c r="U27">
        <f t="shared" si="12"/>
        <v>28.19435</v>
      </c>
      <c r="V27">
        <f t="shared" si="13"/>
        <v>3.8380480672742845</v>
      </c>
      <c r="W27">
        <f t="shared" si="14"/>
        <v>53.64616635422724</v>
      </c>
      <c r="X27">
        <f t="shared" si="15"/>
        <v>2.032175808781874</v>
      </c>
      <c r="Y27">
        <f t="shared" si="16"/>
        <v>3.7881100307585007</v>
      </c>
      <c r="Z27">
        <f t="shared" si="17"/>
        <v>1.8058722584924105</v>
      </c>
      <c r="AA27">
        <f t="shared" si="18"/>
        <v>-84.012308593569102</v>
      </c>
      <c r="AB27">
        <f t="shared" si="19"/>
        <v>-35.866957067302899</v>
      </c>
      <c r="AC27">
        <f t="shared" si="20"/>
        <v>-2.6438347941825775</v>
      </c>
      <c r="AD27">
        <f t="shared" si="21"/>
        <v>108.7665477260818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53613.466867943927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15345.7</v>
      </c>
      <c r="AS27">
        <v>1037.2348</v>
      </c>
      <c r="AT27">
        <v>1331.03</v>
      </c>
      <c r="AU27">
        <f t="shared" si="27"/>
        <v>0.22072770711403955</v>
      </c>
      <c r="AV27">
        <v>0.5</v>
      </c>
      <c r="AW27">
        <f t="shared" si="28"/>
        <v>1180.1775006277633</v>
      </c>
      <c r="AX27">
        <f t="shared" si="29"/>
        <v>20.385268252581049</v>
      </c>
      <c r="AY27">
        <f t="shared" si="30"/>
        <v>130.24893685057208</v>
      </c>
      <c r="AZ27">
        <f t="shared" si="31"/>
        <v>0.49534570971353009</v>
      </c>
      <c r="BA27">
        <f t="shared" si="32"/>
        <v>1.7762595644508192E-2</v>
      </c>
      <c r="BB27">
        <f t="shared" si="33"/>
        <v>1.4507937461965545</v>
      </c>
      <c r="BC27" t="s">
        <v>338</v>
      </c>
      <c r="BD27">
        <v>671.71</v>
      </c>
      <c r="BE27">
        <f t="shared" si="34"/>
        <v>659.31999999999994</v>
      </c>
      <c r="BF27">
        <f t="shared" si="35"/>
        <v>0.44560334890493242</v>
      </c>
      <c r="BG27">
        <f t="shared" si="36"/>
        <v>0.7454726544856527</v>
      </c>
      <c r="BH27">
        <f t="shared" si="37"/>
        <v>0.47728654280890603</v>
      </c>
      <c r="BI27">
        <f t="shared" si="38"/>
        <v>0.75828464101801973</v>
      </c>
      <c r="BJ27">
        <f t="shared" si="39"/>
        <v>0.28857132974417382</v>
      </c>
      <c r="BK27">
        <f t="shared" si="40"/>
        <v>0.71142867025582612</v>
      </c>
      <c r="BL27">
        <f t="shared" si="41"/>
        <v>1399.991</v>
      </c>
      <c r="BM27">
        <f t="shared" si="42"/>
        <v>1180.1775006277633</v>
      </c>
      <c r="BN27">
        <f t="shared" si="43"/>
        <v>0.8429893482370695</v>
      </c>
      <c r="BO27">
        <f t="shared" si="44"/>
        <v>0.19597869647413899</v>
      </c>
      <c r="BP27">
        <v>6</v>
      </c>
      <c r="BQ27">
        <v>0.5</v>
      </c>
      <c r="BR27" t="s">
        <v>294</v>
      </c>
      <c r="BS27">
        <v>2</v>
      </c>
      <c r="BT27">
        <v>1608250164.8499999</v>
      </c>
      <c r="BU27">
        <v>699.08293333333302</v>
      </c>
      <c r="BV27">
        <v>725.13243333333298</v>
      </c>
      <c r="BW27">
        <v>19.958883333333301</v>
      </c>
      <c r="BX27">
        <v>17.7194033333333</v>
      </c>
      <c r="BY27">
        <v>699.85406666666699</v>
      </c>
      <c r="BZ27">
        <v>19.959813333333301</v>
      </c>
      <c r="CA27">
        <v>500.21036666666703</v>
      </c>
      <c r="CB27">
        <v>101.718133333333</v>
      </c>
      <c r="CC27">
        <v>9.9978173333333295E-2</v>
      </c>
      <c r="CD27">
        <v>27.969556666666701</v>
      </c>
      <c r="CE27">
        <v>28.19435</v>
      </c>
      <c r="CF27">
        <v>999.9</v>
      </c>
      <c r="CG27">
        <v>0</v>
      </c>
      <c r="CH27">
        <v>0</v>
      </c>
      <c r="CI27">
        <v>10000.2066666667</v>
      </c>
      <c r="CJ27">
        <v>0</v>
      </c>
      <c r="CK27">
        <v>253.22683333333299</v>
      </c>
      <c r="CL27">
        <v>1399.991</v>
      </c>
      <c r="CM27">
        <v>0.89999580000000001</v>
      </c>
      <c r="CN27">
        <v>0.100004253333333</v>
      </c>
      <c r="CO27">
        <v>0</v>
      </c>
      <c r="CP27">
        <v>1036.9649999999999</v>
      </c>
      <c r="CQ27">
        <v>4.99979</v>
      </c>
      <c r="CR27">
        <v>14389.003333333299</v>
      </c>
      <c r="CS27">
        <v>11904.583333333299</v>
      </c>
      <c r="CT27">
        <v>47.936999999999998</v>
      </c>
      <c r="CU27">
        <v>49.875</v>
      </c>
      <c r="CV27">
        <v>49.049599999999998</v>
      </c>
      <c r="CW27">
        <v>48.820399999999999</v>
      </c>
      <c r="CX27">
        <v>49.020666666666699</v>
      </c>
      <c r="CY27">
        <v>1255.489</v>
      </c>
      <c r="CZ27">
        <v>139.50200000000001</v>
      </c>
      <c r="DA27">
        <v>0</v>
      </c>
      <c r="DB27">
        <v>91.400000095367403</v>
      </c>
      <c r="DC27">
        <v>0</v>
      </c>
      <c r="DD27">
        <v>1037.2348</v>
      </c>
      <c r="DE27">
        <v>22.746923085054</v>
      </c>
      <c r="DF27">
        <v>306.79230775586598</v>
      </c>
      <c r="DG27">
        <v>14392.808000000001</v>
      </c>
      <c r="DH27">
        <v>15</v>
      </c>
      <c r="DI27">
        <v>1608249971.5999999</v>
      </c>
      <c r="DJ27" t="s">
        <v>330</v>
      </c>
      <c r="DK27">
        <v>1608249971.5999999</v>
      </c>
      <c r="DL27">
        <v>1608249970.5999999</v>
      </c>
      <c r="DM27">
        <v>37</v>
      </c>
      <c r="DN27">
        <v>2.7E-2</v>
      </c>
      <c r="DO27">
        <v>3.0000000000000001E-3</v>
      </c>
      <c r="DP27">
        <v>-0.79100000000000004</v>
      </c>
      <c r="DQ27">
        <v>-4.1000000000000002E-2</v>
      </c>
      <c r="DR27">
        <v>518</v>
      </c>
      <c r="DS27">
        <v>18</v>
      </c>
      <c r="DT27">
        <v>0.11</v>
      </c>
      <c r="DU27">
        <v>0.03</v>
      </c>
      <c r="DV27">
        <v>20.3894830499653</v>
      </c>
      <c r="DW27">
        <v>-0.124052367394303</v>
      </c>
      <c r="DX27">
        <v>2.4528866698820401E-2</v>
      </c>
      <c r="DY27">
        <v>1</v>
      </c>
      <c r="DZ27">
        <v>-26.053793548387102</v>
      </c>
      <c r="EA27">
        <v>0.161332258064566</v>
      </c>
      <c r="EB27">
        <v>2.80068417388167E-2</v>
      </c>
      <c r="EC27">
        <v>1</v>
      </c>
      <c r="ED27">
        <v>2.2398716129032299</v>
      </c>
      <c r="EE27">
        <v>-2.1616935483876599E-2</v>
      </c>
      <c r="EF27">
        <v>4.93962718769157E-3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-0.77100000000000002</v>
      </c>
      <c r="EN27">
        <v>-8.0000000000000004E-4</v>
      </c>
      <c r="EO27">
        <v>-1.0373819958927399</v>
      </c>
      <c r="EP27">
        <v>8.1547674161403102E-4</v>
      </c>
      <c r="EQ27">
        <v>-7.5071724955183801E-7</v>
      </c>
      <c r="ER27">
        <v>1.8443278439785599E-10</v>
      </c>
      <c r="ES27">
        <v>-0.150742878438477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3.4</v>
      </c>
      <c r="FB27">
        <v>3.4</v>
      </c>
      <c r="FC27">
        <v>2</v>
      </c>
      <c r="FD27">
        <v>508.93200000000002</v>
      </c>
      <c r="FE27">
        <v>471.822</v>
      </c>
      <c r="FF27">
        <v>23.5458</v>
      </c>
      <c r="FG27">
        <v>31.861000000000001</v>
      </c>
      <c r="FH27">
        <v>29.9999</v>
      </c>
      <c r="FI27">
        <v>31.855</v>
      </c>
      <c r="FJ27">
        <v>31.816800000000001</v>
      </c>
      <c r="FK27">
        <v>32.563699999999997</v>
      </c>
      <c r="FL27">
        <v>16.424900000000001</v>
      </c>
      <c r="FM27">
        <v>10.025600000000001</v>
      </c>
      <c r="FN27">
        <v>23.5624</v>
      </c>
      <c r="FO27">
        <v>725.51499999999999</v>
      </c>
      <c r="FP27">
        <v>17.7668</v>
      </c>
      <c r="FQ27">
        <v>101.175</v>
      </c>
      <c r="FR27">
        <v>100.54900000000001</v>
      </c>
    </row>
    <row r="28" spans="1:174" x14ac:dyDescent="0.25">
      <c r="A28">
        <v>12</v>
      </c>
      <c r="B28">
        <v>1608250286.5999999</v>
      </c>
      <c r="C28">
        <v>1037.5</v>
      </c>
      <c r="D28" t="s">
        <v>339</v>
      </c>
      <c r="E28" t="s">
        <v>340</v>
      </c>
      <c r="F28" t="s">
        <v>289</v>
      </c>
      <c r="G28" t="s">
        <v>290</v>
      </c>
      <c r="H28">
        <v>1608250278.8499999</v>
      </c>
      <c r="I28">
        <f t="shared" si="0"/>
        <v>1.9022159911893015E-3</v>
      </c>
      <c r="J28">
        <f t="shared" si="1"/>
        <v>22.112466623699046</v>
      </c>
      <c r="K28">
        <f t="shared" si="2"/>
        <v>799.72393333333298</v>
      </c>
      <c r="L28">
        <f t="shared" si="3"/>
        <v>442.79233067705002</v>
      </c>
      <c r="M28">
        <f t="shared" si="4"/>
        <v>45.083096984599742</v>
      </c>
      <c r="N28">
        <f t="shared" si="5"/>
        <v>81.42424597156851</v>
      </c>
      <c r="O28">
        <f t="shared" si="6"/>
        <v>0.10619994215654861</v>
      </c>
      <c r="P28">
        <f t="shared" si="7"/>
        <v>2.9595663065094939</v>
      </c>
      <c r="Q28">
        <f t="shared" si="8"/>
        <v>0.10412738566129656</v>
      </c>
      <c r="R28">
        <f t="shared" si="9"/>
        <v>6.5262458139599189E-2</v>
      </c>
      <c r="S28">
        <f t="shared" si="10"/>
        <v>231.29197162720413</v>
      </c>
      <c r="T28">
        <f t="shared" si="11"/>
        <v>28.845173727050589</v>
      </c>
      <c r="U28">
        <f t="shared" si="12"/>
        <v>28.203006666666699</v>
      </c>
      <c r="V28">
        <f t="shared" si="13"/>
        <v>3.8399825824663782</v>
      </c>
      <c r="W28">
        <f t="shared" si="14"/>
        <v>53.637749587296689</v>
      </c>
      <c r="X28">
        <f t="shared" si="15"/>
        <v>2.0336518018747101</v>
      </c>
      <c r="Y28">
        <f t="shared" si="16"/>
        <v>3.7914562365538735</v>
      </c>
      <c r="Z28">
        <f t="shared" si="17"/>
        <v>1.8063307805916682</v>
      </c>
      <c r="AA28">
        <f t="shared" si="18"/>
        <v>-83.887725211448199</v>
      </c>
      <c r="AB28">
        <f t="shared" si="19"/>
        <v>-34.832168789417231</v>
      </c>
      <c r="AC28">
        <f t="shared" si="20"/>
        <v>-2.5678483731193209</v>
      </c>
      <c r="AD28">
        <f t="shared" si="21"/>
        <v>110.00422925321939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53611.190533752255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15347</v>
      </c>
      <c r="AS28">
        <v>1081.2828</v>
      </c>
      <c r="AT28">
        <v>1403.46</v>
      </c>
      <c r="AU28">
        <f t="shared" si="27"/>
        <v>0.22955923218331842</v>
      </c>
      <c r="AV28">
        <v>0.5</v>
      </c>
      <c r="AW28">
        <f t="shared" si="28"/>
        <v>1180.192580627704</v>
      </c>
      <c r="AX28">
        <f t="shared" si="29"/>
        <v>22.112466623699046</v>
      </c>
      <c r="AY28">
        <f t="shared" si="30"/>
        <v>135.46205131867242</v>
      </c>
      <c r="AZ28">
        <f t="shared" si="31"/>
        <v>0.5136377239109059</v>
      </c>
      <c r="BA28">
        <f t="shared" si="32"/>
        <v>1.9225857267673317E-2</v>
      </c>
      <c r="BB28">
        <f t="shared" si="33"/>
        <v>1.3243127698687529</v>
      </c>
      <c r="BC28" t="s">
        <v>342</v>
      </c>
      <c r="BD28">
        <v>682.59</v>
      </c>
      <c r="BE28">
        <f t="shared" si="34"/>
        <v>720.87</v>
      </c>
      <c r="BF28">
        <f t="shared" si="35"/>
        <v>0.44692829497690301</v>
      </c>
      <c r="BG28">
        <f t="shared" si="36"/>
        <v>0.72053778072409669</v>
      </c>
      <c r="BH28">
        <f t="shared" si="37"/>
        <v>0.4682923327720494</v>
      </c>
      <c r="BI28">
        <f t="shared" si="38"/>
        <v>0.72984283135543448</v>
      </c>
      <c r="BJ28">
        <f t="shared" si="39"/>
        <v>0.28213598225023484</v>
      </c>
      <c r="BK28">
        <f t="shared" si="40"/>
        <v>0.71786401774976516</v>
      </c>
      <c r="BL28">
        <f t="shared" si="41"/>
        <v>1400.00933333333</v>
      </c>
      <c r="BM28">
        <f t="shared" si="42"/>
        <v>1180.192580627704</v>
      </c>
      <c r="BN28">
        <f t="shared" si="43"/>
        <v>0.84298908052115862</v>
      </c>
      <c r="BO28">
        <f t="shared" si="44"/>
        <v>0.19597816104231722</v>
      </c>
      <c r="BP28">
        <v>6</v>
      </c>
      <c r="BQ28">
        <v>0.5</v>
      </c>
      <c r="BR28" t="s">
        <v>294</v>
      </c>
      <c r="BS28">
        <v>2</v>
      </c>
      <c r="BT28">
        <v>1608250278.8499999</v>
      </c>
      <c r="BU28">
        <v>799.72393333333298</v>
      </c>
      <c r="BV28">
        <v>828.07159999999999</v>
      </c>
      <c r="BW28">
        <v>19.9739033333333</v>
      </c>
      <c r="BX28">
        <v>17.737846666666702</v>
      </c>
      <c r="BY28">
        <v>800.49493333333305</v>
      </c>
      <c r="BZ28">
        <v>19.974516666666698</v>
      </c>
      <c r="CA28">
        <v>500.22559999999999</v>
      </c>
      <c r="CB28">
        <v>101.715433333333</v>
      </c>
      <c r="CC28">
        <v>0.100008943333333</v>
      </c>
      <c r="CD28">
        <v>27.9847</v>
      </c>
      <c r="CE28">
        <v>28.203006666666699</v>
      </c>
      <c r="CF28">
        <v>999.9</v>
      </c>
      <c r="CG28">
        <v>0</v>
      </c>
      <c r="CH28">
        <v>0</v>
      </c>
      <c r="CI28">
        <v>10000.565333333299</v>
      </c>
      <c r="CJ28">
        <v>0</v>
      </c>
      <c r="CK28">
        <v>250.78530000000001</v>
      </c>
      <c r="CL28">
        <v>1400.00933333333</v>
      </c>
      <c r="CM28">
        <v>0.9000068</v>
      </c>
      <c r="CN28">
        <v>9.9992893333333402E-2</v>
      </c>
      <c r="CO28">
        <v>0</v>
      </c>
      <c r="CP28">
        <v>1081.17266666667</v>
      </c>
      <c r="CQ28">
        <v>4.99979</v>
      </c>
      <c r="CR28">
        <v>14987.063333333301</v>
      </c>
      <c r="CS28">
        <v>11904.78</v>
      </c>
      <c r="CT28">
        <v>47.875</v>
      </c>
      <c r="CU28">
        <v>49.811999999999998</v>
      </c>
      <c r="CV28">
        <v>48.978999999999999</v>
      </c>
      <c r="CW28">
        <v>48.811999999999998</v>
      </c>
      <c r="CX28">
        <v>48.970599999999997</v>
      </c>
      <c r="CY28">
        <v>1255.518</v>
      </c>
      <c r="CZ28">
        <v>139.49133333333299</v>
      </c>
      <c r="DA28">
        <v>0</v>
      </c>
      <c r="DB28">
        <v>113.39999985694899</v>
      </c>
      <c r="DC28">
        <v>0</v>
      </c>
      <c r="DD28">
        <v>1081.2828</v>
      </c>
      <c r="DE28">
        <v>8.7992307919082204</v>
      </c>
      <c r="DF28">
        <v>103.930769517306</v>
      </c>
      <c r="DG28">
        <v>14988.052</v>
      </c>
      <c r="DH28">
        <v>15</v>
      </c>
      <c r="DI28">
        <v>1608249971.5999999</v>
      </c>
      <c r="DJ28" t="s">
        <v>330</v>
      </c>
      <c r="DK28">
        <v>1608249971.5999999</v>
      </c>
      <c r="DL28">
        <v>1608249970.5999999</v>
      </c>
      <c r="DM28">
        <v>37</v>
      </c>
      <c r="DN28">
        <v>2.7E-2</v>
      </c>
      <c r="DO28">
        <v>3.0000000000000001E-3</v>
      </c>
      <c r="DP28">
        <v>-0.79100000000000004</v>
      </c>
      <c r="DQ28">
        <v>-4.1000000000000002E-2</v>
      </c>
      <c r="DR28">
        <v>518</v>
      </c>
      <c r="DS28">
        <v>18</v>
      </c>
      <c r="DT28">
        <v>0.11</v>
      </c>
      <c r="DU28">
        <v>0.03</v>
      </c>
      <c r="DV28">
        <v>22.115946759445499</v>
      </c>
      <c r="DW28">
        <v>-0.179597354362802</v>
      </c>
      <c r="DX28">
        <v>4.3586977377730499E-2</v>
      </c>
      <c r="DY28">
        <v>1</v>
      </c>
      <c r="DZ28">
        <v>-28.352303225806502</v>
      </c>
      <c r="EA28">
        <v>0.14331290322589699</v>
      </c>
      <c r="EB28">
        <v>5.07329217021147E-2</v>
      </c>
      <c r="EC28">
        <v>1</v>
      </c>
      <c r="ED28">
        <v>2.2354806451612901</v>
      </c>
      <c r="EE28">
        <v>3.8592096774188102E-2</v>
      </c>
      <c r="EF28">
        <v>3.10598894487772E-3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-0.77100000000000002</v>
      </c>
      <c r="EN28">
        <v>-5.9999999999999995E-4</v>
      </c>
      <c r="EO28">
        <v>-1.0373819958927399</v>
      </c>
      <c r="EP28">
        <v>8.1547674161403102E-4</v>
      </c>
      <c r="EQ28">
        <v>-7.5071724955183801E-7</v>
      </c>
      <c r="ER28">
        <v>1.8443278439785599E-10</v>
      </c>
      <c r="ES28">
        <v>-0.150742878438477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5.2</v>
      </c>
      <c r="FB28">
        <v>5.3</v>
      </c>
      <c r="FC28">
        <v>2</v>
      </c>
      <c r="FD28">
        <v>509.08800000000002</v>
      </c>
      <c r="FE28">
        <v>472.27100000000002</v>
      </c>
      <c r="FF28">
        <v>23.752199999999998</v>
      </c>
      <c r="FG28">
        <v>31.802199999999999</v>
      </c>
      <c r="FH28">
        <v>29.9999</v>
      </c>
      <c r="FI28">
        <v>31.794499999999999</v>
      </c>
      <c r="FJ28">
        <v>31.7562</v>
      </c>
      <c r="FK28">
        <v>36.290100000000002</v>
      </c>
      <c r="FL28">
        <v>15.5725</v>
      </c>
      <c r="FM28">
        <v>9.6539199999999994</v>
      </c>
      <c r="FN28">
        <v>23.7563</v>
      </c>
      <c r="FO28">
        <v>828.16600000000005</v>
      </c>
      <c r="FP28">
        <v>17.7959</v>
      </c>
      <c r="FQ28">
        <v>101.188</v>
      </c>
      <c r="FR28">
        <v>100.553</v>
      </c>
    </row>
    <row r="29" spans="1:174" x14ac:dyDescent="0.25">
      <c r="A29">
        <v>13</v>
      </c>
      <c r="B29">
        <v>1608250407.0999999</v>
      </c>
      <c r="C29">
        <v>1158</v>
      </c>
      <c r="D29" t="s">
        <v>343</v>
      </c>
      <c r="E29" t="s">
        <v>344</v>
      </c>
      <c r="F29" t="s">
        <v>289</v>
      </c>
      <c r="G29" t="s">
        <v>290</v>
      </c>
      <c r="H29">
        <v>1608250399.0999999</v>
      </c>
      <c r="I29">
        <f t="shared" si="0"/>
        <v>1.8658772283733575E-3</v>
      </c>
      <c r="J29">
        <f t="shared" si="1"/>
        <v>23.542625109587991</v>
      </c>
      <c r="K29">
        <f t="shared" si="2"/>
        <v>899.85845161290297</v>
      </c>
      <c r="L29">
        <f t="shared" si="3"/>
        <v>510.34798275399356</v>
      </c>
      <c r="M29">
        <f t="shared" si="4"/>
        <v>51.961684603409658</v>
      </c>
      <c r="N29">
        <f t="shared" si="5"/>
        <v>91.620154542594491</v>
      </c>
      <c r="O29">
        <f t="shared" si="6"/>
        <v>0.10381219870040639</v>
      </c>
      <c r="P29">
        <f t="shared" si="7"/>
        <v>2.9598143303162252</v>
      </c>
      <c r="Q29">
        <f t="shared" si="8"/>
        <v>0.1018310166745755</v>
      </c>
      <c r="R29">
        <f t="shared" si="9"/>
        <v>6.3819237565056766E-2</v>
      </c>
      <c r="S29">
        <f t="shared" si="10"/>
        <v>231.28955631909565</v>
      </c>
      <c r="T29">
        <f t="shared" si="11"/>
        <v>28.853579352312273</v>
      </c>
      <c r="U29">
        <f t="shared" si="12"/>
        <v>28.2021451612903</v>
      </c>
      <c r="V29">
        <f t="shared" si="13"/>
        <v>3.839790022769678</v>
      </c>
      <c r="W29">
        <f t="shared" si="14"/>
        <v>53.489874581377705</v>
      </c>
      <c r="X29">
        <f t="shared" si="15"/>
        <v>2.0279425848784634</v>
      </c>
      <c r="Y29">
        <f t="shared" si="16"/>
        <v>3.7912644229389985</v>
      </c>
      <c r="Z29">
        <f t="shared" si="17"/>
        <v>1.8118474378912146</v>
      </c>
      <c r="AA29">
        <f t="shared" si="18"/>
        <v>-82.285185771265063</v>
      </c>
      <c r="AB29">
        <f t="shared" si="19"/>
        <v>-34.836083032843362</v>
      </c>
      <c r="AC29">
        <f t="shared" si="20"/>
        <v>-2.5678996089959258</v>
      </c>
      <c r="AD29">
        <f t="shared" si="21"/>
        <v>111.60038790599128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53618.592739930646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15348</v>
      </c>
      <c r="AS29">
        <v>1102.6834615384601</v>
      </c>
      <c r="AT29">
        <v>1437.24</v>
      </c>
      <c r="AU29">
        <f t="shared" si="27"/>
        <v>0.23277708556785226</v>
      </c>
      <c r="AV29">
        <v>0.5</v>
      </c>
      <c r="AW29">
        <f t="shared" si="28"/>
        <v>1180.1796199825549</v>
      </c>
      <c r="AX29">
        <f t="shared" si="29"/>
        <v>23.542625109587991</v>
      </c>
      <c r="AY29">
        <f t="shared" si="30"/>
        <v>137.35938619305728</v>
      </c>
      <c r="AZ29">
        <f t="shared" si="31"/>
        <v>0.52165261195068324</v>
      </c>
      <c r="BA29">
        <f t="shared" si="32"/>
        <v>2.0437882658709831E-2</v>
      </c>
      <c r="BB29">
        <f t="shared" si="33"/>
        <v>1.2696835601569674</v>
      </c>
      <c r="BC29" t="s">
        <v>346</v>
      </c>
      <c r="BD29">
        <v>687.5</v>
      </c>
      <c r="BE29">
        <f t="shared" si="34"/>
        <v>749.74</v>
      </c>
      <c r="BF29">
        <f t="shared" si="35"/>
        <v>0.44623007770899237</v>
      </c>
      <c r="BG29">
        <f t="shared" si="36"/>
        <v>0.70879133683940676</v>
      </c>
      <c r="BH29">
        <f t="shared" si="37"/>
        <v>0.46352681254876082</v>
      </c>
      <c r="BI29">
        <f t="shared" si="38"/>
        <v>0.71657810223211371</v>
      </c>
      <c r="BJ29">
        <f t="shared" si="39"/>
        <v>0.27821508993787708</v>
      </c>
      <c r="BK29">
        <f t="shared" si="40"/>
        <v>0.72178491006212298</v>
      </c>
      <c r="BL29">
        <f t="shared" si="41"/>
        <v>1399.9938709677399</v>
      </c>
      <c r="BM29">
        <f t="shared" si="42"/>
        <v>1180.1796199825549</v>
      </c>
      <c r="BN29">
        <f t="shared" si="43"/>
        <v>0.84298913335010583</v>
      </c>
      <c r="BO29">
        <f t="shared" si="44"/>
        <v>0.19597826670021171</v>
      </c>
      <c r="BP29">
        <v>6</v>
      </c>
      <c r="BQ29">
        <v>0.5</v>
      </c>
      <c r="BR29" t="s">
        <v>294</v>
      </c>
      <c r="BS29">
        <v>2</v>
      </c>
      <c r="BT29">
        <v>1608250399.0999999</v>
      </c>
      <c r="BU29">
        <v>899.85845161290297</v>
      </c>
      <c r="BV29">
        <v>930.11058064516101</v>
      </c>
      <c r="BW29">
        <v>19.9176838709677</v>
      </c>
      <c r="BX29">
        <v>17.7242322580645</v>
      </c>
      <c r="BY29">
        <v>900.635516129032</v>
      </c>
      <c r="BZ29">
        <v>19.919470967741901</v>
      </c>
      <c r="CA29">
        <v>500.228935483871</v>
      </c>
      <c r="CB29">
        <v>101.716161290323</v>
      </c>
      <c r="CC29">
        <v>0.100023664516129</v>
      </c>
      <c r="CD29">
        <v>27.983832258064499</v>
      </c>
      <c r="CE29">
        <v>28.2021451612903</v>
      </c>
      <c r="CF29">
        <v>999.9</v>
      </c>
      <c r="CG29">
        <v>0</v>
      </c>
      <c r="CH29">
        <v>0</v>
      </c>
      <c r="CI29">
        <v>10001.900322580599</v>
      </c>
      <c r="CJ29">
        <v>0</v>
      </c>
      <c r="CK29">
        <v>248.11493548387099</v>
      </c>
      <c r="CL29">
        <v>1399.9938709677399</v>
      </c>
      <c r="CM29">
        <v>0.90000267741935502</v>
      </c>
      <c r="CN29">
        <v>9.9997090322580695E-2</v>
      </c>
      <c r="CO29">
        <v>0</v>
      </c>
      <c r="CP29">
        <v>1102.7338709677399</v>
      </c>
      <c r="CQ29">
        <v>4.99979</v>
      </c>
      <c r="CR29">
        <v>15261.7096774194</v>
      </c>
      <c r="CS29">
        <v>11904.625806451601</v>
      </c>
      <c r="CT29">
        <v>47.811999999999998</v>
      </c>
      <c r="CU29">
        <v>49.75</v>
      </c>
      <c r="CV29">
        <v>48.906999999999996</v>
      </c>
      <c r="CW29">
        <v>48.6991935483871</v>
      </c>
      <c r="CX29">
        <v>48.896999999999998</v>
      </c>
      <c r="CY29">
        <v>1255.5016129032299</v>
      </c>
      <c r="CZ29">
        <v>139.49225806451599</v>
      </c>
      <c r="DA29">
        <v>0</v>
      </c>
      <c r="DB29">
        <v>120.09999990463299</v>
      </c>
      <c r="DC29">
        <v>0</v>
      </c>
      <c r="DD29">
        <v>1102.6834615384601</v>
      </c>
      <c r="DE29">
        <v>-2.9788034106624401</v>
      </c>
      <c r="DF29">
        <v>-57.935042783810502</v>
      </c>
      <c r="DG29">
        <v>15261.0230769231</v>
      </c>
      <c r="DH29">
        <v>15</v>
      </c>
      <c r="DI29">
        <v>1608249971.5999999</v>
      </c>
      <c r="DJ29" t="s">
        <v>330</v>
      </c>
      <c r="DK29">
        <v>1608249971.5999999</v>
      </c>
      <c r="DL29">
        <v>1608249970.5999999</v>
      </c>
      <c r="DM29">
        <v>37</v>
      </c>
      <c r="DN29">
        <v>2.7E-2</v>
      </c>
      <c r="DO29">
        <v>3.0000000000000001E-3</v>
      </c>
      <c r="DP29">
        <v>-0.79100000000000004</v>
      </c>
      <c r="DQ29">
        <v>-4.1000000000000002E-2</v>
      </c>
      <c r="DR29">
        <v>518</v>
      </c>
      <c r="DS29">
        <v>18</v>
      </c>
      <c r="DT29">
        <v>0.11</v>
      </c>
      <c r="DU29">
        <v>0.03</v>
      </c>
      <c r="DV29">
        <v>23.541490901241101</v>
      </c>
      <c r="DW29">
        <v>-0.43986295877130299</v>
      </c>
      <c r="DX29">
        <v>6.4946647556801004E-2</v>
      </c>
      <c r="DY29">
        <v>1</v>
      </c>
      <c r="DZ29">
        <v>-30.2523290322581</v>
      </c>
      <c r="EA29">
        <v>0.44714516129043902</v>
      </c>
      <c r="EB29">
        <v>7.6895514335167406E-2</v>
      </c>
      <c r="EC29">
        <v>0</v>
      </c>
      <c r="ED29">
        <v>2.1934429032258098</v>
      </c>
      <c r="EE29">
        <v>-2.24903225807017E-3</v>
      </c>
      <c r="EF29">
        <v>5.6785501073369695E-4</v>
      </c>
      <c r="EG29">
        <v>1</v>
      </c>
      <c r="EH29">
        <v>2</v>
      </c>
      <c r="EI29">
        <v>3</v>
      </c>
      <c r="EJ29" t="s">
        <v>347</v>
      </c>
      <c r="EK29">
        <v>100</v>
      </c>
      <c r="EL29">
        <v>100</v>
      </c>
      <c r="EM29">
        <v>-0.77700000000000002</v>
      </c>
      <c r="EN29">
        <v>-1.8E-3</v>
      </c>
      <c r="EO29">
        <v>-1.0373819958927399</v>
      </c>
      <c r="EP29">
        <v>8.1547674161403102E-4</v>
      </c>
      <c r="EQ29">
        <v>-7.5071724955183801E-7</v>
      </c>
      <c r="ER29">
        <v>1.8443278439785599E-10</v>
      </c>
      <c r="ES29">
        <v>-0.150742878438477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7.3</v>
      </c>
      <c r="FB29">
        <v>7.3</v>
      </c>
      <c r="FC29">
        <v>2</v>
      </c>
      <c r="FD29">
        <v>509.029</v>
      </c>
      <c r="FE29">
        <v>472.90699999999998</v>
      </c>
      <c r="FF29">
        <v>23.695599999999999</v>
      </c>
      <c r="FG29">
        <v>31.724399999999999</v>
      </c>
      <c r="FH29">
        <v>29.9998</v>
      </c>
      <c r="FI29">
        <v>31.723199999999999</v>
      </c>
      <c r="FJ29">
        <v>31.685400000000001</v>
      </c>
      <c r="FK29">
        <v>39.921100000000003</v>
      </c>
      <c r="FL29">
        <v>14.6951</v>
      </c>
      <c r="FM29">
        <v>9.25502</v>
      </c>
      <c r="FN29">
        <v>23.7044</v>
      </c>
      <c r="FO29">
        <v>930.13199999999995</v>
      </c>
      <c r="FP29">
        <v>17.7881</v>
      </c>
      <c r="FQ29">
        <v>101.202</v>
      </c>
      <c r="FR29">
        <v>100.562</v>
      </c>
    </row>
    <row r="30" spans="1:174" x14ac:dyDescent="0.25">
      <c r="A30">
        <v>14</v>
      </c>
      <c r="B30">
        <v>1608250527.5999999</v>
      </c>
      <c r="C30">
        <v>1278.5</v>
      </c>
      <c r="D30" t="s">
        <v>348</v>
      </c>
      <c r="E30" t="s">
        <v>349</v>
      </c>
      <c r="F30" t="s">
        <v>289</v>
      </c>
      <c r="G30" t="s">
        <v>290</v>
      </c>
      <c r="H30">
        <v>1608250519.5999999</v>
      </c>
      <c r="I30">
        <f t="shared" si="0"/>
        <v>1.7855130637752922E-3</v>
      </c>
      <c r="J30">
        <f t="shared" si="1"/>
        <v>25.799290944429181</v>
      </c>
      <c r="K30">
        <f t="shared" si="2"/>
        <v>1199.6087096774199</v>
      </c>
      <c r="L30">
        <f t="shared" si="3"/>
        <v>748.03386820969331</v>
      </c>
      <c r="M30">
        <f t="shared" si="4"/>
        <v>76.161466771824706</v>
      </c>
      <c r="N30">
        <f t="shared" si="5"/>
        <v>122.13879981123614</v>
      </c>
      <c r="O30">
        <f t="shared" si="6"/>
        <v>9.9124208369417904E-2</v>
      </c>
      <c r="P30">
        <f t="shared" si="7"/>
        <v>2.9596079189074742</v>
      </c>
      <c r="Q30">
        <f t="shared" si="8"/>
        <v>9.7316117038144773E-2</v>
      </c>
      <c r="R30">
        <f t="shared" si="9"/>
        <v>6.0982275912703818E-2</v>
      </c>
      <c r="S30">
        <f t="shared" si="10"/>
        <v>231.29433021717188</v>
      </c>
      <c r="T30">
        <f t="shared" si="11"/>
        <v>28.874126273008219</v>
      </c>
      <c r="U30">
        <f t="shared" si="12"/>
        <v>28.188364516128999</v>
      </c>
      <c r="V30">
        <f t="shared" si="13"/>
        <v>3.8367109815486886</v>
      </c>
      <c r="W30">
        <f t="shared" si="14"/>
        <v>53.344245345865417</v>
      </c>
      <c r="X30">
        <f t="shared" si="15"/>
        <v>2.0223947698044098</v>
      </c>
      <c r="Y30">
        <f t="shared" si="16"/>
        <v>3.7912145100036754</v>
      </c>
      <c r="Z30">
        <f t="shared" si="17"/>
        <v>1.8143162117442788</v>
      </c>
      <c r="AA30">
        <f t="shared" si="18"/>
        <v>-78.741126112490392</v>
      </c>
      <c r="AB30">
        <f t="shared" si="19"/>
        <v>-32.670865501059005</v>
      </c>
      <c r="AC30">
        <f t="shared" si="20"/>
        <v>-2.4082930940879281</v>
      </c>
      <c r="AD30">
        <f t="shared" si="21"/>
        <v>117.47404550953453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53612.60111322155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15348.5</v>
      </c>
      <c r="AS30">
        <v>1098.69346153846</v>
      </c>
      <c r="AT30">
        <v>1425.08</v>
      </c>
      <c r="AU30">
        <f t="shared" si="27"/>
        <v>0.22903032704236947</v>
      </c>
      <c r="AV30">
        <v>0.5</v>
      </c>
      <c r="AW30">
        <f t="shared" si="28"/>
        <v>1180.2016457890534</v>
      </c>
      <c r="AX30">
        <f t="shared" si="29"/>
        <v>25.799290944429181</v>
      </c>
      <c r="AY30">
        <f t="shared" si="30"/>
        <v>135.15098445550478</v>
      </c>
      <c r="AZ30">
        <f t="shared" si="31"/>
        <v>0.52595643753333143</v>
      </c>
      <c r="BA30">
        <f t="shared" si="32"/>
        <v>2.2349603153290279E-2</v>
      </c>
      <c r="BB30">
        <f t="shared" si="33"/>
        <v>1.2890504392735846</v>
      </c>
      <c r="BC30" t="s">
        <v>351</v>
      </c>
      <c r="BD30">
        <v>675.55</v>
      </c>
      <c r="BE30">
        <f t="shared" si="34"/>
        <v>749.53</v>
      </c>
      <c r="BF30">
        <f t="shared" si="35"/>
        <v>0.43545493637551519</v>
      </c>
      <c r="BG30">
        <f t="shared" si="36"/>
        <v>0.71021793677243261</v>
      </c>
      <c r="BH30">
        <f t="shared" si="37"/>
        <v>0.45995648705018388</v>
      </c>
      <c r="BI30">
        <f t="shared" si="38"/>
        <v>0.72135309057253949</v>
      </c>
      <c r="BJ30">
        <f t="shared" si="39"/>
        <v>0.26774673060906506</v>
      </c>
      <c r="BK30">
        <f t="shared" si="40"/>
        <v>0.73225326939093494</v>
      </c>
      <c r="BL30">
        <f t="shared" si="41"/>
        <v>1400.0196774193601</v>
      </c>
      <c r="BM30">
        <f t="shared" si="42"/>
        <v>1180.2016457890534</v>
      </c>
      <c r="BN30">
        <f t="shared" si="43"/>
        <v>0.84298932709610574</v>
      </c>
      <c r="BO30">
        <f t="shared" si="44"/>
        <v>0.19597865419221158</v>
      </c>
      <c r="BP30">
        <v>6</v>
      </c>
      <c r="BQ30">
        <v>0.5</v>
      </c>
      <c r="BR30" t="s">
        <v>294</v>
      </c>
      <c r="BS30">
        <v>2</v>
      </c>
      <c r="BT30">
        <v>1608250519.5999999</v>
      </c>
      <c r="BU30">
        <v>1199.6087096774199</v>
      </c>
      <c r="BV30">
        <v>1233.12387096774</v>
      </c>
      <c r="BW30">
        <v>19.8633225806452</v>
      </c>
      <c r="BX30">
        <v>17.764161290322601</v>
      </c>
      <c r="BY30">
        <v>1200.4296774193499</v>
      </c>
      <c r="BZ30">
        <v>19.866261290322601</v>
      </c>
      <c r="CA30">
        <v>500.213161290323</v>
      </c>
      <c r="CB30">
        <v>101.715548387097</v>
      </c>
      <c r="CC30">
        <v>9.9984316129032302E-2</v>
      </c>
      <c r="CD30">
        <v>27.9836064516129</v>
      </c>
      <c r="CE30">
        <v>28.188364516128999</v>
      </c>
      <c r="CF30">
        <v>999.9</v>
      </c>
      <c r="CG30">
        <v>0</v>
      </c>
      <c r="CH30">
        <v>0</v>
      </c>
      <c r="CI30">
        <v>10000.790000000001</v>
      </c>
      <c r="CJ30">
        <v>0</v>
      </c>
      <c r="CK30">
        <v>246.132451612903</v>
      </c>
      <c r="CL30">
        <v>1400.0196774193601</v>
      </c>
      <c r="CM30">
        <v>0.89999938709677396</v>
      </c>
      <c r="CN30">
        <v>0.10000044516129</v>
      </c>
      <c r="CO30">
        <v>0</v>
      </c>
      <c r="CP30">
        <v>1098.8667741935501</v>
      </c>
      <c r="CQ30">
        <v>4.99979</v>
      </c>
      <c r="CR30">
        <v>15199.4322580645</v>
      </c>
      <c r="CS30">
        <v>11904.8387096774</v>
      </c>
      <c r="CT30">
        <v>47.75</v>
      </c>
      <c r="CU30">
        <v>49.686999999999998</v>
      </c>
      <c r="CV30">
        <v>48.816064516129003</v>
      </c>
      <c r="CW30">
        <v>48.625</v>
      </c>
      <c r="CX30">
        <v>48.840451612903202</v>
      </c>
      <c r="CY30">
        <v>1255.5158064516099</v>
      </c>
      <c r="CZ30">
        <v>139.50387096774199</v>
      </c>
      <c r="DA30">
        <v>0</v>
      </c>
      <c r="DB30">
        <v>119.59999990463299</v>
      </c>
      <c r="DC30">
        <v>0</v>
      </c>
      <c r="DD30">
        <v>1098.69346153846</v>
      </c>
      <c r="DE30">
        <v>-38.044786368735302</v>
      </c>
      <c r="DF30">
        <v>-521.30940214253906</v>
      </c>
      <c r="DG30">
        <v>15197.126923076899</v>
      </c>
      <c r="DH30">
        <v>15</v>
      </c>
      <c r="DI30">
        <v>1608249971.5999999</v>
      </c>
      <c r="DJ30" t="s">
        <v>330</v>
      </c>
      <c r="DK30">
        <v>1608249971.5999999</v>
      </c>
      <c r="DL30">
        <v>1608249970.5999999</v>
      </c>
      <c r="DM30">
        <v>37</v>
      </c>
      <c r="DN30">
        <v>2.7E-2</v>
      </c>
      <c r="DO30">
        <v>3.0000000000000001E-3</v>
      </c>
      <c r="DP30">
        <v>-0.79100000000000004</v>
      </c>
      <c r="DQ30">
        <v>-4.1000000000000002E-2</v>
      </c>
      <c r="DR30">
        <v>518</v>
      </c>
      <c r="DS30">
        <v>18</v>
      </c>
      <c r="DT30">
        <v>0.11</v>
      </c>
      <c r="DU30">
        <v>0.03</v>
      </c>
      <c r="DV30">
        <v>25.817776103445201</v>
      </c>
      <c r="DW30">
        <v>-1.01313953955028</v>
      </c>
      <c r="DX30">
        <v>0.11861661376440701</v>
      </c>
      <c r="DY30">
        <v>0</v>
      </c>
      <c r="DZ30">
        <v>-33.5311387096774</v>
      </c>
      <c r="EA30">
        <v>1.1289435483871499</v>
      </c>
      <c r="EB30">
        <v>0.138480977329762</v>
      </c>
      <c r="EC30">
        <v>0</v>
      </c>
      <c r="ED30">
        <v>2.09877322580645</v>
      </c>
      <c r="EE30">
        <v>6.4535322580646801E-2</v>
      </c>
      <c r="EF30">
        <v>4.9203523261579099E-3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-0.82</v>
      </c>
      <c r="EN30">
        <v>-2.8E-3</v>
      </c>
      <c r="EO30">
        <v>-1.0373819958927399</v>
      </c>
      <c r="EP30">
        <v>8.1547674161403102E-4</v>
      </c>
      <c r="EQ30">
        <v>-7.5071724955183801E-7</v>
      </c>
      <c r="ER30">
        <v>1.8443278439785599E-10</v>
      </c>
      <c r="ES30">
        <v>-0.150742878438477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9.3000000000000007</v>
      </c>
      <c r="FB30">
        <v>9.3000000000000007</v>
      </c>
      <c r="FC30">
        <v>2</v>
      </c>
      <c r="FD30">
        <v>508.93799999999999</v>
      </c>
      <c r="FE30">
        <v>474.10199999999998</v>
      </c>
      <c r="FF30">
        <v>23.866700000000002</v>
      </c>
      <c r="FG30">
        <v>31.625399999999999</v>
      </c>
      <c r="FH30">
        <v>29.999700000000001</v>
      </c>
      <c r="FI30">
        <v>31.633400000000002</v>
      </c>
      <c r="FJ30">
        <v>31.595600000000001</v>
      </c>
      <c r="FK30">
        <v>50.3827</v>
      </c>
      <c r="FL30">
        <v>14.0006</v>
      </c>
      <c r="FM30">
        <v>9.25502</v>
      </c>
      <c r="FN30">
        <v>23.871600000000001</v>
      </c>
      <c r="FO30">
        <v>1233.08</v>
      </c>
      <c r="FP30">
        <v>17.7942</v>
      </c>
      <c r="FQ30">
        <v>101.218</v>
      </c>
      <c r="FR30">
        <v>100.57299999999999</v>
      </c>
    </row>
    <row r="31" spans="1:174" x14ac:dyDescent="0.25">
      <c r="A31">
        <v>15</v>
      </c>
      <c r="B31">
        <v>1608250643.5999999</v>
      </c>
      <c r="C31">
        <v>1394.5</v>
      </c>
      <c r="D31" t="s">
        <v>352</v>
      </c>
      <c r="E31" t="s">
        <v>353</v>
      </c>
      <c r="F31" t="s">
        <v>289</v>
      </c>
      <c r="G31" t="s">
        <v>290</v>
      </c>
      <c r="H31">
        <v>1608250635.8499999</v>
      </c>
      <c r="I31">
        <f t="shared" si="0"/>
        <v>1.6679683342794686E-3</v>
      </c>
      <c r="J31">
        <f t="shared" si="1"/>
        <v>26.042518510075414</v>
      </c>
      <c r="K31">
        <f t="shared" si="2"/>
        <v>1399.3003333333299</v>
      </c>
      <c r="L31">
        <f t="shared" si="3"/>
        <v>906.85487453641997</v>
      </c>
      <c r="M31">
        <f t="shared" si="4"/>
        <v>92.331265644745756</v>
      </c>
      <c r="N31">
        <f t="shared" si="5"/>
        <v>142.46951129840593</v>
      </c>
      <c r="O31">
        <f t="shared" si="6"/>
        <v>9.2208605666004306E-2</v>
      </c>
      <c r="P31">
        <f t="shared" si="7"/>
        <v>2.9594743255304081</v>
      </c>
      <c r="Q31">
        <f t="shared" si="8"/>
        <v>9.0641785189262261E-2</v>
      </c>
      <c r="R31">
        <f t="shared" si="9"/>
        <v>5.6789670695164329E-2</v>
      </c>
      <c r="S31">
        <f t="shared" si="10"/>
        <v>231.29673604750769</v>
      </c>
      <c r="T31">
        <f t="shared" si="11"/>
        <v>28.902826586030848</v>
      </c>
      <c r="U31">
        <f t="shared" si="12"/>
        <v>28.177769999999999</v>
      </c>
      <c r="V31">
        <f t="shared" si="13"/>
        <v>3.8343452891408307</v>
      </c>
      <c r="W31">
        <f t="shared" si="14"/>
        <v>53.143346969919072</v>
      </c>
      <c r="X31">
        <f t="shared" si="15"/>
        <v>2.0145887978510393</v>
      </c>
      <c r="Y31">
        <f t="shared" si="16"/>
        <v>3.7908579581774644</v>
      </c>
      <c r="Z31">
        <f t="shared" si="17"/>
        <v>1.8197564912897914</v>
      </c>
      <c r="AA31">
        <f t="shared" si="18"/>
        <v>-73.557403541724568</v>
      </c>
      <c r="AB31">
        <f t="shared" si="19"/>
        <v>-31.236398151421785</v>
      </c>
      <c r="AC31">
        <f t="shared" si="20"/>
        <v>-2.3025169553062916</v>
      </c>
      <c r="AD31">
        <f t="shared" si="21"/>
        <v>124.20041739905506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53608.977088201093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354</v>
      </c>
      <c r="AR31">
        <v>15348.5</v>
      </c>
      <c r="AS31">
        <v>1055.078</v>
      </c>
      <c r="AT31">
        <v>1359.46</v>
      </c>
      <c r="AU31">
        <f t="shared" si="27"/>
        <v>0.22389919526870972</v>
      </c>
      <c r="AV31">
        <v>0.5</v>
      </c>
      <c r="AW31">
        <f t="shared" si="28"/>
        <v>1180.2137406277618</v>
      </c>
      <c r="AX31">
        <f t="shared" si="29"/>
        <v>26.042518510075414</v>
      </c>
      <c r="AY31">
        <f t="shared" si="30"/>
        <v>132.12445338581477</v>
      </c>
      <c r="AZ31">
        <f t="shared" si="31"/>
        <v>0.50776779015197215</v>
      </c>
      <c r="BA31">
        <f t="shared" si="32"/>
        <v>2.2555461840100405E-2</v>
      </c>
      <c r="BB31">
        <f t="shared" si="33"/>
        <v>1.3995409942182924</v>
      </c>
      <c r="BC31" t="s">
        <v>355</v>
      </c>
      <c r="BD31">
        <v>669.17</v>
      </c>
      <c r="BE31">
        <f t="shared" si="34"/>
        <v>690.29000000000008</v>
      </c>
      <c r="BF31">
        <f t="shared" si="35"/>
        <v>0.44094800735922585</v>
      </c>
      <c r="BG31">
        <f t="shared" si="36"/>
        <v>0.73377787890825363</v>
      </c>
      <c r="BH31">
        <f t="shared" si="37"/>
        <v>0.4726552776112129</v>
      </c>
      <c r="BI31">
        <f t="shared" si="38"/>
        <v>0.74712074969250131</v>
      </c>
      <c r="BJ31">
        <f t="shared" si="39"/>
        <v>0.27966574801538197</v>
      </c>
      <c r="BK31">
        <f t="shared" si="40"/>
        <v>0.72033425198461809</v>
      </c>
      <c r="BL31">
        <f t="shared" si="41"/>
        <v>1400.0340000000001</v>
      </c>
      <c r="BM31">
        <f t="shared" si="42"/>
        <v>1180.2137406277618</v>
      </c>
      <c r="BN31">
        <f t="shared" si="43"/>
        <v>0.84298934213580645</v>
      </c>
      <c r="BO31">
        <f t="shared" si="44"/>
        <v>0.19597868427161316</v>
      </c>
      <c r="BP31">
        <v>6</v>
      </c>
      <c r="BQ31">
        <v>0.5</v>
      </c>
      <c r="BR31" t="s">
        <v>294</v>
      </c>
      <c r="BS31">
        <v>2</v>
      </c>
      <c r="BT31">
        <v>1608250635.8499999</v>
      </c>
      <c r="BU31">
        <v>1399.3003333333299</v>
      </c>
      <c r="BV31">
        <v>1433.33633333333</v>
      </c>
      <c r="BW31">
        <v>19.7867933333333</v>
      </c>
      <c r="BX31">
        <v>17.825746666666699</v>
      </c>
      <c r="BY31">
        <v>1400.5163333333301</v>
      </c>
      <c r="BZ31">
        <v>19.8277933333333</v>
      </c>
      <c r="CA31">
        <v>500.232233333333</v>
      </c>
      <c r="CB31">
        <v>101.7148</v>
      </c>
      <c r="CC31">
        <v>0.10001981</v>
      </c>
      <c r="CD31">
        <v>27.9819933333333</v>
      </c>
      <c r="CE31">
        <v>28.177769999999999</v>
      </c>
      <c r="CF31">
        <v>999.9</v>
      </c>
      <c r="CG31">
        <v>0</v>
      </c>
      <c r="CH31">
        <v>0</v>
      </c>
      <c r="CI31">
        <v>10000.106</v>
      </c>
      <c r="CJ31">
        <v>0</v>
      </c>
      <c r="CK31">
        <v>244.28059999999999</v>
      </c>
      <c r="CL31">
        <v>1400.0340000000001</v>
      </c>
      <c r="CM31">
        <v>0.89999633333333295</v>
      </c>
      <c r="CN31">
        <v>0.10000356000000001</v>
      </c>
      <c r="CO31">
        <v>0</v>
      </c>
      <c r="CP31">
        <v>1055.43466666667</v>
      </c>
      <c r="CQ31">
        <v>4.99979</v>
      </c>
      <c r="CR31">
        <v>14597.73</v>
      </c>
      <c r="CS31">
        <v>11904.926666666701</v>
      </c>
      <c r="CT31">
        <v>47.653933333333299</v>
      </c>
      <c r="CU31">
        <v>49.561999999999998</v>
      </c>
      <c r="CV31">
        <v>48.75</v>
      </c>
      <c r="CW31">
        <v>48.561999999999998</v>
      </c>
      <c r="CX31">
        <v>48.7541333333333</v>
      </c>
      <c r="CY31">
        <v>1255.528</v>
      </c>
      <c r="CZ31">
        <v>139.506</v>
      </c>
      <c r="DA31">
        <v>0</v>
      </c>
      <c r="DB31">
        <v>115.40000009536701</v>
      </c>
      <c r="DC31">
        <v>0</v>
      </c>
      <c r="DD31">
        <v>1055.078</v>
      </c>
      <c r="DE31">
        <v>-30.870000006295498</v>
      </c>
      <c r="DF31">
        <v>-410.63846145225699</v>
      </c>
      <c r="DG31">
        <v>14592.944</v>
      </c>
      <c r="DH31">
        <v>15</v>
      </c>
      <c r="DI31">
        <v>1608250673</v>
      </c>
      <c r="DJ31" t="s">
        <v>356</v>
      </c>
      <c r="DK31">
        <v>1608250673</v>
      </c>
      <c r="DL31">
        <v>1608250666</v>
      </c>
      <c r="DM31">
        <v>38</v>
      </c>
      <c r="DN31">
        <v>-0.34899999999999998</v>
      </c>
      <c r="DO31">
        <v>4.0000000000000001E-3</v>
      </c>
      <c r="DP31">
        <v>-1.216</v>
      </c>
      <c r="DQ31">
        <v>-4.1000000000000002E-2</v>
      </c>
      <c r="DR31">
        <v>1434</v>
      </c>
      <c r="DS31">
        <v>18</v>
      </c>
      <c r="DT31">
        <v>0.11</v>
      </c>
      <c r="DU31">
        <v>0.04</v>
      </c>
      <c r="DV31">
        <v>25.713556463180701</v>
      </c>
      <c r="DW31">
        <v>-0.133768822438498</v>
      </c>
      <c r="DX31">
        <v>6.0702049729929299E-2</v>
      </c>
      <c r="DY31">
        <v>1</v>
      </c>
      <c r="DZ31">
        <v>-33.692925806451598</v>
      </c>
      <c r="EA31">
        <v>0.18650806451600899</v>
      </c>
      <c r="EB31">
        <v>7.1038830670692998E-2</v>
      </c>
      <c r="EC31">
        <v>1</v>
      </c>
      <c r="ED31">
        <v>1.99825129032258</v>
      </c>
      <c r="EE31">
        <v>-6.1935483876292694E-5</v>
      </c>
      <c r="EF31">
        <v>1.5610433688991001E-3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-1.216</v>
      </c>
      <c r="EN31">
        <v>-4.1000000000000002E-2</v>
      </c>
      <c r="EO31">
        <v>-1.0373819958927399</v>
      </c>
      <c r="EP31">
        <v>8.1547674161403102E-4</v>
      </c>
      <c r="EQ31">
        <v>-7.5071724955183801E-7</v>
      </c>
      <c r="ER31">
        <v>1.8443278439785599E-10</v>
      </c>
      <c r="ES31">
        <v>-0.150742878438477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11.2</v>
      </c>
      <c r="FB31">
        <v>11.2</v>
      </c>
      <c r="FC31">
        <v>2</v>
      </c>
      <c r="FD31">
        <v>509.04700000000003</v>
      </c>
      <c r="FE31">
        <v>475.27</v>
      </c>
      <c r="FF31">
        <v>23.875499999999999</v>
      </c>
      <c r="FG31">
        <v>31.5106</v>
      </c>
      <c r="FH31">
        <v>29.999600000000001</v>
      </c>
      <c r="FI31">
        <v>31.528500000000001</v>
      </c>
      <c r="FJ31">
        <v>31.491800000000001</v>
      </c>
      <c r="FK31">
        <v>57.055799999999998</v>
      </c>
      <c r="FL31">
        <v>12.856299999999999</v>
      </c>
      <c r="FM31">
        <v>9.25502</v>
      </c>
      <c r="FN31">
        <v>23.88</v>
      </c>
      <c r="FO31">
        <v>1433.5</v>
      </c>
      <c r="FP31">
        <v>17.892299999999999</v>
      </c>
      <c r="FQ31">
        <v>101.239</v>
      </c>
      <c r="FR31">
        <v>100.59099999999999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2020-12-17T16:18:25Z</dcterms:created>
  <dcterms:modified xsi:type="dcterms:W3CDTF">2021-05-04T23:50:51Z</dcterms:modified>
</cp:coreProperties>
</file>