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0965C118-9E42-4C15-B264-3141EBF48587}" xr6:coauthVersionLast="46" xr6:coauthVersionMax="46" xr10:uidLastSave="{00000000-0000-0000-0000-000000000000}"/>
  <bookViews>
    <workbookView xWindow="2460" yWindow="246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I31" i="1"/>
  <c r="BH31" i="1"/>
  <c r="BG31" i="1"/>
  <c r="BF31" i="1"/>
  <c r="BJ31" i="1" s="1"/>
  <c r="BK31" i="1" s="1"/>
  <c r="BE31" i="1"/>
  <c r="AZ31" i="1" s="1"/>
  <c r="BB31" i="1"/>
  <c r="AU31" i="1"/>
  <c r="AN31" i="1"/>
  <c r="AO31" i="1" s="1"/>
  <c r="AI31" i="1"/>
  <c r="AG31" i="1" s="1"/>
  <c r="Y31" i="1"/>
  <c r="W31" i="1" s="1"/>
  <c r="X31" i="1"/>
  <c r="P31" i="1"/>
  <c r="BO30" i="1"/>
  <c r="BN30" i="1"/>
  <c r="BM30" i="1"/>
  <c r="AW30" i="1" s="1"/>
  <c r="BL30" i="1"/>
  <c r="BI30" i="1"/>
  <c r="BH30" i="1"/>
  <c r="BG30" i="1"/>
  <c r="BF30" i="1"/>
  <c r="BJ30" i="1" s="1"/>
  <c r="BK30" i="1" s="1"/>
  <c r="BE30" i="1"/>
  <c r="AZ30" i="1" s="1"/>
  <c r="BB30" i="1"/>
  <c r="AU30" i="1"/>
  <c r="AY30" i="1" s="1"/>
  <c r="AO30" i="1"/>
  <c r="AN30" i="1"/>
  <c r="AI30" i="1"/>
  <c r="AG30" i="1" s="1"/>
  <c r="Y30" i="1"/>
  <c r="W30" i="1" s="1"/>
  <c r="X30" i="1"/>
  <c r="S30" i="1"/>
  <c r="P30" i="1"/>
  <c r="BO29" i="1"/>
  <c r="BN29" i="1"/>
  <c r="BM29" i="1"/>
  <c r="AW29" i="1" s="1"/>
  <c r="BL29" i="1"/>
  <c r="BJ29" i="1"/>
  <c r="BK29" i="1" s="1"/>
  <c r="BI29" i="1"/>
  <c r="BH29" i="1"/>
  <c r="BG29" i="1"/>
  <c r="BF29" i="1"/>
  <c r="BE29" i="1"/>
  <c r="AZ29" i="1" s="1"/>
  <c r="BB29" i="1"/>
  <c r="AU29" i="1"/>
  <c r="AO29" i="1"/>
  <c r="AN29" i="1"/>
  <c r="AI29" i="1"/>
  <c r="AH29" i="1"/>
  <c r="AG29" i="1"/>
  <c r="I29" i="1" s="1"/>
  <c r="Y29" i="1"/>
  <c r="X29" i="1"/>
  <c r="W29" i="1" s="1"/>
  <c r="S29" i="1"/>
  <c r="P29" i="1"/>
  <c r="N29" i="1"/>
  <c r="K29" i="1"/>
  <c r="J29" i="1"/>
  <c r="AX29" i="1" s="1"/>
  <c r="BO28" i="1"/>
  <c r="BN28" i="1"/>
  <c r="BL28" i="1"/>
  <c r="BM28" i="1" s="1"/>
  <c r="BJ28" i="1"/>
  <c r="BK28" i="1" s="1"/>
  <c r="BI28" i="1"/>
  <c r="BH28" i="1"/>
  <c r="BG28" i="1"/>
  <c r="BF28" i="1"/>
  <c r="BE28" i="1"/>
  <c r="BB28" i="1"/>
  <c r="AZ28" i="1"/>
  <c r="AU28" i="1"/>
  <c r="AN28" i="1"/>
  <c r="AO28" i="1" s="1"/>
  <c r="AI28" i="1"/>
  <c r="AH28" i="1"/>
  <c r="AG28" i="1"/>
  <c r="K28" i="1" s="1"/>
  <c r="Y28" i="1"/>
  <c r="X28" i="1"/>
  <c r="W28" i="1" s="1"/>
  <c r="P28" i="1"/>
  <c r="BO27" i="1"/>
  <c r="BN27" i="1"/>
  <c r="BL27" i="1"/>
  <c r="BM27" i="1" s="1"/>
  <c r="BI27" i="1"/>
  <c r="BH27" i="1"/>
  <c r="BG27" i="1"/>
  <c r="BF27" i="1"/>
  <c r="BJ27" i="1" s="1"/>
  <c r="BK27" i="1" s="1"/>
  <c r="BE27" i="1"/>
  <c r="BB27" i="1"/>
  <c r="AZ27" i="1"/>
  <c r="AU27" i="1"/>
  <c r="AN27" i="1"/>
  <c r="AO27" i="1" s="1"/>
  <c r="AI27" i="1"/>
  <c r="AG27" i="1"/>
  <c r="I27" i="1" s="1"/>
  <c r="Y27" i="1"/>
  <c r="X27" i="1"/>
  <c r="W27" i="1"/>
  <c r="P27" i="1"/>
  <c r="J27" i="1"/>
  <c r="AX27" i="1" s="1"/>
  <c r="BO26" i="1"/>
  <c r="BN26" i="1"/>
  <c r="BL26" i="1"/>
  <c r="BM26" i="1" s="1"/>
  <c r="BI26" i="1"/>
  <c r="BH26" i="1"/>
  <c r="BG26" i="1"/>
  <c r="BF26" i="1"/>
  <c r="BJ26" i="1" s="1"/>
  <c r="BK26" i="1" s="1"/>
  <c r="BE26" i="1"/>
  <c r="AZ26" i="1" s="1"/>
  <c r="BB26" i="1"/>
  <c r="AU26" i="1"/>
  <c r="AN26" i="1"/>
  <c r="AO26" i="1" s="1"/>
  <c r="AI26" i="1"/>
  <c r="AG26" i="1"/>
  <c r="N26" i="1" s="1"/>
  <c r="Y26" i="1"/>
  <c r="X26" i="1"/>
  <c r="W26" i="1"/>
  <c r="P26" i="1"/>
  <c r="BO25" i="1"/>
  <c r="BN25" i="1"/>
  <c r="BL25" i="1"/>
  <c r="BM25" i="1" s="1"/>
  <c r="BI25" i="1"/>
  <c r="BH25" i="1"/>
  <c r="BG25" i="1"/>
  <c r="BF25" i="1"/>
  <c r="BJ25" i="1" s="1"/>
  <c r="BK25" i="1" s="1"/>
  <c r="BE25" i="1"/>
  <c r="AZ25" i="1" s="1"/>
  <c r="BB25" i="1"/>
  <c r="AU25" i="1"/>
  <c r="AN25" i="1"/>
  <c r="AO25" i="1" s="1"/>
  <c r="AI25" i="1"/>
  <c r="AG25" i="1"/>
  <c r="K25" i="1" s="1"/>
  <c r="Y25" i="1"/>
  <c r="X25" i="1"/>
  <c r="W25" i="1"/>
  <c r="P25" i="1"/>
  <c r="BO24" i="1"/>
  <c r="BN24" i="1"/>
  <c r="BM24" i="1" s="1"/>
  <c r="BL24" i="1"/>
  <c r="BI24" i="1"/>
  <c r="BH24" i="1"/>
  <c r="BG24" i="1"/>
  <c r="BF24" i="1"/>
  <c r="BJ24" i="1" s="1"/>
  <c r="BK24" i="1" s="1"/>
  <c r="BE24" i="1"/>
  <c r="AZ24" i="1" s="1"/>
  <c r="BB24" i="1"/>
  <c r="AU24" i="1"/>
  <c r="AO24" i="1"/>
  <c r="AN24" i="1"/>
  <c r="AI24" i="1"/>
  <c r="AG24" i="1" s="1"/>
  <c r="Y24" i="1"/>
  <c r="W24" i="1" s="1"/>
  <c r="X24" i="1"/>
  <c r="P24" i="1"/>
  <c r="BO23" i="1"/>
  <c r="BN23" i="1"/>
  <c r="BL23" i="1"/>
  <c r="BM23" i="1" s="1"/>
  <c r="BK23" i="1"/>
  <c r="BJ23" i="1"/>
  <c r="BI23" i="1"/>
  <c r="BH23" i="1"/>
  <c r="BG23" i="1"/>
  <c r="BF23" i="1"/>
  <c r="BE23" i="1"/>
  <c r="BB23" i="1"/>
  <c r="AZ23" i="1"/>
  <c r="AU23" i="1"/>
  <c r="AN23" i="1"/>
  <c r="AO23" i="1" s="1"/>
  <c r="AI23" i="1"/>
  <c r="AG23" i="1" s="1"/>
  <c r="Y23" i="1"/>
  <c r="X23" i="1"/>
  <c r="W23" i="1" s="1"/>
  <c r="P23" i="1"/>
  <c r="BO22" i="1"/>
  <c r="BN22" i="1"/>
  <c r="BM22" i="1"/>
  <c r="AW22" i="1" s="1"/>
  <c r="AY22" i="1" s="1"/>
  <c r="BL22" i="1"/>
  <c r="BK22" i="1"/>
  <c r="BJ22" i="1"/>
  <c r="BI22" i="1"/>
  <c r="BH22" i="1"/>
  <c r="BG22" i="1"/>
  <c r="BF22" i="1"/>
  <c r="BE22" i="1"/>
  <c r="AZ22" i="1" s="1"/>
  <c r="BB22" i="1"/>
  <c r="AU22" i="1"/>
  <c r="AO22" i="1"/>
  <c r="AN22" i="1"/>
  <c r="AI22" i="1"/>
  <c r="AG22" i="1" s="1"/>
  <c r="Y22" i="1"/>
  <c r="W22" i="1" s="1"/>
  <c r="X22" i="1"/>
  <c r="S22" i="1"/>
  <c r="P22" i="1"/>
  <c r="BO21" i="1"/>
  <c r="BN21" i="1"/>
  <c r="BM21" i="1"/>
  <c r="AW21" i="1" s="1"/>
  <c r="BL21" i="1"/>
  <c r="BJ21" i="1"/>
  <c r="BK21" i="1" s="1"/>
  <c r="BI21" i="1"/>
  <c r="BH21" i="1"/>
  <c r="BG21" i="1"/>
  <c r="BF21" i="1"/>
  <c r="BE21" i="1"/>
  <c r="BB21" i="1"/>
  <c r="AZ21" i="1"/>
  <c r="AU21" i="1"/>
  <c r="AY21" i="1" s="1"/>
  <c r="AO21" i="1"/>
  <c r="AN21" i="1"/>
  <c r="AI21" i="1"/>
  <c r="AH21" i="1"/>
  <c r="AG21" i="1"/>
  <c r="I21" i="1" s="1"/>
  <c r="Y21" i="1"/>
  <c r="X21" i="1"/>
  <c r="W21" i="1" s="1"/>
  <c r="S21" i="1"/>
  <c r="P21" i="1"/>
  <c r="N21" i="1"/>
  <c r="K21" i="1"/>
  <c r="J21" i="1"/>
  <c r="AX21" i="1" s="1"/>
  <c r="BA21" i="1" s="1"/>
  <c r="BO20" i="1"/>
  <c r="BN20" i="1"/>
  <c r="BL20" i="1"/>
  <c r="BM20" i="1" s="1"/>
  <c r="BJ20" i="1"/>
  <c r="BK20" i="1" s="1"/>
  <c r="BI20" i="1"/>
  <c r="BH20" i="1"/>
  <c r="BG20" i="1"/>
  <c r="BF20" i="1"/>
  <c r="BE20" i="1"/>
  <c r="BB20" i="1"/>
  <c r="AZ20" i="1"/>
  <c r="AU20" i="1"/>
  <c r="AN20" i="1"/>
  <c r="AO20" i="1" s="1"/>
  <c r="AI20" i="1"/>
  <c r="AH20" i="1"/>
  <c r="AG20" i="1"/>
  <c r="K20" i="1" s="1"/>
  <c r="Y20" i="1"/>
  <c r="X20" i="1"/>
  <c r="W20" i="1" s="1"/>
  <c r="P20" i="1"/>
  <c r="BO19" i="1"/>
  <c r="BN19" i="1"/>
  <c r="BL19" i="1"/>
  <c r="BM19" i="1" s="1"/>
  <c r="BI19" i="1"/>
  <c r="BH19" i="1"/>
  <c r="BG19" i="1"/>
  <c r="BF19" i="1"/>
  <c r="BJ19" i="1" s="1"/>
  <c r="BK19" i="1" s="1"/>
  <c r="BE19" i="1"/>
  <c r="BB19" i="1"/>
  <c r="AZ19" i="1"/>
  <c r="AU19" i="1"/>
  <c r="AN19" i="1"/>
  <c r="AO19" i="1" s="1"/>
  <c r="AI19" i="1"/>
  <c r="AG19" i="1"/>
  <c r="I19" i="1" s="1"/>
  <c r="Y19" i="1"/>
  <c r="X19" i="1"/>
  <c r="W19" i="1"/>
  <c r="P19" i="1"/>
  <c r="J19" i="1"/>
  <c r="AX19" i="1" s="1"/>
  <c r="BO18" i="1"/>
  <c r="BN18" i="1"/>
  <c r="BL18" i="1"/>
  <c r="BM18" i="1" s="1"/>
  <c r="BI18" i="1"/>
  <c r="BH18" i="1"/>
  <c r="BG18" i="1"/>
  <c r="BF18" i="1"/>
  <c r="BJ18" i="1" s="1"/>
  <c r="BK18" i="1" s="1"/>
  <c r="BE18" i="1"/>
  <c r="AZ18" i="1" s="1"/>
  <c r="BB18" i="1"/>
  <c r="AU18" i="1"/>
  <c r="AN18" i="1"/>
  <c r="AO18" i="1" s="1"/>
  <c r="AI18" i="1"/>
  <c r="AG18" i="1"/>
  <c r="N18" i="1" s="1"/>
  <c r="Y18" i="1"/>
  <c r="X18" i="1"/>
  <c r="W18" i="1"/>
  <c r="P18" i="1"/>
  <c r="BO17" i="1"/>
  <c r="BN17" i="1"/>
  <c r="BL17" i="1"/>
  <c r="BM17" i="1" s="1"/>
  <c r="BI17" i="1"/>
  <c r="BH17" i="1"/>
  <c r="BG17" i="1"/>
  <c r="BF17" i="1"/>
  <c r="BJ17" i="1" s="1"/>
  <c r="BK17" i="1" s="1"/>
  <c r="BE17" i="1"/>
  <c r="AZ17" i="1" s="1"/>
  <c r="BB17" i="1"/>
  <c r="AU17" i="1"/>
  <c r="AN17" i="1"/>
  <c r="AO17" i="1" s="1"/>
  <c r="AI17" i="1"/>
  <c r="AG17" i="1"/>
  <c r="K17" i="1" s="1"/>
  <c r="Y17" i="1"/>
  <c r="X17" i="1"/>
  <c r="W17" i="1"/>
  <c r="P17" i="1"/>
  <c r="AW27" i="1" l="1"/>
  <c r="BA27" i="1" s="1"/>
  <c r="S27" i="1"/>
  <c r="K23" i="1"/>
  <c r="I23" i="1"/>
  <c r="J23" i="1"/>
  <c r="AX23" i="1" s="1"/>
  <c r="BA23" i="1" s="1"/>
  <c r="AH23" i="1"/>
  <c r="N23" i="1"/>
  <c r="AY19" i="1"/>
  <c r="AW19" i="1"/>
  <c r="BA19" i="1" s="1"/>
  <c r="S19" i="1"/>
  <c r="AH24" i="1"/>
  <c r="N24" i="1"/>
  <c r="K24" i="1"/>
  <c r="I24" i="1"/>
  <c r="J24" i="1"/>
  <c r="AX24" i="1" s="1"/>
  <c r="AY29" i="1"/>
  <c r="J30" i="1"/>
  <c r="AX30" i="1" s="1"/>
  <c r="BA30" i="1" s="1"/>
  <c r="I30" i="1"/>
  <c r="AH30" i="1"/>
  <c r="N30" i="1"/>
  <c r="K30" i="1"/>
  <c r="AW23" i="1"/>
  <c r="AY23" i="1" s="1"/>
  <c r="S23" i="1"/>
  <c r="S28" i="1"/>
  <c r="AW28" i="1"/>
  <c r="AY28" i="1" s="1"/>
  <c r="K31" i="1"/>
  <c r="I31" i="1"/>
  <c r="J31" i="1"/>
  <c r="AX31" i="1" s="1"/>
  <c r="BA31" i="1" s="1"/>
  <c r="AH31" i="1"/>
  <c r="N31" i="1"/>
  <c r="S20" i="1"/>
  <c r="AW20" i="1"/>
  <c r="AY20" i="1" s="1"/>
  <c r="J22" i="1"/>
  <c r="AX22" i="1" s="1"/>
  <c r="BA22" i="1" s="1"/>
  <c r="I22" i="1"/>
  <c r="AH22" i="1"/>
  <c r="N22" i="1"/>
  <c r="K22" i="1"/>
  <c r="AW24" i="1"/>
  <c r="AY24" i="1" s="1"/>
  <c r="S24" i="1"/>
  <c r="S25" i="1"/>
  <c r="AW25" i="1"/>
  <c r="AW31" i="1"/>
  <c r="S31" i="1"/>
  <c r="S17" i="1"/>
  <c r="AW17" i="1"/>
  <c r="AY25" i="1"/>
  <c r="AW26" i="1"/>
  <c r="AY26" i="1" s="1"/>
  <c r="S26" i="1"/>
  <c r="AA27" i="1"/>
  <c r="AA29" i="1"/>
  <c r="AY31" i="1"/>
  <c r="AY17" i="1"/>
  <c r="AW18" i="1"/>
  <c r="AY18" i="1" s="1"/>
  <c r="S18" i="1"/>
  <c r="AA19" i="1"/>
  <c r="AA21" i="1"/>
  <c r="Q21" i="1"/>
  <c r="O21" i="1" s="1"/>
  <c r="R21" i="1" s="1"/>
  <c r="L21" i="1" s="1"/>
  <c r="M21" i="1" s="1"/>
  <c r="BA29" i="1"/>
  <c r="AH18" i="1"/>
  <c r="K19" i="1"/>
  <c r="N20" i="1"/>
  <c r="AH26" i="1"/>
  <c r="K27" i="1"/>
  <c r="N28" i="1"/>
  <c r="T30" i="1"/>
  <c r="U30" i="1" s="1"/>
  <c r="N17" i="1"/>
  <c r="I18" i="1"/>
  <c r="N25" i="1"/>
  <c r="I26" i="1"/>
  <c r="AH17" i="1"/>
  <c r="K18" i="1"/>
  <c r="N19" i="1"/>
  <c r="I20" i="1"/>
  <c r="T21" i="1"/>
  <c r="U21" i="1" s="1"/>
  <c r="AH25" i="1"/>
  <c r="K26" i="1"/>
  <c r="N27" i="1"/>
  <c r="I28" i="1"/>
  <c r="T29" i="1"/>
  <c r="U29" i="1" s="1"/>
  <c r="Q29" i="1" s="1"/>
  <c r="O29" i="1" s="1"/>
  <c r="R29" i="1" s="1"/>
  <c r="L29" i="1" s="1"/>
  <c r="M29" i="1" s="1"/>
  <c r="J18" i="1"/>
  <c r="AX18" i="1" s="1"/>
  <c r="I17" i="1"/>
  <c r="J20" i="1"/>
  <c r="AX20" i="1" s="1"/>
  <c r="BA20" i="1" s="1"/>
  <c r="I25" i="1"/>
  <c r="J28" i="1"/>
  <c r="AX28" i="1" s="1"/>
  <c r="BA28" i="1" s="1"/>
  <c r="J26" i="1"/>
  <c r="AX26" i="1" s="1"/>
  <c r="J17" i="1"/>
  <c r="AX17" i="1" s="1"/>
  <c r="BA17" i="1" s="1"/>
  <c r="AH19" i="1"/>
  <c r="J25" i="1"/>
  <c r="AX25" i="1" s="1"/>
  <c r="BA25" i="1" s="1"/>
  <c r="AH27" i="1"/>
  <c r="AA25" i="1" l="1"/>
  <c r="AA22" i="1"/>
  <c r="AB29" i="1"/>
  <c r="V21" i="1"/>
  <c r="Z21" i="1" s="1"/>
  <c r="AC21" i="1"/>
  <c r="T24" i="1"/>
  <c r="U24" i="1" s="1"/>
  <c r="Q24" i="1" s="1"/>
  <c r="O24" i="1" s="1"/>
  <c r="R24" i="1" s="1"/>
  <c r="L24" i="1" s="1"/>
  <c r="M24" i="1" s="1"/>
  <c r="BA24" i="1"/>
  <c r="AA18" i="1"/>
  <c r="T26" i="1"/>
  <c r="U26" i="1" s="1"/>
  <c r="T25" i="1"/>
  <c r="U25" i="1" s="1"/>
  <c r="Q25" i="1" s="1"/>
  <c r="O25" i="1" s="1"/>
  <c r="R25" i="1" s="1"/>
  <c r="L25" i="1" s="1"/>
  <c r="M25" i="1" s="1"/>
  <c r="AA23" i="1"/>
  <c r="AA17" i="1"/>
  <c r="AA20" i="1"/>
  <c r="Q20" i="1"/>
  <c r="O20" i="1" s="1"/>
  <c r="R20" i="1" s="1"/>
  <c r="L20" i="1" s="1"/>
  <c r="M20" i="1" s="1"/>
  <c r="V30" i="1"/>
  <c r="Z30" i="1" s="1"/>
  <c r="AC30" i="1"/>
  <c r="AD30" i="1" s="1"/>
  <c r="AB30" i="1"/>
  <c r="AA24" i="1"/>
  <c r="T18" i="1"/>
  <c r="U18" i="1" s="1"/>
  <c r="AA31" i="1"/>
  <c r="T19" i="1"/>
  <c r="U19" i="1" s="1"/>
  <c r="BA18" i="1"/>
  <c r="T20" i="1"/>
  <c r="U20" i="1" s="1"/>
  <c r="T28" i="1"/>
  <c r="U28" i="1" s="1"/>
  <c r="Q30" i="1"/>
  <c r="O30" i="1" s="1"/>
  <c r="R30" i="1" s="1"/>
  <c r="L30" i="1" s="1"/>
  <c r="M30" i="1" s="1"/>
  <c r="AA30" i="1"/>
  <c r="T27" i="1"/>
  <c r="U27" i="1" s="1"/>
  <c r="AA28" i="1"/>
  <c r="T31" i="1"/>
  <c r="U31" i="1" s="1"/>
  <c r="Q31" i="1" s="1"/>
  <c r="O31" i="1" s="1"/>
  <c r="R31" i="1" s="1"/>
  <c r="L31" i="1" s="1"/>
  <c r="M31" i="1" s="1"/>
  <c r="T23" i="1"/>
  <c r="U23" i="1" s="1"/>
  <c r="AY27" i="1"/>
  <c r="V29" i="1"/>
  <c r="Z29" i="1" s="1"/>
  <c r="AC29" i="1"/>
  <c r="BA26" i="1"/>
  <c r="AA26" i="1"/>
  <c r="Q26" i="1"/>
  <c r="O26" i="1" s="1"/>
  <c r="R26" i="1" s="1"/>
  <c r="L26" i="1" s="1"/>
  <c r="M26" i="1" s="1"/>
  <c r="T22" i="1"/>
  <c r="U22" i="1" s="1"/>
  <c r="T17" i="1"/>
  <c r="U17" i="1" s="1"/>
  <c r="Q17" i="1" s="1"/>
  <c r="O17" i="1" s="1"/>
  <c r="R17" i="1" s="1"/>
  <c r="L17" i="1" s="1"/>
  <c r="M17" i="1" s="1"/>
  <c r="AB21" i="1"/>
  <c r="V22" i="1" l="1"/>
  <c r="Z22" i="1" s="1"/>
  <c r="AC22" i="1"/>
  <c r="AB22" i="1"/>
  <c r="AC23" i="1"/>
  <c r="V23" i="1"/>
  <c r="Z23" i="1" s="1"/>
  <c r="AB23" i="1"/>
  <c r="AD21" i="1"/>
  <c r="V26" i="1"/>
  <c r="Z26" i="1" s="1"/>
  <c r="AC26" i="1"/>
  <c r="AD26" i="1" s="1"/>
  <c r="AB26" i="1"/>
  <c r="AC28" i="1"/>
  <c r="V28" i="1"/>
  <c r="Z28" i="1" s="1"/>
  <c r="AB28" i="1"/>
  <c r="Q28" i="1"/>
  <c r="O28" i="1" s="1"/>
  <c r="R28" i="1" s="1"/>
  <c r="L28" i="1" s="1"/>
  <c r="M28" i="1" s="1"/>
  <c r="AD29" i="1"/>
  <c r="AC20" i="1"/>
  <c r="AD20" i="1" s="1"/>
  <c r="V20" i="1"/>
  <c r="Z20" i="1" s="1"/>
  <c r="AB20" i="1"/>
  <c r="Q22" i="1"/>
  <c r="O22" i="1" s="1"/>
  <c r="R22" i="1" s="1"/>
  <c r="L22" i="1" s="1"/>
  <c r="M22" i="1" s="1"/>
  <c r="AC31" i="1"/>
  <c r="V31" i="1"/>
  <c r="Z31" i="1" s="1"/>
  <c r="AB31" i="1"/>
  <c r="V18" i="1"/>
  <c r="Z18" i="1" s="1"/>
  <c r="AC18" i="1"/>
  <c r="AD18" i="1" s="1"/>
  <c r="AB18" i="1"/>
  <c r="Q18" i="1"/>
  <c r="O18" i="1" s="1"/>
  <c r="R18" i="1" s="1"/>
  <c r="L18" i="1" s="1"/>
  <c r="M18" i="1" s="1"/>
  <c r="AC27" i="1"/>
  <c r="V27" i="1"/>
  <c r="Z27" i="1" s="1"/>
  <c r="AB27" i="1"/>
  <c r="Q27" i="1"/>
  <c r="O27" i="1" s="1"/>
  <c r="R27" i="1" s="1"/>
  <c r="L27" i="1" s="1"/>
  <c r="M27" i="1" s="1"/>
  <c r="Q23" i="1"/>
  <c r="O23" i="1" s="1"/>
  <c r="R23" i="1" s="1"/>
  <c r="L23" i="1" s="1"/>
  <c r="M23" i="1" s="1"/>
  <c r="V25" i="1"/>
  <c r="Z25" i="1" s="1"/>
  <c r="AC25" i="1"/>
  <c r="AB25" i="1"/>
  <c r="V17" i="1"/>
  <c r="Z17" i="1" s="1"/>
  <c r="AB17" i="1"/>
  <c r="AC17" i="1"/>
  <c r="AD17" i="1" s="1"/>
  <c r="V19" i="1"/>
  <c r="Z19" i="1" s="1"/>
  <c r="AC19" i="1"/>
  <c r="AB19" i="1"/>
  <c r="Q19" i="1"/>
  <c r="O19" i="1" s="1"/>
  <c r="R19" i="1" s="1"/>
  <c r="L19" i="1" s="1"/>
  <c r="M19" i="1" s="1"/>
  <c r="AB24" i="1"/>
  <c r="V24" i="1"/>
  <c r="Z24" i="1" s="1"/>
  <c r="AC24" i="1"/>
  <c r="AD24" i="1" s="1"/>
  <c r="AD19" i="1" l="1"/>
  <c r="AD31" i="1"/>
  <c r="AD23" i="1"/>
  <c r="AD27" i="1"/>
  <c r="AD28" i="1"/>
  <c r="AD22" i="1"/>
  <c r="AD25" i="1"/>
</calcChain>
</file>

<file path=xl/sharedStrings.xml><?xml version="1.0" encoding="utf-8"?>
<sst xmlns="http://schemas.openxmlformats.org/spreadsheetml/2006/main" count="701" uniqueCount="358">
  <si>
    <t>File opened</t>
  </si>
  <si>
    <t>2020-12-18 10:12:42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</si>
  <si>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</si>
  <si>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</si>
  <si>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</si>
  <si>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</si>
  <si>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</si>
  <si>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</si>
  <si>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</si>
  <si>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</si>
  <si>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</si>
  <si>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</si>
  <si>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</si>
  <si>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{"h2obspanconc2": "0", "flowazero": "0.30598", "co2bspan2a": "0.316856", "co2aspan2": "-0.038086", "h2oaspan2a": "0.0712806", "h2oaspan1": "1.00998", "h2obspan2a": "0.0716346", "h2oaspan2": "0", "co2aspan2a": "0.314921", "co2aspanconc1": "2475", "flowbzero": "0.31736", "flowmeterzero": "0.991351", "co2bspanconc1": "2475", "co2aspan2b": "0.312119", "ssb_ref": "36665.6", "chamberpressurezero": "2.68985", "co2bspan2": "-0.0398483", "h2oaspanconc2": "0", "h2obspanconc1": "12.36", "h2oazero": "1.03785", "co2bspan2b": "0.313962", "co2aspanconc2": "314.9", "h2obzero": "1.0379", "ssa_ref": "34391.2", "h2obspan2b": "0.0724379", "tazero": "0.0668316", "h2oaspan2b": "0.0719923", "h2obspan1": "1.01121", "co2aspan1": "1.0031", "co2bspanconc2": "314.9", "co2bspan1": "1.0035", "h2oaspanconc1": "12.36", "oxygen": "21", "co2azero": "0.951804", "tbzero": "0.204033", "h2obspan2": "0", "co2bzero": "0.949913"}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</si>
  <si>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</si>
  <si>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</si>
  <si>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</si>
  <si>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</si>
  <si>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</si>
  <si>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</si>
  <si>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</si>
  <si>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</si>
  <si>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</si>
  <si>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10:12:42</t>
  </si>
  <si>
    <t>Stability Definition:	A (GasEx): Slp&lt;0.5 Per=15	ΔH2O (Meas2): Slp&lt;0.2 Per=15	ΔCO2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</si>
  <si>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</si>
  <si>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</si>
  <si>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</si>
  <si>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</si>
  <si>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</si>
  <si>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</si>
  <si>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</si>
  <si>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</si>
  <si>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</si>
  <si>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</si>
  <si>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</si>
  <si>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</si>
  <si>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</si>
  <si>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</si>
  <si>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</si>
  <si>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</si>
  <si>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</si>
  <si>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</si>
  <si>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</si>
  <si>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</si>
  <si>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</si>
  <si>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</si>
  <si>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</si>
  <si>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</si>
  <si>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</si>
  <si>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</si>
  <si>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</si>
  <si>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</si>
  <si>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</si>
  <si>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</si>
  <si>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</si>
  <si>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</si>
  <si>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</si>
  <si>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</si>
  <si>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</si>
  <si>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</si>
  <si>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</si>
  <si>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</si>
  <si>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</si>
  <si>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</si>
  <si>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</si>
  <si>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</si>
  <si>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</si>
  <si>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</si>
  <si>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</si>
  <si>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</si>
  <si>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</si>
  <si>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</si>
  <si>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</si>
  <si>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</si>
  <si>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</si>
  <si>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</si>
  <si>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3.38439 81.0328 378.585 621.614 873.671 1083.07 1291.17 1458.58</t>
  </si>
  <si>
    <t>Fs_true</t>
  </si>
  <si>
    <t>0.26983 101.257 401.815 601.047 805.157 1000.98 1201.81 1400.82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</si>
  <si>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</si>
  <si>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</si>
  <si>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</si>
  <si>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</si>
  <si>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</si>
  <si>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</si>
  <si>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</si>
  <si>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</si>
  <si>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</si>
  <si>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</si>
  <si>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</si>
  <si>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</si>
  <si>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</si>
  <si>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</si>
  <si>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</si>
  <si>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</si>
  <si>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</si>
  <si>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</si>
  <si>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</si>
  <si>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</si>
  <si>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</si>
  <si>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</si>
  <si>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</si>
  <si>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</si>
  <si>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</si>
  <si>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</si>
  <si>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</si>
  <si>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</si>
  <si>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</si>
  <si>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</si>
  <si>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</si>
  <si>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</si>
  <si>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</si>
  <si>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</si>
  <si>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</si>
  <si>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</si>
  <si>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</si>
  <si>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</si>
  <si>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</si>
  <si>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</si>
  <si>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</si>
  <si>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</si>
  <si>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</si>
  <si>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</si>
  <si>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</si>
  <si>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</si>
  <si>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</si>
  <si>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</si>
  <si>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</si>
  <si>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</si>
  <si>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</si>
  <si>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</si>
  <si>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</si>
  <si>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</si>
  <si>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</si>
  <si>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</si>
  <si>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</si>
  <si>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</si>
  <si>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</si>
  <si>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</si>
  <si>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</si>
  <si>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</si>
  <si>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</si>
  <si>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</si>
  <si>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</si>
  <si>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</si>
  <si>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</si>
  <si>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</si>
  <si>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</si>
  <si>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</si>
  <si>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</si>
  <si>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</si>
  <si>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</si>
  <si>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</si>
  <si>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</si>
  <si>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</si>
  <si>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</si>
  <si>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</si>
  <si>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</si>
  <si>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</si>
  <si>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</si>
  <si>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</si>
  <si>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</si>
  <si>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</si>
  <si>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</si>
  <si>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</si>
  <si>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</si>
  <si>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</si>
  <si>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</si>
  <si>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</si>
  <si>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</si>
  <si>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</si>
  <si>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</si>
  <si>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</si>
  <si>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</si>
  <si>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</si>
  <si>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</si>
  <si>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</si>
  <si>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</si>
  <si>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</si>
  <si>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</si>
  <si>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</si>
  <si>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</si>
  <si>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</si>
  <si>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</si>
  <si>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</si>
  <si>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</si>
  <si>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</si>
  <si>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</si>
  <si>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</si>
  <si>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</si>
  <si>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</si>
  <si>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</si>
  <si>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</si>
  <si>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</si>
  <si>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</si>
  <si>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</si>
  <si>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</si>
  <si>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</si>
  <si>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</si>
  <si>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</si>
  <si>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</si>
  <si>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</si>
  <si>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</si>
  <si>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</si>
  <si>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</si>
  <si>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</si>
  <si>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</si>
  <si>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</si>
  <si>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</si>
  <si>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</si>
  <si>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</si>
  <si>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</si>
  <si>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</si>
  <si>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</si>
  <si>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</si>
  <si>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</si>
  <si>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</si>
  <si>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</si>
  <si>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</si>
  <si>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</si>
  <si>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</si>
  <si>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</si>
  <si>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</si>
  <si>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</si>
  <si>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</si>
  <si>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</si>
  <si>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</si>
  <si>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</si>
  <si>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</si>
  <si>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</si>
  <si>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</si>
  <si>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</si>
  <si>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</si>
  <si>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</si>
  <si>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</si>
  <si>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</si>
  <si>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</si>
  <si>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</si>
  <si>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</si>
  <si>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</si>
  <si>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</si>
  <si>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</si>
  <si>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</si>
  <si>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</si>
  <si>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</si>
  <si>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</si>
  <si>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</si>
  <si>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</si>
  <si>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</si>
  <si>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</si>
  <si>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</si>
  <si>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</si>
  <si>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</si>
  <si>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</si>
  <si>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</si>
  <si>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</si>
  <si>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</si>
  <si>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</si>
  <si>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</si>
  <si>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</si>
  <si>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</si>
  <si>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</si>
  <si>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</si>
  <si>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</si>
  <si>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</si>
  <si>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</si>
  <si>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</si>
  <si>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</si>
  <si>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</si>
  <si>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</si>
  <si>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</si>
  <si>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</si>
  <si>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</si>
  <si>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</si>
  <si>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</si>
  <si>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</si>
  <si>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</si>
  <si>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</si>
  <si>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</si>
  <si>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</si>
  <si>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</si>
  <si>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</si>
  <si>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</si>
  <si>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</si>
  <si>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</si>
  <si>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</si>
  <si>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10:22:14</t>
  </si>
  <si>
    <t>10:22:14</t>
  </si>
  <si>
    <t>1149</t>
  </si>
  <si>
    <t>_1</t>
  </si>
  <si>
    <t>RECT-4143-20200907-06_33_50</t>
  </si>
  <si>
    <t>RECT-757-20201218-10_22_11</t>
  </si>
  <si>
    <t>DARK-758-20201218-10_22_13</t>
  </si>
  <si>
    <t>0: Broadleaf</t>
  </si>
  <si>
    <t>10:13:45</t>
  </si>
  <si>
    <t>1/3</t>
  </si>
  <si>
    <t>20201218 10:24:08</t>
  </si>
  <si>
    <t>10:24:08</t>
  </si>
  <si>
    <t>RECT-759-20201218-10_24_05</t>
  </si>
  <si>
    <t>DARK-760-20201218-10_24_06</t>
  </si>
  <si>
    <t>10:24:36</t>
  </si>
  <si>
    <t>3/3</t>
  </si>
  <si>
    <t>20201218 10:25:53</t>
  </si>
  <si>
    <t>10:25:53</t>
  </si>
  <si>
    <t>RECT-761-20201218-10_25_50</t>
  </si>
  <si>
    <t>DARK-762-20201218-10_25_52</t>
  </si>
  <si>
    <t>20201218 10:27:03</t>
  </si>
  <si>
    <t>10:27:03</t>
  </si>
  <si>
    <t>RECT-763-20201218-10_27_00</t>
  </si>
  <si>
    <t>DARK-764-20201218-10_27_02</t>
  </si>
  <si>
    <t>20201218 10:28:20</t>
  </si>
  <si>
    <t>10:28:20</t>
  </si>
  <si>
    <t>RECT-765-20201218-10_28_17</t>
  </si>
  <si>
    <t>DARK-766-20201218-10_28_19</t>
  </si>
  <si>
    <t>20201218 10:29:34</t>
  </si>
  <si>
    <t>10:29:34</t>
  </si>
  <si>
    <t>RECT-767-20201218-10_29_31</t>
  </si>
  <si>
    <t>DARK-768-20201218-10_29_33</t>
  </si>
  <si>
    <t>20201218 10:31:04</t>
  </si>
  <si>
    <t>10:31:04</t>
  </si>
  <si>
    <t>RECT-769-20201218-10_31_01</t>
  </si>
  <si>
    <t>DARK-770-20201218-10_31_03</t>
  </si>
  <si>
    <t>20201218 10:32:52</t>
  </si>
  <si>
    <t>10:32:52</t>
  </si>
  <si>
    <t>RECT-771-20201218-10_32_49</t>
  </si>
  <si>
    <t>DARK-772-20201218-10_32_51</t>
  </si>
  <si>
    <t>20201218 10:34:27</t>
  </si>
  <si>
    <t>10:34:27</t>
  </si>
  <si>
    <t>RECT-773-20201218-10_34_24</t>
  </si>
  <si>
    <t>DARK-774-20201218-10_34_26</t>
  </si>
  <si>
    <t>10:34:45</t>
  </si>
  <si>
    <t>20201218 10:36:30</t>
  </si>
  <si>
    <t>10:36:30</t>
  </si>
  <si>
    <t>RECT-775-20201218-10_36_27</t>
  </si>
  <si>
    <t>DARK-776-20201218-10_36_29</t>
  </si>
  <si>
    <t>10:37:04</t>
  </si>
  <si>
    <t>20201218 10:39:00</t>
  </si>
  <si>
    <t>10:39:00</t>
  </si>
  <si>
    <t>RECT-777-20201218-10_38_57</t>
  </si>
  <si>
    <t>DARK-778-20201218-10_38_59</t>
  </si>
  <si>
    <t>20201218 10:40:43</t>
  </si>
  <si>
    <t>10:40:43</t>
  </si>
  <si>
    <t>RECT-779-20201218-10_40_40</t>
  </si>
  <si>
    <t>DARK-780-20201218-10_40_42</t>
  </si>
  <si>
    <t>20201218 10:42:39</t>
  </si>
  <si>
    <t>10:42:39</t>
  </si>
  <si>
    <t>RECT-781-20201218-10_42_36</t>
  </si>
  <si>
    <t>DARK-782-20201218-10_42_38</t>
  </si>
  <si>
    <t>20201218 10:44:31</t>
  </si>
  <si>
    <t>10:44:31</t>
  </si>
  <si>
    <t>RECT-783-20201218-10_44_28</t>
  </si>
  <si>
    <t>DARK-784-20201218-10_44_30</t>
  </si>
  <si>
    <t>20201218 10:46:25</t>
  </si>
  <si>
    <t>10:46:25</t>
  </si>
  <si>
    <t>RECT-785-20201218-10_46_22</t>
  </si>
  <si>
    <t>DARK-786-20201218-10_46_24</t>
  </si>
  <si>
    <t>10:46:42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</si>
</sst>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25</v>
      </c>
      <c r="B2" t="s">
        <v>26</v>
      </c>
      <c r="C2" t="s">
        <v>28</v>
      </c>
    </row>
    <row r="3" spans="1:174" x14ac:dyDescent="0.25">
      <c r="B3" t="s">
        <v>27</v>
      </c>
      <c r="C3">
        <v>21</v>
      </c>
    </row>
    <row r="4" spans="1:174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4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4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4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</row>
    <row r="15" spans="1:174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102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96</v>
      </c>
      <c r="DJ15" t="s">
        <v>99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</row>
    <row r="16" spans="1:174" x14ac:dyDescent="0.25">
      <c r="B16" t="s">
        <v>265</v>
      </c>
      <c r="C16" t="s">
        <v>265</v>
      </c>
      <c r="H16" t="s">
        <v>265</v>
      </c>
      <c r="I16" t="s">
        <v>266</v>
      </c>
      <c r="J16" t="s">
        <v>267</v>
      </c>
      <c r="K16" t="s">
        <v>268</v>
      </c>
      <c r="L16" t="s">
        <v>268</v>
      </c>
      <c r="M16" t="s">
        <v>172</v>
      </c>
      <c r="N16" t="s">
        <v>172</v>
      </c>
      <c r="O16" t="s">
        <v>266</v>
      </c>
      <c r="P16" t="s">
        <v>266</v>
      </c>
      <c r="Q16" t="s">
        <v>266</v>
      </c>
      <c r="R16" t="s">
        <v>266</v>
      </c>
      <c r="S16" t="s">
        <v>269</v>
      </c>
      <c r="T16" t="s">
        <v>270</v>
      </c>
      <c r="U16" t="s">
        <v>270</v>
      </c>
      <c r="V16" t="s">
        <v>271</v>
      </c>
      <c r="W16" t="s">
        <v>272</v>
      </c>
      <c r="X16" t="s">
        <v>271</v>
      </c>
      <c r="Y16" t="s">
        <v>271</v>
      </c>
      <c r="Z16" t="s">
        <v>271</v>
      </c>
      <c r="AA16" t="s">
        <v>269</v>
      </c>
      <c r="AB16" t="s">
        <v>269</v>
      </c>
      <c r="AC16" t="s">
        <v>269</v>
      </c>
      <c r="AD16" t="s">
        <v>269</v>
      </c>
      <c r="AE16" t="s">
        <v>273</v>
      </c>
      <c r="AF16" t="s">
        <v>272</v>
      </c>
      <c r="AH16" t="s">
        <v>272</v>
      </c>
      <c r="AI16" t="s">
        <v>273</v>
      </c>
      <c r="AP16" t="s">
        <v>267</v>
      </c>
      <c r="AW16" t="s">
        <v>267</v>
      </c>
      <c r="AX16" t="s">
        <v>267</v>
      </c>
      <c r="AY16" t="s">
        <v>267</v>
      </c>
      <c r="BA16" t="s">
        <v>274</v>
      </c>
      <c r="BL16" t="s">
        <v>267</v>
      </c>
      <c r="BM16" t="s">
        <v>267</v>
      </c>
      <c r="BO16" t="s">
        <v>275</v>
      </c>
      <c r="BP16" t="s">
        <v>276</v>
      </c>
      <c r="BS16" t="s">
        <v>266</v>
      </c>
      <c r="BT16" t="s">
        <v>265</v>
      </c>
      <c r="BU16" t="s">
        <v>268</v>
      </c>
      <c r="BV16" t="s">
        <v>268</v>
      </c>
      <c r="BW16" t="s">
        <v>277</v>
      </c>
      <c r="BX16" t="s">
        <v>277</v>
      </c>
      <c r="BY16" t="s">
        <v>268</v>
      </c>
      <c r="BZ16" t="s">
        <v>277</v>
      </c>
      <c r="CA16" t="s">
        <v>273</v>
      </c>
      <c r="CB16" t="s">
        <v>271</v>
      </c>
      <c r="CC16" t="s">
        <v>271</v>
      </c>
      <c r="CD16" t="s">
        <v>270</v>
      </c>
      <c r="CE16" t="s">
        <v>270</v>
      </c>
      <c r="CF16" t="s">
        <v>270</v>
      </c>
      <c r="CG16" t="s">
        <v>270</v>
      </c>
      <c r="CH16" t="s">
        <v>270</v>
      </c>
      <c r="CI16" t="s">
        <v>278</v>
      </c>
      <c r="CJ16" t="s">
        <v>267</v>
      </c>
      <c r="CK16" t="s">
        <v>267</v>
      </c>
      <c r="CL16" t="s">
        <v>267</v>
      </c>
      <c r="CQ16" t="s">
        <v>267</v>
      </c>
      <c r="CT16" t="s">
        <v>270</v>
      </c>
      <c r="CU16" t="s">
        <v>270</v>
      </c>
      <c r="CV16" t="s">
        <v>270</v>
      </c>
      <c r="CW16" t="s">
        <v>270</v>
      </c>
      <c r="CX16" t="s">
        <v>270</v>
      </c>
      <c r="CY16" t="s">
        <v>267</v>
      </c>
      <c r="CZ16" t="s">
        <v>267</v>
      </c>
      <c r="DA16" t="s">
        <v>267</v>
      </c>
      <c r="DB16" t="s">
        <v>265</v>
      </c>
      <c r="DE16" t="s">
        <v>279</v>
      </c>
      <c r="DF16" t="s">
        <v>279</v>
      </c>
      <c r="DH16" t="s">
        <v>265</v>
      </c>
      <c r="DI16" t="s">
        <v>280</v>
      </c>
      <c r="DK16" t="s">
        <v>265</v>
      </c>
      <c r="DL16" t="s">
        <v>265</v>
      </c>
      <c r="DN16" t="s">
        <v>281</v>
      </c>
      <c r="DO16" t="s">
        <v>282</v>
      </c>
      <c r="DP16" t="s">
        <v>281</v>
      </c>
      <c r="DQ16" t="s">
        <v>282</v>
      </c>
      <c r="DR16" t="s">
        <v>281</v>
      </c>
      <c r="DS16" t="s">
        <v>282</v>
      </c>
      <c r="DT16" t="s">
        <v>272</v>
      </c>
      <c r="DU16" t="s">
        <v>272</v>
      </c>
      <c r="DV16" t="s">
        <v>267</v>
      </c>
      <c r="DW16" t="s">
        <v>283</v>
      </c>
      <c r="DX16" t="s">
        <v>267</v>
      </c>
      <c r="DZ16" t="s">
        <v>268</v>
      </c>
      <c r="EA16" t="s">
        <v>284</v>
      </c>
      <c r="EB16" t="s">
        <v>268</v>
      </c>
      <c r="ED16" t="s">
        <v>277</v>
      </c>
      <c r="EE16" t="s">
        <v>285</v>
      </c>
      <c r="EF16" t="s">
        <v>277</v>
      </c>
      <c r="EK16" t="s">
        <v>272</v>
      </c>
      <c r="EL16" t="s">
        <v>272</v>
      </c>
      <c r="EM16" t="s">
        <v>281</v>
      </c>
      <c r="EN16" t="s">
        <v>282</v>
      </c>
      <c r="EO16" t="s">
        <v>282</v>
      </c>
      <c r="ES16" t="s">
        <v>282</v>
      </c>
      <c r="EW16" t="s">
        <v>268</v>
      </c>
      <c r="EX16" t="s">
        <v>268</v>
      </c>
      <c r="EY16" t="s">
        <v>277</v>
      </c>
      <c r="EZ16" t="s">
        <v>277</v>
      </c>
      <c r="FA16" t="s">
        <v>286</v>
      </c>
      <c r="FB16" t="s">
        <v>286</v>
      </c>
      <c r="FD16" t="s">
        <v>273</v>
      </c>
      <c r="FE16" t="s">
        <v>273</v>
      </c>
      <c r="FF16" t="s">
        <v>270</v>
      </c>
      <c r="FG16" t="s">
        <v>270</v>
      </c>
      <c r="FH16" t="s">
        <v>270</v>
      </c>
      <c r="FI16" t="s">
        <v>270</v>
      </c>
      <c r="FJ16" t="s">
        <v>270</v>
      </c>
      <c r="FK16" t="s">
        <v>272</v>
      </c>
      <c r="FL16" t="s">
        <v>272</v>
      </c>
      <c r="FM16" t="s">
        <v>272</v>
      </c>
      <c r="FN16" t="s">
        <v>270</v>
      </c>
      <c r="FO16" t="s">
        <v>268</v>
      </c>
      <c r="FP16" t="s">
        <v>277</v>
      </c>
      <c r="FQ16" t="s">
        <v>272</v>
      </c>
      <c r="FR16" t="s">
        <v>272</v>
      </c>
    </row>
    <row r="17" spans="1:174" x14ac:dyDescent="0.25">
      <c r="A17">
        <v>1</v>
      </c>
      <c r="B17">
        <v>1608315734.5999999</v>
      </c>
      <c r="C17">
        <v>0</v>
      </c>
      <c r="D17" t="s">
        <v>287</v>
      </c>
      <c r="E17" t="s">
        <v>288</v>
      </c>
      <c r="F17" t="s">
        <v>289</v>
      </c>
      <c r="G17" t="s">
        <v>290</v>
      </c>
      <c r="H17">
        <v>1608315726.8499999</v>
      </c>
      <c r="I17">
        <f t="shared" ref="I17:I31" si="0">CA17*AG17*(BW17-BX17)/(100*BP17*(1000-AG17*BW17))</f>
        <v>1.1399312991571164E-4</v>
      </c>
      <c r="J17">
        <f t="shared" ref="J17:J31" si="1">CA17*AG17*(BV17-BU17*(1000-AG17*BX17)/(1000-AG17*BW17))/(100*BP17)</f>
        <v>0.79451861655642031</v>
      </c>
      <c r="K17">
        <f t="shared" ref="K17:K31" si="2">BU17 - IF(AG17&gt;1, J17*BP17*100/(AI17*CI17), 0)</f>
        <v>401.57209999999998</v>
      </c>
      <c r="L17">
        <f t="shared" ref="L17:L31" si="3">((R17-I17/2)*K17-J17)/(R17+I17/2)</f>
        <v>192.13165783073859</v>
      </c>
      <c r="M17">
        <f t="shared" ref="M17:M31" si="4">L17*(CB17+CC17)/1000</f>
        <v>19.718928409012541</v>
      </c>
      <c r="N17">
        <f t="shared" ref="N17:N31" si="5">(BU17 - IF(AG17&gt;1, J17*BP17*100/(AI17*CI17), 0))*(CB17+CC17)/1000</f>
        <v>41.214298467839242</v>
      </c>
      <c r="O17">
        <f t="shared" ref="O17:O31" si="6">2/((1/Q17-1/P17)+SIGN(Q17)*SQRT((1/Q17-1/P17)*(1/Q17-1/P17) + 4*BQ17/((BQ17+1)*(BQ17+1))*(2*1/Q17*1/P17-1/P17*1/P17)))</f>
        <v>6.3345708029081743E-3</v>
      </c>
      <c r="P17">
        <f t="shared" ref="P17:P31" si="7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2.9735192924806797</v>
      </c>
      <c r="Q17">
        <f t="shared" ref="Q17:Q31" si="8">I17*(1000-(1000*0.61365*EXP(17.502*U17/(240.97+U17))/(CB17+CC17)+BW17)/2)/(1000*0.61365*EXP(17.502*U17/(240.97+U17))/(CB17+CC17)-BW17)</f>
        <v>6.3270833104249226E-3</v>
      </c>
      <c r="R17">
        <f t="shared" ref="R17:R31" si="9">1/((BQ17+1)/(O17/1.6)+1/(P17/1.37)) + BQ17/((BQ17+1)/(O17/1.6) + BQ17/(P17/1.37))</f>
        <v>3.955099038063993E-3</v>
      </c>
      <c r="S17">
        <f t="shared" ref="S17:S31" si="10">(BM17*BO17)</f>
        <v>231.28950741858648</v>
      </c>
      <c r="T17">
        <f t="shared" ref="T17:T31" si="11">(CD17+(S17+2*0.95*0.0000000567*(((CD17+$B$7)+273)^4-(CD17+273)^4)-44100*I17)/(1.84*29.3*P17+8*0.95*0.0000000567*(CD17+273)^3))</f>
        <v>29.314564535902953</v>
      </c>
      <c r="U17">
        <f t="shared" ref="U17:U31" si="12">($C$7*CE17+$D$7*CF17+$E$7*T17)</f>
        <v>28.466906666666699</v>
      </c>
      <c r="V17">
        <f t="shared" ref="V17:V31" si="13">0.61365*EXP(17.502*U17/(240.97+U17))</f>
        <v>3.8993662975249923</v>
      </c>
      <c r="W17">
        <f t="shared" ref="W17:W31" si="14">(X17/Y17*100)</f>
        <v>55.454509203646261</v>
      </c>
      <c r="X17">
        <f t="shared" ref="X17:X31" si="15">BW17*(CB17+CC17)/1000</f>
        <v>2.1043536961977249</v>
      </c>
      <c r="Y17">
        <f t="shared" ref="Y17:Y31" si="16">0.61365*EXP(17.502*CD17/(240.97+CD17))</f>
        <v>3.7947386541099504</v>
      </c>
      <c r="Z17">
        <f t="shared" ref="Z17:Z31" si="17">(V17-BW17*(CB17+CC17)/1000)</f>
        <v>1.7950126013272674</v>
      </c>
      <c r="AA17">
        <f t="shared" ref="AA17:AA31" si="18">(-I17*44100)</f>
        <v>-5.0270970292828832</v>
      </c>
      <c r="AB17">
        <f t="shared" ref="AB17:AB31" si="19">2*29.3*P17*0.92*(CD17-U17)</f>
        <v>-74.922255144139456</v>
      </c>
      <c r="AC17">
        <f t="shared" ref="AC17:AC31" si="20">2*0.95*0.0000000567*(((CD17+$B$7)+273)^4-(U17+273)^4)</f>
        <v>-5.5050360050571081</v>
      </c>
      <c r="AD17">
        <f t="shared" ref="AD17:AD31" si="21">S17+AC17+AA17+AB17</f>
        <v>145.83511924010702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MAX(0,($B$13+$C$13*CI17)/(1+$D$13*CI17)*CB17/(CD17+273)*$E$13)</f>
        <v>54034.096909487751</v>
      </c>
      <c r="AJ17" t="s">
        <v>291</v>
      </c>
      <c r="AK17">
        <v>15552.9</v>
      </c>
      <c r="AL17">
        <v>715.47692307692296</v>
      </c>
      <c r="AM17">
        <v>3262.08</v>
      </c>
      <c r="AN17">
        <f t="shared" ref="AN17:AN31" si="25">AM17-AL17</f>
        <v>2546.603076923077</v>
      </c>
      <c r="AO17">
        <f t="shared" ref="AO17:AO31" si="26">AN17/AM17</f>
        <v>0.78066849277855754</v>
      </c>
      <c r="AP17">
        <v>-0.57774747981622299</v>
      </c>
      <c r="AQ17" t="s">
        <v>292</v>
      </c>
      <c r="AR17">
        <v>15439.1</v>
      </c>
      <c r="AS17">
        <v>684.36496</v>
      </c>
      <c r="AT17">
        <v>726.9</v>
      </c>
      <c r="AU17">
        <f t="shared" ref="AU17:AU31" si="27">1-AS17/AT17</f>
        <v>5.8515669280506222E-2</v>
      </c>
      <c r="AV17">
        <v>0.5</v>
      </c>
      <c r="AW17">
        <f t="shared" ref="AW17:AW31" si="28">BM17</f>
        <v>1180.1766706277649</v>
      </c>
      <c r="AX17">
        <f t="shared" ref="AX17:AX31" si="29">J17</f>
        <v>0.79451861655642031</v>
      </c>
      <c r="AY17">
        <f t="shared" ref="AY17:AY31" si="30">AU17*AV17*AW17</f>
        <v>34.529413875511608</v>
      </c>
      <c r="AZ17">
        <f t="shared" ref="AZ17:AZ31" si="31">BE17/AT17</f>
        <v>0.30166460310909338</v>
      </c>
      <c r="BA17">
        <f t="shared" ref="BA17:BA31" si="32">(AX17-AP17)/AW17</f>
        <v>1.1627632798763099E-3</v>
      </c>
      <c r="BB17">
        <f t="shared" ref="BB17:BB31" si="33">(AM17-AT17)/AT17</f>
        <v>3.4876599257119274</v>
      </c>
      <c r="BC17" t="s">
        <v>293</v>
      </c>
      <c r="BD17">
        <v>507.62</v>
      </c>
      <c r="BE17">
        <f t="shared" ref="BE17:BE31" si="34">AT17-BD17</f>
        <v>219.27999999999997</v>
      </c>
      <c r="BF17">
        <f t="shared" ref="BF17:BF31" si="35">(AT17-AS17)/(AT17-BD17)</f>
        <v>0.1939759211966435</v>
      </c>
      <c r="BG17">
        <f t="shared" ref="BG17:BG31" si="36">(AM17-AT17)/(AM17-BD17)</f>
        <v>0.92039092961959867</v>
      </c>
      <c r="BH17">
        <f t="shared" ref="BH17:BH31" si="37">(AT17-AS17)/(AT17-AL17)</f>
        <v>3.7236061952861621</v>
      </c>
      <c r="BI17">
        <f t="shared" ref="BI17:BI31" si="38">(AM17-AT17)/(AM17-AL17)</f>
        <v>0.99551438658556912</v>
      </c>
      <c r="BJ17">
        <f t="shared" ref="BJ17:BJ31" si="39">(BF17*BD17/AS17)</f>
        <v>0.14387945449141665</v>
      </c>
      <c r="BK17">
        <f t="shared" ref="BK17:BK31" si="40">(1-BJ17)</f>
        <v>0.85612054550858341</v>
      </c>
      <c r="BL17">
        <f t="shared" ref="BL17:BL31" si="41">$B$11*CJ17+$C$11*CK17+$F$11*CL17*(1-CO17)</f>
        <v>1399.99</v>
      </c>
      <c r="BM17">
        <f t="shared" ref="BM17:BM31" si="42">BL17*BN17</f>
        <v>1180.1766706277649</v>
      </c>
      <c r="BN17">
        <f t="shared" ref="BN17:BN31" si="43">($B$11*$D$9+$C$11*$D$9+$F$11*((CY17+CQ17)/MAX(CY17+CQ17+CZ17, 0.1)*$I$9+CZ17/MAX(CY17+CQ17+CZ17, 0.1)*$J$9))/($B$11+$C$11+$F$11)</f>
        <v>0.84298935751524295</v>
      </c>
      <c r="BO17">
        <f t="shared" ref="BO17:BO31" si="44">($B$11*$K$9+$C$11*$K$9+$F$11*((CY17+CQ17)/MAX(CY17+CQ17+CZ17, 0.1)*$P$9+CZ17/MAX(CY17+CQ17+CZ17, 0.1)*$Q$9))/($B$11+$C$11+$F$11)</f>
        <v>0.195978715030486</v>
      </c>
      <c r="BP17">
        <v>6</v>
      </c>
      <c r="BQ17">
        <v>0.5</v>
      </c>
      <c r="BR17" t="s">
        <v>294</v>
      </c>
      <c r="BS17">
        <v>2</v>
      </c>
      <c r="BT17">
        <v>1608315726.8499999</v>
      </c>
      <c r="BU17">
        <v>401.57209999999998</v>
      </c>
      <c r="BV17">
        <v>402.58</v>
      </c>
      <c r="BW17">
        <v>20.503799999999998</v>
      </c>
      <c r="BX17">
        <v>20.369873333333299</v>
      </c>
      <c r="BY17">
        <v>403.19246666666697</v>
      </c>
      <c r="BZ17">
        <v>20.48123</v>
      </c>
      <c r="CA17">
        <v>500.22526666666698</v>
      </c>
      <c r="CB17">
        <v>102.532366666667</v>
      </c>
      <c r="CC17">
        <v>0.10000861</v>
      </c>
      <c r="CD17">
        <v>27.9995433333333</v>
      </c>
      <c r="CE17">
        <v>28.466906666666699</v>
      </c>
      <c r="CF17">
        <v>999.9</v>
      </c>
      <c r="CG17">
        <v>0</v>
      </c>
      <c r="CH17">
        <v>0</v>
      </c>
      <c r="CI17">
        <v>9999.5986666666595</v>
      </c>
      <c r="CJ17">
        <v>0</v>
      </c>
      <c r="CK17">
        <v>646.85299999999995</v>
      </c>
      <c r="CL17">
        <v>1399.99</v>
      </c>
      <c r="CM17">
        <v>0.89999839999999998</v>
      </c>
      <c r="CN17">
        <v>0.10000156</v>
      </c>
      <c r="CO17">
        <v>0</v>
      </c>
      <c r="CP17">
        <v>684.48760000000004</v>
      </c>
      <c r="CQ17">
        <v>4.99979</v>
      </c>
      <c r="CR17">
        <v>10132.246666666701</v>
      </c>
      <c r="CS17">
        <v>11904.59</v>
      </c>
      <c r="CT17">
        <v>46.356099999999998</v>
      </c>
      <c r="CU17">
        <v>49.347700000000003</v>
      </c>
      <c r="CV17">
        <v>47.572499999999998</v>
      </c>
      <c r="CW17">
        <v>48.191200000000002</v>
      </c>
      <c r="CX17">
        <v>47.701700000000002</v>
      </c>
      <c r="CY17">
        <v>1255.4876666666701</v>
      </c>
      <c r="CZ17">
        <v>139.50233333333301</v>
      </c>
      <c r="DA17">
        <v>0</v>
      </c>
      <c r="DB17">
        <v>1608315730.5</v>
      </c>
      <c r="DC17">
        <v>0</v>
      </c>
      <c r="DD17">
        <v>684.36496</v>
      </c>
      <c r="DE17">
        <v>-5.89530769764922</v>
      </c>
      <c r="DF17">
        <v>-68.715384621174607</v>
      </c>
      <c r="DG17">
        <v>10131.476000000001</v>
      </c>
      <c r="DH17">
        <v>15</v>
      </c>
      <c r="DI17">
        <v>1608315225.5</v>
      </c>
      <c r="DJ17" t="s">
        <v>295</v>
      </c>
      <c r="DK17">
        <v>1608315225.5</v>
      </c>
      <c r="DL17">
        <v>1608315216.5</v>
      </c>
      <c r="DM17">
        <v>1</v>
      </c>
      <c r="DN17">
        <v>-0.45500000000000002</v>
      </c>
      <c r="DO17">
        <v>1.2E-2</v>
      </c>
      <c r="DP17">
        <v>-1.6619999999999999</v>
      </c>
      <c r="DQ17">
        <v>3.4000000000000002E-2</v>
      </c>
      <c r="DR17">
        <v>1391</v>
      </c>
      <c r="DS17">
        <v>21</v>
      </c>
      <c r="DT17">
        <v>0.41</v>
      </c>
      <c r="DU17">
        <v>0.21</v>
      </c>
      <c r="DV17">
        <v>0.759011101747887</v>
      </c>
      <c r="DW17">
        <v>1.93273763540512</v>
      </c>
      <c r="DX17">
        <v>0.147744860129886</v>
      </c>
      <c r="DY17">
        <v>0</v>
      </c>
      <c r="DZ17">
        <v>-0.98075435483870999</v>
      </c>
      <c r="EA17">
        <v>-2.2417251774193501</v>
      </c>
      <c r="EB17">
        <v>0.17263021815701499</v>
      </c>
      <c r="EC17">
        <v>0</v>
      </c>
      <c r="ED17">
        <v>0.133883709677419</v>
      </c>
      <c r="EE17">
        <v>-1.25258225806451E-2</v>
      </c>
      <c r="EF17">
        <v>1.6477826977300801E-3</v>
      </c>
      <c r="EG17">
        <v>1</v>
      </c>
      <c r="EH17">
        <v>1</v>
      </c>
      <c r="EI17">
        <v>3</v>
      </c>
      <c r="EJ17" t="s">
        <v>296</v>
      </c>
      <c r="EK17">
        <v>100</v>
      </c>
      <c r="EL17">
        <v>100</v>
      </c>
      <c r="EM17">
        <v>-1.621</v>
      </c>
      <c r="EN17">
        <v>2.29E-2</v>
      </c>
      <c r="EO17">
        <v>-1.83945960779846</v>
      </c>
      <c r="EP17">
        <v>8.1547674161403102E-4</v>
      </c>
      <c r="EQ17">
        <v>-7.5071724955183801E-7</v>
      </c>
      <c r="ER17">
        <v>1.8443278439785599E-10</v>
      </c>
      <c r="ES17">
        <v>-0.138471228400813</v>
      </c>
      <c r="ET17">
        <v>-1.3848143210928599E-2</v>
      </c>
      <c r="EU17">
        <v>1.44553185324755E-3</v>
      </c>
      <c r="EV17">
        <v>-1.8822019075458498E-5</v>
      </c>
      <c r="EW17">
        <v>6</v>
      </c>
      <c r="EX17">
        <v>2177</v>
      </c>
      <c r="EY17">
        <v>1</v>
      </c>
      <c r="EZ17">
        <v>25</v>
      </c>
      <c r="FA17">
        <v>8.5</v>
      </c>
      <c r="FB17">
        <v>8.6</v>
      </c>
      <c r="FC17">
        <v>2</v>
      </c>
      <c r="FD17">
        <v>511.01100000000002</v>
      </c>
      <c r="FE17">
        <v>557.30399999999997</v>
      </c>
      <c r="FF17">
        <v>22.885000000000002</v>
      </c>
      <c r="FG17">
        <v>31.846900000000002</v>
      </c>
      <c r="FH17">
        <v>29.998699999999999</v>
      </c>
      <c r="FI17">
        <v>31.535</v>
      </c>
      <c r="FJ17">
        <v>31.460699999999999</v>
      </c>
      <c r="FK17">
        <v>19.7758</v>
      </c>
      <c r="FL17">
        <v>26.1662</v>
      </c>
      <c r="FM17">
        <v>100</v>
      </c>
      <c r="FN17">
        <v>22.9422</v>
      </c>
      <c r="FO17">
        <v>402.26400000000001</v>
      </c>
      <c r="FP17">
        <v>20.346499999999999</v>
      </c>
      <c r="FQ17">
        <v>100.956</v>
      </c>
      <c r="FR17">
        <v>100.902</v>
      </c>
    </row>
    <row r="18" spans="1:174" x14ac:dyDescent="0.25">
      <c r="A18">
        <v>2</v>
      </c>
      <c r="B18">
        <v>1608315848.5999999</v>
      </c>
      <c r="C18">
        <v>114</v>
      </c>
      <c r="D18" t="s">
        <v>297</v>
      </c>
      <c r="E18" t="s">
        <v>298</v>
      </c>
      <c r="F18" t="s">
        <v>289</v>
      </c>
      <c r="G18" t="s">
        <v>290</v>
      </c>
      <c r="H18">
        <v>1608315840.8499999</v>
      </c>
      <c r="I18">
        <f t="shared" si="0"/>
        <v>1.4595429442270728E-4</v>
      </c>
      <c r="J18">
        <f t="shared" si="1"/>
        <v>-0.46055235313817205</v>
      </c>
      <c r="K18">
        <f t="shared" si="2"/>
        <v>50.28069</v>
      </c>
      <c r="L18">
        <f t="shared" si="3"/>
        <v>139.00405494469859</v>
      </c>
      <c r="M18">
        <f t="shared" si="4"/>
        <v>14.266511376992433</v>
      </c>
      <c r="N18">
        <f t="shared" si="5"/>
        <v>5.1604971971027211</v>
      </c>
      <c r="O18">
        <f t="shared" si="6"/>
        <v>8.0666975416686243E-3</v>
      </c>
      <c r="P18">
        <f t="shared" si="7"/>
        <v>2.9735157780954604</v>
      </c>
      <c r="Q18">
        <f t="shared" si="8"/>
        <v>8.0545596705740938E-3</v>
      </c>
      <c r="R18">
        <f t="shared" si="9"/>
        <v>5.0351887884316857E-3</v>
      </c>
      <c r="S18">
        <f t="shared" si="10"/>
        <v>231.28985538741668</v>
      </c>
      <c r="T18">
        <f t="shared" si="11"/>
        <v>29.306889032704969</v>
      </c>
      <c r="U18">
        <f t="shared" si="12"/>
        <v>28.482053333333301</v>
      </c>
      <c r="V18">
        <f t="shared" si="13"/>
        <v>3.9027988268611837</v>
      </c>
      <c r="W18">
        <f t="shared" si="14"/>
        <v>55.268715615004929</v>
      </c>
      <c r="X18">
        <f t="shared" si="15"/>
        <v>2.0973660791032041</v>
      </c>
      <c r="Y18">
        <f t="shared" si="16"/>
        <v>3.7948522156968476</v>
      </c>
      <c r="Z18">
        <f t="shared" si="17"/>
        <v>1.8054327477579797</v>
      </c>
      <c r="AA18">
        <f t="shared" si="18"/>
        <v>-6.4365843840413905</v>
      </c>
      <c r="AB18">
        <f t="shared" si="19"/>
        <v>-77.268009666405462</v>
      </c>
      <c r="AC18">
        <f t="shared" si="20"/>
        <v>-5.6778438385618726</v>
      </c>
      <c r="AD18">
        <f t="shared" si="21"/>
        <v>141.90741749840794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54033.932581937173</v>
      </c>
      <c r="AJ18" t="s">
        <v>291</v>
      </c>
      <c r="AK18">
        <v>15552.9</v>
      </c>
      <c r="AL18">
        <v>715.47692307692296</v>
      </c>
      <c r="AM18">
        <v>3262.08</v>
      </c>
      <c r="AN18">
        <f t="shared" si="25"/>
        <v>2546.603076923077</v>
      </c>
      <c r="AO18">
        <f t="shared" si="26"/>
        <v>0.78066849277855754</v>
      </c>
      <c r="AP18">
        <v>-0.57774747981622299</v>
      </c>
      <c r="AQ18" t="s">
        <v>299</v>
      </c>
      <c r="AR18">
        <v>15434.6</v>
      </c>
      <c r="AS18">
        <v>668.78848000000005</v>
      </c>
      <c r="AT18">
        <v>703.34</v>
      </c>
      <c r="AU18">
        <f t="shared" si="27"/>
        <v>4.9124918247220428E-2</v>
      </c>
      <c r="AV18">
        <v>0.5</v>
      </c>
      <c r="AW18">
        <f t="shared" si="28"/>
        <v>1180.1834006276815</v>
      </c>
      <c r="AX18">
        <f t="shared" si="29"/>
        <v>-0.46055235313817205</v>
      </c>
      <c r="AY18">
        <f t="shared" si="30"/>
        <v>28.988206536280725</v>
      </c>
      <c r="AZ18">
        <f t="shared" si="31"/>
        <v>0.29054226974151903</v>
      </c>
      <c r="BA18">
        <f t="shared" si="32"/>
        <v>9.9302469951467382E-5</v>
      </c>
      <c r="BB18">
        <f t="shared" si="33"/>
        <v>3.637984474080814</v>
      </c>
      <c r="BC18" t="s">
        <v>300</v>
      </c>
      <c r="BD18">
        <v>498.99</v>
      </c>
      <c r="BE18">
        <f t="shared" si="34"/>
        <v>204.35000000000002</v>
      </c>
      <c r="BF18">
        <f t="shared" si="35"/>
        <v>0.16908010765842907</v>
      </c>
      <c r="BG18">
        <f t="shared" si="36"/>
        <v>0.92604294467425952</v>
      </c>
      <c r="BH18">
        <f t="shared" si="37"/>
        <v>-2.8468104956268561</v>
      </c>
      <c r="BI18">
        <f t="shared" si="38"/>
        <v>1.0047659264951438</v>
      </c>
      <c r="BJ18">
        <f t="shared" si="39"/>
        <v>0.12615241656148071</v>
      </c>
      <c r="BK18">
        <f t="shared" si="40"/>
        <v>0.87384758343851932</v>
      </c>
      <c r="BL18">
        <f t="shared" si="41"/>
        <v>1399.99866666667</v>
      </c>
      <c r="BM18">
        <f t="shared" si="42"/>
        <v>1180.1834006276815</v>
      </c>
      <c r="BN18">
        <f t="shared" si="43"/>
        <v>0.84298894615210018</v>
      </c>
      <c r="BO18">
        <f t="shared" si="44"/>
        <v>0.19597789230420032</v>
      </c>
      <c r="BP18">
        <v>6</v>
      </c>
      <c r="BQ18">
        <v>0.5</v>
      </c>
      <c r="BR18" t="s">
        <v>294</v>
      </c>
      <c r="BS18">
        <v>2</v>
      </c>
      <c r="BT18">
        <v>1608315840.8499999</v>
      </c>
      <c r="BU18">
        <v>50.28069</v>
      </c>
      <c r="BV18">
        <v>49.7370533333333</v>
      </c>
      <c r="BW18">
        <v>20.4354366666667</v>
      </c>
      <c r="BX18">
        <v>20.263940000000002</v>
      </c>
      <c r="BY18">
        <v>51.313690000000001</v>
      </c>
      <c r="BZ18">
        <v>20.431436666666698</v>
      </c>
      <c r="CA18">
        <v>500.20209999999997</v>
      </c>
      <c r="CB18">
        <v>102.5338</v>
      </c>
      <c r="CC18">
        <v>9.9978436666666698E-2</v>
      </c>
      <c r="CD18">
        <v>28.000056666666701</v>
      </c>
      <c r="CE18">
        <v>28.482053333333301</v>
      </c>
      <c r="CF18">
        <v>999.9</v>
      </c>
      <c r="CG18">
        <v>0</v>
      </c>
      <c r="CH18">
        <v>0</v>
      </c>
      <c r="CI18">
        <v>9999.4390000000003</v>
      </c>
      <c r="CJ18">
        <v>0</v>
      </c>
      <c r="CK18">
        <v>765.546966666667</v>
      </c>
      <c r="CL18">
        <v>1399.99866666667</v>
      </c>
      <c r="CM18">
        <v>0.90001059999999999</v>
      </c>
      <c r="CN18">
        <v>9.9989140000000004E-2</v>
      </c>
      <c r="CO18">
        <v>0</v>
      </c>
      <c r="CP18">
        <v>668.83693333333304</v>
      </c>
      <c r="CQ18">
        <v>4.99979</v>
      </c>
      <c r="CR18">
        <v>9919.8446666666696</v>
      </c>
      <c r="CS18">
        <v>11904.69</v>
      </c>
      <c r="CT18">
        <v>46.856099999999998</v>
      </c>
      <c r="CU18">
        <v>49.7644666666666</v>
      </c>
      <c r="CV18">
        <v>48.066200000000002</v>
      </c>
      <c r="CW18">
        <v>48.518599999999999</v>
      </c>
      <c r="CX18">
        <v>48.1353333333333</v>
      </c>
      <c r="CY18">
        <v>1255.5146666666701</v>
      </c>
      <c r="CZ18">
        <v>139.48400000000001</v>
      </c>
      <c r="DA18">
        <v>0</v>
      </c>
      <c r="DB18">
        <v>113.5</v>
      </c>
      <c r="DC18">
        <v>0</v>
      </c>
      <c r="DD18">
        <v>668.78848000000005</v>
      </c>
      <c r="DE18">
        <v>-4.2048461449455301</v>
      </c>
      <c r="DF18">
        <v>-55.639230722834903</v>
      </c>
      <c r="DG18">
        <v>9919.1196</v>
      </c>
      <c r="DH18">
        <v>15</v>
      </c>
      <c r="DI18">
        <v>1608315876.0999999</v>
      </c>
      <c r="DJ18" t="s">
        <v>301</v>
      </c>
      <c r="DK18">
        <v>1608315876.0999999</v>
      </c>
      <c r="DL18">
        <v>1608315866.5999999</v>
      </c>
      <c r="DM18">
        <v>2</v>
      </c>
      <c r="DN18">
        <v>0.76700000000000002</v>
      </c>
      <c r="DO18">
        <v>-1.2999999999999999E-2</v>
      </c>
      <c r="DP18">
        <v>-1.0329999999999999</v>
      </c>
      <c r="DQ18">
        <v>4.0000000000000001E-3</v>
      </c>
      <c r="DR18">
        <v>50</v>
      </c>
      <c r="DS18">
        <v>20</v>
      </c>
      <c r="DT18">
        <v>0.26</v>
      </c>
      <c r="DU18">
        <v>0.14000000000000001</v>
      </c>
      <c r="DV18">
        <v>0.182516875395032</v>
      </c>
      <c r="DW18">
        <v>-0.15757142118489201</v>
      </c>
      <c r="DX18">
        <v>2.3472993280169701E-2</v>
      </c>
      <c r="DY18">
        <v>1</v>
      </c>
      <c r="DZ18">
        <v>-0.22659229032258099</v>
      </c>
      <c r="EA18">
        <v>0.13453640322580801</v>
      </c>
      <c r="EB18">
        <v>2.5795356032650499E-2</v>
      </c>
      <c r="EC18">
        <v>1</v>
      </c>
      <c r="ED18">
        <v>0.18751929032258099</v>
      </c>
      <c r="EE18">
        <v>0.123065129032258</v>
      </c>
      <c r="EF18">
        <v>1.00510002461432E-2</v>
      </c>
      <c r="EG18">
        <v>1</v>
      </c>
      <c r="EH18">
        <v>3</v>
      </c>
      <c r="EI18">
        <v>3</v>
      </c>
      <c r="EJ18" t="s">
        <v>302</v>
      </c>
      <c r="EK18">
        <v>100</v>
      </c>
      <c r="EL18">
        <v>100</v>
      </c>
      <c r="EM18">
        <v>-1.0329999999999999</v>
      </c>
      <c r="EN18">
        <v>4.0000000000000001E-3</v>
      </c>
      <c r="EO18">
        <v>-1.83945960779846</v>
      </c>
      <c r="EP18">
        <v>8.1547674161403102E-4</v>
      </c>
      <c r="EQ18">
        <v>-7.5071724955183801E-7</v>
      </c>
      <c r="ER18">
        <v>1.8443278439785599E-10</v>
      </c>
      <c r="ES18">
        <v>-0.138471228400813</v>
      </c>
      <c r="ET18">
        <v>-1.3848143210928599E-2</v>
      </c>
      <c r="EU18">
        <v>1.44553185324755E-3</v>
      </c>
      <c r="EV18">
        <v>-1.8822019075458498E-5</v>
      </c>
      <c r="EW18">
        <v>6</v>
      </c>
      <c r="EX18">
        <v>2177</v>
      </c>
      <c r="EY18">
        <v>1</v>
      </c>
      <c r="EZ18">
        <v>25</v>
      </c>
      <c r="FA18">
        <v>10.4</v>
      </c>
      <c r="FB18">
        <v>10.5</v>
      </c>
      <c r="FC18">
        <v>2</v>
      </c>
      <c r="FD18">
        <v>511.71</v>
      </c>
      <c r="FE18">
        <v>555.06899999999996</v>
      </c>
      <c r="FF18">
        <v>22.854099999999999</v>
      </c>
      <c r="FG18">
        <v>31.818899999999999</v>
      </c>
      <c r="FH18">
        <v>30.0002</v>
      </c>
      <c r="FI18">
        <v>31.582699999999999</v>
      </c>
      <c r="FJ18">
        <v>31.5182</v>
      </c>
      <c r="FK18">
        <v>5.0626199999999999</v>
      </c>
      <c r="FL18">
        <v>27.374099999999999</v>
      </c>
      <c r="FM18">
        <v>100</v>
      </c>
      <c r="FN18">
        <v>22.8538</v>
      </c>
      <c r="FO18">
        <v>50.0764</v>
      </c>
      <c r="FP18">
        <v>20.179400000000001</v>
      </c>
      <c r="FQ18">
        <v>100.97799999999999</v>
      </c>
      <c r="FR18">
        <v>100.91</v>
      </c>
    </row>
    <row r="19" spans="1:174" x14ac:dyDescent="0.25">
      <c r="A19">
        <v>3</v>
      </c>
      <c r="B19">
        <v>1608315953.5999999</v>
      </c>
      <c r="C19">
        <v>219</v>
      </c>
      <c r="D19" t="s">
        <v>303</v>
      </c>
      <c r="E19" t="s">
        <v>304</v>
      </c>
      <c r="F19" t="s">
        <v>289</v>
      </c>
      <c r="G19" t="s">
        <v>290</v>
      </c>
      <c r="H19">
        <v>1608315945.8499999</v>
      </c>
      <c r="I19">
        <f t="shared" si="0"/>
        <v>1.4734986074547388E-4</v>
      </c>
      <c r="J19">
        <f t="shared" si="1"/>
        <v>-0.1348012097607236</v>
      </c>
      <c r="K19">
        <f t="shared" si="2"/>
        <v>79.568560000000005</v>
      </c>
      <c r="L19">
        <f t="shared" si="3"/>
        <v>103.36639549853089</v>
      </c>
      <c r="M19">
        <f t="shared" si="4"/>
        <v>10.609417260766252</v>
      </c>
      <c r="N19">
        <f t="shared" si="5"/>
        <v>8.1668326520132268</v>
      </c>
      <c r="O19">
        <f t="shared" si="6"/>
        <v>8.1676000084098827E-3</v>
      </c>
      <c r="P19">
        <f t="shared" si="7"/>
        <v>2.9734595339629717</v>
      </c>
      <c r="Q19">
        <f t="shared" si="8"/>
        <v>8.1551566024347343E-3</v>
      </c>
      <c r="R19">
        <f t="shared" si="9"/>
        <v>5.0980892635853056E-3</v>
      </c>
      <c r="S19">
        <f t="shared" si="10"/>
        <v>231.28815783223757</v>
      </c>
      <c r="T19">
        <f t="shared" si="11"/>
        <v>29.293652640795553</v>
      </c>
      <c r="U19">
        <f t="shared" si="12"/>
        <v>28.46903</v>
      </c>
      <c r="V19">
        <f t="shared" si="13"/>
        <v>3.8998473274164156</v>
      </c>
      <c r="W19">
        <f t="shared" si="14"/>
        <v>55.367503235075588</v>
      </c>
      <c r="X19">
        <f t="shared" si="15"/>
        <v>2.0995349417730149</v>
      </c>
      <c r="Y19">
        <f t="shared" si="16"/>
        <v>3.7919985896039994</v>
      </c>
      <c r="Z19">
        <f t="shared" si="17"/>
        <v>1.8003123856434007</v>
      </c>
      <c r="AA19">
        <f t="shared" si="18"/>
        <v>-6.4981288588753978</v>
      </c>
      <c r="AB19">
        <f t="shared" si="19"/>
        <v>-77.247311521852325</v>
      </c>
      <c r="AC19">
        <f t="shared" si="20"/>
        <v>-5.6756974647490201</v>
      </c>
      <c r="AD19">
        <f t="shared" si="21"/>
        <v>141.86701998676085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54034.71110279001</v>
      </c>
      <c r="AJ19" t="s">
        <v>291</v>
      </c>
      <c r="AK19">
        <v>15552.9</v>
      </c>
      <c r="AL19">
        <v>715.47692307692296</v>
      </c>
      <c r="AM19">
        <v>3262.08</v>
      </c>
      <c r="AN19">
        <f t="shared" si="25"/>
        <v>2546.603076923077</v>
      </c>
      <c r="AO19">
        <f t="shared" si="26"/>
        <v>0.78066849277855754</v>
      </c>
      <c r="AP19">
        <v>-0.57774747981622299</v>
      </c>
      <c r="AQ19" t="s">
        <v>305</v>
      </c>
      <c r="AR19">
        <v>15431.3</v>
      </c>
      <c r="AS19">
        <v>663.452</v>
      </c>
      <c r="AT19">
        <v>696.75</v>
      </c>
      <c r="AU19">
        <f t="shared" si="27"/>
        <v>4.7790455687118816E-2</v>
      </c>
      <c r="AV19">
        <v>0.5</v>
      </c>
      <c r="AW19">
        <f t="shared" si="28"/>
        <v>1180.1739396313526</v>
      </c>
      <c r="AX19">
        <f t="shared" si="29"/>
        <v>-0.1348012097607236</v>
      </c>
      <c r="AY19">
        <f t="shared" si="30"/>
        <v>28.200525182522295</v>
      </c>
      <c r="AZ19">
        <f t="shared" si="31"/>
        <v>0.29987800502332257</v>
      </c>
      <c r="BA19">
        <f t="shared" si="32"/>
        <v>3.7532286994395176E-4</v>
      </c>
      <c r="BB19">
        <f t="shared" si="33"/>
        <v>3.6818514531754576</v>
      </c>
      <c r="BC19" t="s">
        <v>306</v>
      </c>
      <c r="BD19">
        <v>487.81</v>
      </c>
      <c r="BE19">
        <f t="shared" si="34"/>
        <v>208.94</v>
      </c>
      <c r="BF19">
        <f t="shared" si="35"/>
        <v>0.15936632526084044</v>
      </c>
      <c r="BG19">
        <f t="shared" si="36"/>
        <v>0.92468649410475545</v>
      </c>
      <c r="BH19">
        <f t="shared" si="37"/>
        <v>-1.7780817416307364</v>
      </c>
      <c r="BI19">
        <f t="shared" si="38"/>
        <v>1.007353687446082</v>
      </c>
      <c r="BJ19">
        <f t="shared" si="39"/>
        <v>0.11717575216517634</v>
      </c>
      <c r="BK19">
        <f t="shared" si="40"/>
        <v>0.88282424783482361</v>
      </c>
      <c r="BL19">
        <f t="shared" si="41"/>
        <v>1399.9873333333301</v>
      </c>
      <c r="BM19">
        <f t="shared" si="42"/>
        <v>1180.1739396313526</v>
      </c>
      <c r="BN19">
        <f t="shared" si="43"/>
        <v>0.84298901249441449</v>
      </c>
      <c r="BO19">
        <f t="shared" si="44"/>
        <v>0.19597802498882866</v>
      </c>
      <c r="BP19">
        <v>6</v>
      </c>
      <c r="BQ19">
        <v>0.5</v>
      </c>
      <c r="BR19" t="s">
        <v>294</v>
      </c>
      <c r="BS19">
        <v>2</v>
      </c>
      <c r="BT19">
        <v>1608315945.8499999</v>
      </c>
      <c r="BU19">
        <v>79.568560000000005</v>
      </c>
      <c r="BV19">
        <v>79.420929999999998</v>
      </c>
      <c r="BW19">
        <v>20.455539999999999</v>
      </c>
      <c r="BX19">
        <v>20.282409999999999</v>
      </c>
      <c r="BY19">
        <v>80.579700000000003</v>
      </c>
      <c r="BZ19">
        <v>20.447026666666702</v>
      </c>
      <c r="CA19">
        <v>500.21050000000002</v>
      </c>
      <c r="CB19">
        <v>102.53896666666699</v>
      </c>
      <c r="CC19">
        <v>9.9973286666666702E-2</v>
      </c>
      <c r="CD19">
        <v>27.9871533333333</v>
      </c>
      <c r="CE19">
        <v>28.46903</v>
      </c>
      <c r="CF19">
        <v>999.9</v>
      </c>
      <c r="CG19">
        <v>0</v>
      </c>
      <c r="CH19">
        <v>0</v>
      </c>
      <c r="CI19">
        <v>9998.6170000000002</v>
      </c>
      <c r="CJ19">
        <v>0</v>
      </c>
      <c r="CK19">
        <v>814.05036666666695</v>
      </c>
      <c r="CL19">
        <v>1399.9873333333301</v>
      </c>
      <c r="CM19">
        <v>0.90001006666666705</v>
      </c>
      <c r="CN19">
        <v>9.9989646666666696E-2</v>
      </c>
      <c r="CO19">
        <v>0</v>
      </c>
      <c r="CP19">
        <v>663.49983333333296</v>
      </c>
      <c r="CQ19">
        <v>4.99979</v>
      </c>
      <c r="CR19">
        <v>9851.2659999999996</v>
      </c>
      <c r="CS19">
        <v>11904.6</v>
      </c>
      <c r="CT19">
        <v>47.228999999999999</v>
      </c>
      <c r="CU19">
        <v>50.1353333333333</v>
      </c>
      <c r="CV19">
        <v>48.4664</v>
      </c>
      <c r="CW19">
        <v>48.811999999999998</v>
      </c>
      <c r="CX19">
        <v>48.495800000000003</v>
      </c>
      <c r="CY19">
        <v>1255.50166666667</v>
      </c>
      <c r="CZ19">
        <v>139.48599999999999</v>
      </c>
      <c r="DA19">
        <v>0</v>
      </c>
      <c r="DB19">
        <v>104.5</v>
      </c>
      <c r="DC19">
        <v>0</v>
      </c>
      <c r="DD19">
        <v>663.452</v>
      </c>
      <c r="DE19">
        <v>-2.6053846076986402</v>
      </c>
      <c r="DF19">
        <v>-43.941538406320198</v>
      </c>
      <c r="DG19">
        <v>9850.8364000000001</v>
      </c>
      <c r="DH19">
        <v>15</v>
      </c>
      <c r="DI19">
        <v>1608315876.0999999</v>
      </c>
      <c r="DJ19" t="s">
        <v>301</v>
      </c>
      <c r="DK19">
        <v>1608315876.0999999</v>
      </c>
      <c r="DL19">
        <v>1608315866.5999999</v>
      </c>
      <c r="DM19">
        <v>2</v>
      </c>
      <c r="DN19">
        <v>0.76700000000000002</v>
      </c>
      <c r="DO19">
        <v>-1.2999999999999999E-2</v>
      </c>
      <c r="DP19">
        <v>-1.0329999999999999</v>
      </c>
      <c r="DQ19">
        <v>4.0000000000000001E-3</v>
      </c>
      <c r="DR19">
        <v>50</v>
      </c>
      <c r="DS19">
        <v>20</v>
      </c>
      <c r="DT19">
        <v>0.26</v>
      </c>
      <c r="DU19">
        <v>0.14000000000000001</v>
      </c>
      <c r="DV19">
        <v>-0.13296301642295399</v>
      </c>
      <c r="DW19">
        <v>-0.14720375594961199</v>
      </c>
      <c r="DX19">
        <v>2.1585319696084501E-2</v>
      </c>
      <c r="DY19">
        <v>1</v>
      </c>
      <c r="DZ19">
        <v>0.14510244516129001</v>
      </c>
      <c r="EA19">
        <v>0.16005567096774201</v>
      </c>
      <c r="EB19">
        <v>2.5710757362213298E-2</v>
      </c>
      <c r="EC19">
        <v>1</v>
      </c>
      <c r="ED19">
        <v>0.173967096774194</v>
      </c>
      <c r="EE19">
        <v>-6.9418596774193694E-2</v>
      </c>
      <c r="EF19">
        <v>5.2836812213360503E-3</v>
      </c>
      <c r="EG19">
        <v>1</v>
      </c>
      <c r="EH19">
        <v>3</v>
      </c>
      <c r="EI19">
        <v>3</v>
      </c>
      <c r="EJ19" t="s">
        <v>302</v>
      </c>
      <c r="EK19">
        <v>100</v>
      </c>
      <c r="EL19">
        <v>100</v>
      </c>
      <c r="EM19">
        <v>-1.0109999999999999</v>
      </c>
      <c r="EN19">
        <v>8.6E-3</v>
      </c>
      <c r="EO19">
        <v>-1.0720859177691799</v>
      </c>
      <c r="EP19">
        <v>8.1547674161403102E-4</v>
      </c>
      <c r="EQ19">
        <v>-7.5071724955183801E-7</v>
      </c>
      <c r="ER19">
        <v>1.8443278439785599E-10</v>
      </c>
      <c r="ES19">
        <v>-0.15179090206166901</v>
      </c>
      <c r="ET19">
        <v>-1.3848143210928599E-2</v>
      </c>
      <c r="EU19">
        <v>1.44553185324755E-3</v>
      </c>
      <c r="EV19">
        <v>-1.8822019075458498E-5</v>
      </c>
      <c r="EW19">
        <v>6</v>
      </c>
      <c r="EX19">
        <v>2177</v>
      </c>
      <c r="EY19">
        <v>1</v>
      </c>
      <c r="EZ19">
        <v>25</v>
      </c>
      <c r="FA19">
        <v>1.3</v>
      </c>
      <c r="FB19">
        <v>1.4</v>
      </c>
      <c r="FC19">
        <v>2</v>
      </c>
      <c r="FD19">
        <v>512.16</v>
      </c>
      <c r="FE19">
        <v>553.93499999999995</v>
      </c>
      <c r="FF19">
        <v>22.783300000000001</v>
      </c>
      <c r="FG19">
        <v>31.831499999999998</v>
      </c>
      <c r="FH19">
        <v>30.0001</v>
      </c>
      <c r="FI19">
        <v>31.633800000000001</v>
      </c>
      <c r="FJ19">
        <v>31.576499999999999</v>
      </c>
      <c r="FK19">
        <v>6.37066</v>
      </c>
      <c r="FL19">
        <v>27.927</v>
      </c>
      <c r="FM19">
        <v>100</v>
      </c>
      <c r="FN19">
        <v>22.786300000000001</v>
      </c>
      <c r="FO19">
        <v>79.639799999999994</v>
      </c>
      <c r="FP19">
        <v>20.2315</v>
      </c>
      <c r="FQ19">
        <v>100.98099999999999</v>
      </c>
      <c r="FR19">
        <v>100.90300000000001</v>
      </c>
    </row>
    <row r="20" spans="1:174" x14ac:dyDescent="0.25">
      <c r="A20">
        <v>4</v>
      </c>
      <c r="B20">
        <v>1608316023.5999999</v>
      </c>
      <c r="C20">
        <v>289</v>
      </c>
      <c r="D20" t="s">
        <v>307</v>
      </c>
      <c r="E20" t="s">
        <v>308</v>
      </c>
      <c r="F20" t="s">
        <v>289</v>
      </c>
      <c r="G20" t="s">
        <v>290</v>
      </c>
      <c r="H20">
        <v>1608316015.8499999</v>
      </c>
      <c r="I20">
        <f t="shared" si="0"/>
        <v>1.0485238729653096E-4</v>
      </c>
      <c r="J20">
        <f t="shared" si="1"/>
        <v>-1.948520724057921E-2</v>
      </c>
      <c r="K20">
        <f t="shared" si="2"/>
        <v>99.616266666666604</v>
      </c>
      <c r="L20">
        <f t="shared" si="3"/>
        <v>102.08327274878908</v>
      </c>
      <c r="M20">
        <f t="shared" si="4"/>
        <v>10.477868975542814</v>
      </c>
      <c r="N20">
        <f t="shared" si="5"/>
        <v>10.224654459645024</v>
      </c>
      <c r="O20">
        <f t="shared" si="6"/>
        <v>5.7845735348000605E-3</v>
      </c>
      <c r="P20">
        <f t="shared" si="7"/>
        <v>2.9743533421318613</v>
      </c>
      <c r="Q20">
        <f t="shared" si="8"/>
        <v>5.7783308532954316E-3</v>
      </c>
      <c r="R20">
        <f t="shared" si="9"/>
        <v>3.6120170894561312E-3</v>
      </c>
      <c r="S20">
        <f t="shared" si="10"/>
        <v>231.28900735652726</v>
      </c>
      <c r="T20">
        <f t="shared" si="11"/>
        <v>29.316357123828052</v>
      </c>
      <c r="U20">
        <f t="shared" si="12"/>
        <v>28.4675266666667</v>
      </c>
      <c r="V20">
        <f t="shared" si="13"/>
        <v>3.8995067498829767</v>
      </c>
      <c r="W20">
        <f t="shared" si="14"/>
        <v>55.113008889625412</v>
      </c>
      <c r="X20">
        <f t="shared" si="15"/>
        <v>2.091369861192764</v>
      </c>
      <c r="Y20">
        <f t="shared" si="16"/>
        <v>3.7946936727427483</v>
      </c>
      <c r="Z20">
        <f t="shared" si="17"/>
        <v>1.8081368886902127</v>
      </c>
      <c r="AA20">
        <f t="shared" si="18"/>
        <v>-4.6239902797770158</v>
      </c>
      <c r="AB20">
        <f t="shared" si="19"/>
        <v>-75.075294517297152</v>
      </c>
      <c r="AC20">
        <f t="shared" si="20"/>
        <v>-5.5147454374402027</v>
      </c>
      <c r="AD20">
        <f t="shared" si="21"/>
        <v>146.07497712201288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54058.763500621964</v>
      </c>
      <c r="AJ20" t="s">
        <v>291</v>
      </c>
      <c r="AK20">
        <v>15552.9</v>
      </c>
      <c r="AL20">
        <v>715.47692307692296</v>
      </c>
      <c r="AM20">
        <v>3262.08</v>
      </c>
      <c r="AN20">
        <f t="shared" si="25"/>
        <v>2546.603076923077</v>
      </c>
      <c r="AO20">
        <f t="shared" si="26"/>
        <v>0.78066849277855754</v>
      </c>
      <c r="AP20">
        <v>-0.57774747981622299</v>
      </c>
      <c r="AQ20" t="s">
        <v>309</v>
      </c>
      <c r="AR20">
        <v>15429.1</v>
      </c>
      <c r="AS20">
        <v>661.621653846154</v>
      </c>
      <c r="AT20">
        <v>694.22</v>
      </c>
      <c r="AU20">
        <f t="shared" si="27"/>
        <v>4.6956794897649146E-2</v>
      </c>
      <c r="AV20">
        <v>0.5</v>
      </c>
      <c r="AW20">
        <f t="shared" si="28"/>
        <v>1180.1728806277838</v>
      </c>
      <c r="AX20">
        <f t="shared" si="29"/>
        <v>-1.948520724057921E-2</v>
      </c>
      <c r="AY20">
        <f t="shared" si="30"/>
        <v>27.708567949703305</v>
      </c>
      <c r="AZ20">
        <f t="shared" si="31"/>
        <v>0.30199360433292044</v>
      </c>
      <c r="BA20">
        <f t="shared" si="32"/>
        <v>4.7303431703894132E-4</v>
      </c>
      <c r="BB20">
        <f t="shared" si="33"/>
        <v>3.6989138889689142</v>
      </c>
      <c r="BC20" t="s">
        <v>310</v>
      </c>
      <c r="BD20">
        <v>484.57</v>
      </c>
      <c r="BE20">
        <f t="shared" si="34"/>
        <v>209.65000000000003</v>
      </c>
      <c r="BF20">
        <f t="shared" si="35"/>
        <v>0.15548936872809929</v>
      </c>
      <c r="BG20">
        <f t="shared" si="36"/>
        <v>0.92451872360495546</v>
      </c>
      <c r="BH20">
        <f t="shared" si="37"/>
        <v>-1.5335402040964075</v>
      </c>
      <c r="BI20">
        <f t="shared" si="38"/>
        <v>1.0083471677504632</v>
      </c>
      <c r="BJ20">
        <f t="shared" si="39"/>
        <v>0.11388001430511684</v>
      </c>
      <c r="BK20">
        <f t="shared" si="40"/>
        <v>0.88611998569488315</v>
      </c>
      <c r="BL20">
        <f t="shared" si="41"/>
        <v>1399.9853333333299</v>
      </c>
      <c r="BM20">
        <f t="shared" si="42"/>
        <v>1180.1728806277838</v>
      </c>
      <c r="BN20">
        <f t="shared" si="43"/>
        <v>0.84298946033800359</v>
      </c>
      <c r="BO20">
        <f t="shared" si="44"/>
        <v>0.19597892067600711</v>
      </c>
      <c r="BP20">
        <v>6</v>
      </c>
      <c r="BQ20">
        <v>0.5</v>
      </c>
      <c r="BR20" t="s">
        <v>294</v>
      </c>
      <c r="BS20">
        <v>2</v>
      </c>
      <c r="BT20">
        <v>1608316015.8499999</v>
      </c>
      <c r="BU20">
        <v>99.616266666666604</v>
      </c>
      <c r="BV20">
        <v>99.605423333333306</v>
      </c>
      <c r="BW20">
        <v>20.375696666666698</v>
      </c>
      <c r="BX20">
        <v>20.252493333333302</v>
      </c>
      <c r="BY20">
        <v>100.61369999999999</v>
      </c>
      <c r="BZ20">
        <v>20.368883333333301</v>
      </c>
      <c r="CA20">
        <v>500.22646666666702</v>
      </c>
      <c r="CB20">
        <v>102.54040000000001</v>
      </c>
      <c r="CC20">
        <v>0.100010063333333</v>
      </c>
      <c r="CD20">
        <v>27.99934</v>
      </c>
      <c r="CE20">
        <v>28.4675266666667</v>
      </c>
      <c r="CF20">
        <v>999.9</v>
      </c>
      <c r="CG20">
        <v>0</v>
      </c>
      <c r="CH20">
        <v>0</v>
      </c>
      <c r="CI20">
        <v>10003.534</v>
      </c>
      <c r="CJ20">
        <v>0</v>
      </c>
      <c r="CK20">
        <v>806.71153333333302</v>
      </c>
      <c r="CL20">
        <v>1399.9853333333299</v>
      </c>
      <c r="CM20">
        <v>0.89999589999999996</v>
      </c>
      <c r="CN20">
        <v>0.100004126666667</v>
      </c>
      <c r="CO20">
        <v>0</v>
      </c>
      <c r="CP20">
        <v>661.67156666666699</v>
      </c>
      <c r="CQ20">
        <v>4.99979</v>
      </c>
      <c r="CR20">
        <v>9823.4103333333296</v>
      </c>
      <c r="CS20">
        <v>11904.53</v>
      </c>
      <c r="CT20">
        <v>47.5</v>
      </c>
      <c r="CU20">
        <v>50.375</v>
      </c>
      <c r="CV20">
        <v>48.707999999999998</v>
      </c>
      <c r="CW20">
        <v>49.0041333333333</v>
      </c>
      <c r="CX20">
        <v>48.728999999999999</v>
      </c>
      <c r="CY20">
        <v>1255.4786666666701</v>
      </c>
      <c r="CZ20">
        <v>139.506666666667</v>
      </c>
      <c r="DA20">
        <v>0</v>
      </c>
      <c r="DB20">
        <v>69.599999904632597</v>
      </c>
      <c r="DC20">
        <v>0</v>
      </c>
      <c r="DD20">
        <v>661.621653846154</v>
      </c>
      <c r="DE20">
        <v>-3.9680342040268801</v>
      </c>
      <c r="DF20">
        <v>-67.364102465091904</v>
      </c>
      <c r="DG20">
        <v>9822.8815384615391</v>
      </c>
      <c r="DH20">
        <v>15</v>
      </c>
      <c r="DI20">
        <v>1608315876.0999999</v>
      </c>
      <c r="DJ20" t="s">
        <v>301</v>
      </c>
      <c r="DK20">
        <v>1608315876.0999999</v>
      </c>
      <c r="DL20">
        <v>1608315866.5999999</v>
      </c>
      <c r="DM20">
        <v>2</v>
      </c>
      <c r="DN20">
        <v>0.76700000000000002</v>
      </c>
      <c r="DO20">
        <v>-1.2999999999999999E-2</v>
      </c>
      <c r="DP20">
        <v>-1.0329999999999999</v>
      </c>
      <c r="DQ20">
        <v>4.0000000000000001E-3</v>
      </c>
      <c r="DR20">
        <v>50</v>
      </c>
      <c r="DS20">
        <v>20</v>
      </c>
      <c r="DT20">
        <v>0.26</v>
      </c>
      <c r="DU20">
        <v>0.14000000000000001</v>
      </c>
      <c r="DV20">
        <v>-1.6781101334986798E-2</v>
      </c>
      <c r="DW20">
        <v>-0.178963749206205</v>
      </c>
      <c r="DX20">
        <v>3.1609162149331599E-2</v>
      </c>
      <c r="DY20">
        <v>1</v>
      </c>
      <c r="DZ20">
        <v>7.1371765483870999E-3</v>
      </c>
      <c r="EA20">
        <v>0.17028587303225801</v>
      </c>
      <c r="EB20">
        <v>3.7055155569230898E-2</v>
      </c>
      <c r="EC20">
        <v>1</v>
      </c>
      <c r="ED20">
        <v>0.12185870967741901</v>
      </c>
      <c r="EE20">
        <v>0.103706129032258</v>
      </c>
      <c r="EF20">
        <v>7.9106950560966192E-3</v>
      </c>
      <c r="EG20">
        <v>1</v>
      </c>
      <c r="EH20">
        <v>3</v>
      </c>
      <c r="EI20">
        <v>3</v>
      </c>
      <c r="EJ20" t="s">
        <v>302</v>
      </c>
      <c r="EK20">
        <v>100</v>
      </c>
      <c r="EL20">
        <v>100</v>
      </c>
      <c r="EM20">
        <v>-0.998</v>
      </c>
      <c r="EN20">
        <v>7.1999999999999998E-3</v>
      </c>
      <c r="EO20">
        <v>-1.0720859177691799</v>
      </c>
      <c r="EP20">
        <v>8.1547674161403102E-4</v>
      </c>
      <c r="EQ20">
        <v>-7.5071724955183801E-7</v>
      </c>
      <c r="ER20">
        <v>1.8443278439785599E-10</v>
      </c>
      <c r="ES20">
        <v>-0.15179090206166901</v>
      </c>
      <c r="ET20">
        <v>-1.3848143210928599E-2</v>
      </c>
      <c r="EU20">
        <v>1.44553185324755E-3</v>
      </c>
      <c r="EV20">
        <v>-1.8822019075458498E-5</v>
      </c>
      <c r="EW20">
        <v>6</v>
      </c>
      <c r="EX20">
        <v>2177</v>
      </c>
      <c r="EY20">
        <v>1</v>
      </c>
      <c r="EZ20">
        <v>25</v>
      </c>
      <c r="FA20">
        <v>2.5</v>
      </c>
      <c r="FB20">
        <v>2.6</v>
      </c>
      <c r="FC20">
        <v>2</v>
      </c>
      <c r="FD20">
        <v>511.93900000000002</v>
      </c>
      <c r="FE20">
        <v>552.93499999999995</v>
      </c>
      <c r="FF20">
        <v>22.706600000000002</v>
      </c>
      <c r="FG20">
        <v>31.8566</v>
      </c>
      <c r="FH20">
        <v>30.0002</v>
      </c>
      <c r="FI20">
        <v>31.673300000000001</v>
      </c>
      <c r="FJ20">
        <v>31.618400000000001</v>
      </c>
      <c r="FK20">
        <v>7.2594099999999999</v>
      </c>
      <c r="FL20">
        <v>27.872699999999998</v>
      </c>
      <c r="FM20">
        <v>100</v>
      </c>
      <c r="FN20">
        <v>22.706</v>
      </c>
      <c r="FO20">
        <v>99.789299999999997</v>
      </c>
      <c r="FP20">
        <v>20.231000000000002</v>
      </c>
      <c r="FQ20">
        <v>100.98099999999999</v>
      </c>
      <c r="FR20">
        <v>100.89700000000001</v>
      </c>
    </row>
    <row r="21" spans="1:174" x14ac:dyDescent="0.25">
      <c r="A21">
        <v>5</v>
      </c>
      <c r="B21">
        <v>1608316100.5999999</v>
      </c>
      <c r="C21">
        <v>366</v>
      </c>
      <c r="D21" t="s">
        <v>311</v>
      </c>
      <c r="E21" t="s">
        <v>312</v>
      </c>
      <c r="F21" t="s">
        <v>289</v>
      </c>
      <c r="G21" t="s">
        <v>290</v>
      </c>
      <c r="H21">
        <v>1608316092.8499999</v>
      </c>
      <c r="I21">
        <f t="shared" si="0"/>
        <v>1.3970606578290245E-4</v>
      </c>
      <c r="J21">
        <f t="shared" si="1"/>
        <v>0.34777473347207555</v>
      </c>
      <c r="K21">
        <f t="shared" si="2"/>
        <v>149.30863333333301</v>
      </c>
      <c r="L21">
        <f t="shared" si="3"/>
        <v>74.012672080131992</v>
      </c>
      <c r="M21">
        <f t="shared" si="4"/>
        <v>7.5972471256427623</v>
      </c>
      <c r="N21">
        <f t="shared" si="5"/>
        <v>15.326221220566023</v>
      </c>
      <c r="O21">
        <f t="shared" si="6"/>
        <v>7.7310607452684959E-3</v>
      </c>
      <c r="P21">
        <f t="shared" si="7"/>
        <v>2.9751506119006379</v>
      </c>
      <c r="Q21">
        <f t="shared" si="8"/>
        <v>7.7199172824219077E-3</v>
      </c>
      <c r="R21">
        <f t="shared" si="9"/>
        <v>4.8259481374113714E-3</v>
      </c>
      <c r="S21">
        <f t="shared" si="10"/>
        <v>231.29028324495741</v>
      </c>
      <c r="T21">
        <f t="shared" si="11"/>
        <v>29.296193436435964</v>
      </c>
      <c r="U21">
        <f t="shared" si="12"/>
        <v>28.4543</v>
      </c>
      <c r="V21">
        <f t="shared" si="13"/>
        <v>3.8965113897618671</v>
      </c>
      <c r="W21">
        <f t="shared" si="14"/>
        <v>55.193883576511894</v>
      </c>
      <c r="X21">
        <f t="shared" si="15"/>
        <v>2.0931054481129601</v>
      </c>
      <c r="Y21">
        <f t="shared" si="16"/>
        <v>3.7922778983497625</v>
      </c>
      <c r="Z21">
        <f t="shared" si="17"/>
        <v>1.803405941648907</v>
      </c>
      <c r="AA21">
        <f t="shared" si="18"/>
        <v>-6.1610375010259979</v>
      </c>
      <c r="AB21">
        <f t="shared" si="19"/>
        <v>-74.725972117593912</v>
      </c>
      <c r="AC21">
        <f t="shared" si="20"/>
        <v>-5.4869546765580557</v>
      </c>
      <c r="AD21">
        <f t="shared" si="21"/>
        <v>144.91631894977945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54084.273229982493</v>
      </c>
      <c r="AJ21" t="s">
        <v>291</v>
      </c>
      <c r="AK21">
        <v>15552.9</v>
      </c>
      <c r="AL21">
        <v>715.47692307692296</v>
      </c>
      <c r="AM21">
        <v>3262.08</v>
      </c>
      <c r="AN21">
        <f t="shared" si="25"/>
        <v>2546.603076923077</v>
      </c>
      <c r="AO21">
        <f t="shared" si="26"/>
        <v>0.78066849277855754</v>
      </c>
      <c r="AP21">
        <v>-0.57774747981622299</v>
      </c>
      <c r="AQ21" t="s">
        <v>313</v>
      </c>
      <c r="AR21">
        <v>15426.8</v>
      </c>
      <c r="AS21">
        <v>659.16596153846103</v>
      </c>
      <c r="AT21">
        <v>691.37</v>
      </c>
      <c r="AU21">
        <f t="shared" si="27"/>
        <v>4.6580034513413859E-2</v>
      </c>
      <c r="AV21">
        <v>0.5</v>
      </c>
      <c r="AW21">
        <f t="shared" si="28"/>
        <v>1180.1811106277539</v>
      </c>
      <c r="AX21">
        <f t="shared" si="29"/>
        <v>0.34777473347207555</v>
      </c>
      <c r="AY21">
        <f t="shared" si="30"/>
        <v>27.48643843255994</v>
      </c>
      <c r="AZ21">
        <f t="shared" si="31"/>
        <v>0.29495060531987216</v>
      </c>
      <c r="BA21">
        <f t="shared" si="32"/>
        <v>7.8422049374777831E-4</v>
      </c>
      <c r="BB21">
        <f t="shared" si="33"/>
        <v>3.718283986866656</v>
      </c>
      <c r="BC21" t="s">
        <v>314</v>
      </c>
      <c r="BD21">
        <v>487.45</v>
      </c>
      <c r="BE21">
        <f t="shared" si="34"/>
        <v>203.92000000000002</v>
      </c>
      <c r="BF21">
        <f t="shared" si="35"/>
        <v>0.15792486495458496</v>
      </c>
      <c r="BG21">
        <f t="shared" si="36"/>
        <v>0.92650551605078868</v>
      </c>
      <c r="BH21">
        <f t="shared" si="37"/>
        <v>-1.3358834040652503</v>
      </c>
      <c r="BI21">
        <f t="shared" si="38"/>
        <v>1.0094663056427506</v>
      </c>
      <c r="BJ21">
        <f t="shared" si="39"/>
        <v>0.11678466412683655</v>
      </c>
      <c r="BK21">
        <f t="shared" si="40"/>
        <v>0.88321533587316348</v>
      </c>
      <c r="BL21">
        <f t="shared" si="41"/>
        <v>1399.9953333333301</v>
      </c>
      <c r="BM21">
        <f t="shared" si="42"/>
        <v>1180.1811106277539</v>
      </c>
      <c r="BN21">
        <f t="shared" si="43"/>
        <v>0.84298931755564666</v>
      </c>
      <c r="BO21">
        <f t="shared" si="44"/>
        <v>0.19597863511129326</v>
      </c>
      <c r="BP21">
        <v>6</v>
      </c>
      <c r="BQ21">
        <v>0.5</v>
      </c>
      <c r="BR21" t="s">
        <v>294</v>
      </c>
      <c r="BS21">
        <v>2</v>
      </c>
      <c r="BT21">
        <v>1608316092.8499999</v>
      </c>
      <c r="BU21">
        <v>149.30863333333301</v>
      </c>
      <c r="BV21">
        <v>149.7508</v>
      </c>
      <c r="BW21">
        <v>20.391113333333301</v>
      </c>
      <c r="BX21">
        <v>20.226956666666698</v>
      </c>
      <c r="BY21">
        <v>150.274566666667</v>
      </c>
      <c r="BZ21">
        <v>20.383976666666701</v>
      </c>
      <c r="CA21">
        <v>500.21960000000001</v>
      </c>
      <c r="CB21">
        <v>102.54796666666699</v>
      </c>
      <c r="CC21">
        <v>9.9957156666666699E-2</v>
      </c>
      <c r="CD21">
        <v>27.988416666666701</v>
      </c>
      <c r="CE21">
        <v>28.4543</v>
      </c>
      <c r="CF21">
        <v>999.9</v>
      </c>
      <c r="CG21">
        <v>0</v>
      </c>
      <c r="CH21">
        <v>0</v>
      </c>
      <c r="CI21">
        <v>10007.3076666667</v>
      </c>
      <c r="CJ21">
        <v>0</v>
      </c>
      <c r="CK21">
        <v>784.06863333333297</v>
      </c>
      <c r="CL21">
        <v>1399.9953333333301</v>
      </c>
      <c r="CM21">
        <v>0.89999826666666705</v>
      </c>
      <c r="CN21">
        <v>0.10000168666666701</v>
      </c>
      <c r="CO21">
        <v>0</v>
      </c>
      <c r="CP21">
        <v>659.19793333333303</v>
      </c>
      <c r="CQ21">
        <v>4.99979</v>
      </c>
      <c r="CR21">
        <v>9769.6049999999996</v>
      </c>
      <c r="CS21">
        <v>11904.606666666699</v>
      </c>
      <c r="CT21">
        <v>47.7603333333333</v>
      </c>
      <c r="CU21">
        <v>50.618699999999997</v>
      </c>
      <c r="CV21">
        <v>48.9895</v>
      </c>
      <c r="CW21">
        <v>49.241599999999998</v>
      </c>
      <c r="CX21">
        <v>48.9559</v>
      </c>
      <c r="CY21">
        <v>1255.4943333333299</v>
      </c>
      <c r="CZ21">
        <v>139.501</v>
      </c>
      <c r="DA21">
        <v>0</v>
      </c>
      <c r="DB21">
        <v>76.400000095367403</v>
      </c>
      <c r="DC21">
        <v>0</v>
      </c>
      <c r="DD21">
        <v>659.16596153846103</v>
      </c>
      <c r="DE21">
        <v>-4.0145299232891603</v>
      </c>
      <c r="DF21">
        <v>-81.604102572662498</v>
      </c>
      <c r="DG21">
        <v>9769.0630769230793</v>
      </c>
      <c r="DH21">
        <v>15</v>
      </c>
      <c r="DI21">
        <v>1608315876.0999999</v>
      </c>
      <c r="DJ21" t="s">
        <v>301</v>
      </c>
      <c r="DK21">
        <v>1608315876.0999999</v>
      </c>
      <c r="DL21">
        <v>1608315866.5999999</v>
      </c>
      <c r="DM21">
        <v>2</v>
      </c>
      <c r="DN21">
        <v>0.76700000000000002</v>
      </c>
      <c r="DO21">
        <v>-1.2999999999999999E-2</v>
      </c>
      <c r="DP21">
        <v>-1.0329999999999999</v>
      </c>
      <c r="DQ21">
        <v>4.0000000000000001E-3</v>
      </c>
      <c r="DR21">
        <v>50</v>
      </c>
      <c r="DS21">
        <v>20</v>
      </c>
      <c r="DT21">
        <v>0.26</v>
      </c>
      <c r="DU21">
        <v>0.14000000000000001</v>
      </c>
      <c r="DV21">
        <v>0.34907826060525499</v>
      </c>
      <c r="DW21">
        <v>-0.19504370380330199</v>
      </c>
      <c r="DX21">
        <v>2.31613060476514E-2</v>
      </c>
      <c r="DY21">
        <v>1</v>
      </c>
      <c r="DZ21">
        <v>-0.44350567741935498</v>
      </c>
      <c r="EA21">
        <v>0.18365356451612899</v>
      </c>
      <c r="EB21">
        <v>2.70225036105061E-2</v>
      </c>
      <c r="EC21">
        <v>1</v>
      </c>
      <c r="ED21">
        <v>0.162481225806452</v>
      </c>
      <c r="EE21">
        <v>0.17958890322580601</v>
      </c>
      <c r="EF21">
        <v>1.5104176809016901E-2</v>
      </c>
      <c r="EG21">
        <v>1</v>
      </c>
      <c r="EH21">
        <v>3</v>
      </c>
      <c r="EI21">
        <v>3</v>
      </c>
      <c r="EJ21" t="s">
        <v>302</v>
      </c>
      <c r="EK21">
        <v>100</v>
      </c>
      <c r="EL21">
        <v>100</v>
      </c>
      <c r="EM21">
        <v>-0.96499999999999997</v>
      </c>
      <c r="EN21">
        <v>7.1000000000000004E-3</v>
      </c>
      <c r="EO21">
        <v>-1.0720859177691799</v>
      </c>
      <c r="EP21">
        <v>8.1547674161403102E-4</v>
      </c>
      <c r="EQ21">
        <v>-7.5071724955183801E-7</v>
      </c>
      <c r="ER21">
        <v>1.8443278439785599E-10</v>
      </c>
      <c r="ES21">
        <v>-0.15179090206166901</v>
      </c>
      <c r="ET21">
        <v>-1.3848143210928599E-2</v>
      </c>
      <c r="EU21">
        <v>1.44553185324755E-3</v>
      </c>
      <c r="EV21">
        <v>-1.8822019075458498E-5</v>
      </c>
      <c r="EW21">
        <v>6</v>
      </c>
      <c r="EX21">
        <v>2177</v>
      </c>
      <c r="EY21">
        <v>1</v>
      </c>
      <c r="EZ21">
        <v>25</v>
      </c>
      <c r="FA21">
        <v>3.7</v>
      </c>
      <c r="FB21">
        <v>3.9</v>
      </c>
      <c r="FC21">
        <v>2</v>
      </c>
      <c r="FD21">
        <v>512.01</v>
      </c>
      <c r="FE21">
        <v>551.65899999999999</v>
      </c>
      <c r="FF21">
        <v>22.584399999999999</v>
      </c>
      <c r="FG21">
        <v>31.9072</v>
      </c>
      <c r="FH21">
        <v>30.000499999999999</v>
      </c>
      <c r="FI21">
        <v>31.729500000000002</v>
      </c>
      <c r="FJ21">
        <v>31.677600000000002</v>
      </c>
      <c r="FK21">
        <v>9.4784400000000009</v>
      </c>
      <c r="FL21">
        <v>28.8184</v>
      </c>
      <c r="FM21">
        <v>99.628200000000007</v>
      </c>
      <c r="FN21">
        <v>22.591999999999999</v>
      </c>
      <c r="FO21">
        <v>150.03700000000001</v>
      </c>
      <c r="FP21">
        <v>20.139600000000002</v>
      </c>
      <c r="FQ21">
        <v>100.97799999999999</v>
      </c>
      <c r="FR21">
        <v>100.88500000000001</v>
      </c>
    </row>
    <row r="22" spans="1:174" x14ac:dyDescent="0.25">
      <c r="A22">
        <v>6</v>
      </c>
      <c r="B22">
        <v>1608316174.5999999</v>
      </c>
      <c r="C22">
        <v>440</v>
      </c>
      <c r="D22" t="s">
        <v>315</v>
      </c>
      <c r="E22" t="s">
        <v>316</v>
      </c>
      <c r="F22" t="s">
        <v>289</v>
      </c>
      <c r="G22" t="s">
        <v>290</v>
      </c>
      <c r="H22">
        <v>1608316166.8499999</v>
      </c>
      <c r="I22">
        <f t="shared" si="0"/>
        <v>1.5237210504559224E-4</v>
      </c>
      <c r="J22">
        <f t="shared" si="1"/>
        <v>0.52847320422008137</v>
      </c>
      <c r="K22">
        <f t="shared" si="2"/>
        <v>199.21559999999999</v>
      </c>
      <c r="L22">
        <f t="shared" si="3"/>
        <v>94.283387662626225</v>
      </c>
      <c r="M22">
        <f t="shared" si="4"/>
        <v>9.678172883498954</v>
      </c>
      <c r="N22">
        <f t="shared" si="5"/>
        <v>20.449445715602423</v>
      </c>
      <c r="O22">
        <f t="shared" si="6"/>
        <v>8.4103743318459448E-3</v>
      </c>
      <c r="P22">
        <f t="shared" si="7"/>
        <v>2.9746874377586892</v>
      </c>
      <c r="Q22">
        <f t="shared" si="8"/>
        <v>8.3971862764989063E-3</v>
      </c>
      <c r="R22">
        <f t="shared" si="9"/>
        <v>5.2494245688684757E-3</v>
      </c>
      <c r="S22">
        <f t="shared" si="10"/>
        <v>231.29446176247814</v>
      </c>
      <c r="T22">
        <f t="shared" si="11"/>
        <v>29.268973711584657</v>
      </c>
      <c r="U22">
        <f t="shared" si="12"/>
        <v>28.40183</v>
      </c>
      <c r="V22">
        <f t="shared" si="13"/>
        <v>3.8846486010729091</v>
      </c>
      <c r="W22">
        <f t="shared" si="14"/>
        <v>54.822400946129214</v>
      </c>
      <c r="X22">
        <f t="shared" si="15"/>
        <v>2.0760851056445406</v>
      </c>
      <c r="Y22">
        <f t="shared" si="16"/>
        <v>3.7869284632108484</v>
      </c>
      <c r="Z22">
        <f t="shared" si="17"/>
        <v>1.8085634954283685</v>
      </c>
      <c r="AA22">
        <f t="shared" si="18"/>
        <v>-6.7196098325106179</v>
      </c>
      <c r="AB22">
        <f t="shared" si="19"/>
        <v>-70.182244383750984</v>
      </c>
      <c r="AC22">
        <f t="shared" si="20"/>
        <v>-5.1521535053164653</v>
      </c>
      <c r="AD22">
        <f t="shared" si="21"/>
        <v>149.24045404090003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54075.078042133202</v>
      </c>
      <c r="AJ22" t="s">
        <v>291</v>
      </c>
      <c r="AK22">
        <v>15552.9</v>
      </c>
      <c r="AL22">
        <v>715.47692307692296</v>
      </c>
      <c r="AM22">
        <v>3262.08</v>
      </c>
      <c r="AN22">
        <f t="shared" si="25"/>
        <v>2546.603076923077</v>
      </c>
      <c r="AO22">
        <f t="shared" si="26"/>
        <v>0.78066849277855754</v>
      </c>
      <c r="AP22">
        <v>-0.57774747981622299</v>
      </c>
      <c r="AQ22" t="s">
        <v>317</v>
      </c>
      <c r="AR22">
        <v>15425.2</v>
      </c>
      <c r="AS22">
        <v>658.08873076923101</v>
      </c>
      <c r="AT22">
        <v>692.1</v>
      </c>
      <c r="AU22">
        <f t="shared" si="27"/>
        <v>4.9142131528347122E-2</v>
      </c>
      <c r="AV22">
        <v>0.5</v>
      </c>
      <c r="AW22">
        <f t="shared" si="28"/>
        <v>1180.200700627784</v>
      </c>
      <c r="AX22">
        <f t="shared" si="29"/>
        <v>0.52847320422008137</v>
      </c>
      <c r="AY22">
        <f t="shared" si="30"/>
        <v>28.998789030048993</v>
      </c>
      <c r="AZ22">
        <f t="shared" si="31"/>
        <v>0.2954919809276117</v>
      </c>
      <c r="BA22">
        <f t="shared" si="32"/>
        <v>9.3731573235626166E-4</v>
      </c>
      <c r="BB22">
        <f t="shared" si="33"/>
        <v>3.7133073255309927</v>
      </c>
      <c r="BC22" t="s">
        <v>318</v>
      </c>
      <c r="BD22">
        <v>487.59</v>
      </c>
      <c r="BE22">
        <f t="shared" si="34"/>
        <v>204.51000000000005</v>
      </c>
      <c r="BF22">
        <f t="shared" si="35"/>
        <v>0.16630614263737231</v>
      </c>
      <c r="BG22">
        <f t="shared" si="36"/>
        <v>0.92628915584485805</v>
      </c>
      <c r="BH22">
        <f t="shared" si="37"/>
        <v>-1.4549078644290883</v>
      </c>
      <c r="BI22">
        <f t="shared" si="38"/>
        <v>1.0091796492703402</v>
      </c>
      <c r="BJ22">
        <f t="shared" si="39"/>
        <v>0.12321926861408534</v>
      </c>
      <c r="BK22">
        <f t="shared" si="40"/>
        <v>0.87678073138591461</v>
      </c>
      <c r="BL22">
        <f t="shared" si="41"/>
        <v>1400.01833333333</v>
      </c>
      <c r="BM22">
        <f t="shared" si="42"/>
        <v>1180.200700627784</v>
      </c>
      <c r="BN22">
        <f t="shared" si="43"/>
        <v>0.84298946130071162</v>
      </c>
      <c r="BO22">
        <f t="shared" si="44"/>
        <v>0.19597892260142338</v>
      </c>
      <c r="BP22">
        <v>6</v>
      </c>
      <c r="BQ22">
        <v>0.5</v>
      </c>
      <c r="BR22" t="s">
        <v>294</v>
      </c>
      <c r="BS22">
        <v>2</v>
      </c>
      <c r="BT22">
        <v>1608316166.8499999</v>
      </c>
      <c r="BU22">
        <v>199.21559999999999</v>
      </c>
      <c r="BV22">
        <v>199.88589999999999</v>
      </c>
      <c r="BW22">
        <v>20.2249266666667</v>
      </c>
      <c r="BX22">
        <v>20.045856666666701</v>
      </c>
      <c r="BY22">
        <v>200.152966666667</v>
      </c>
      <c r="BZ22">
        <v>20.221309999999999</v>
      </c>
      <c r="CA22">
        <v>500.21910000000003</v>
      </c>
      <c r="CB22">
        <v>102.549866666667</v>
      </c>
      <c r="CC22">
        <v>9.9954509999999996E-2</v>
      </c>
      <c r="CD22">
        <v>27.964206666666701</v>
      </c>
      <c r="CE22">
        <v>28.40183</v>
      </c>
      <c r="CF22">
        <v>999.9</v>
      </c>
      <c r="CG22">
        <v>0</v>
      </c>
      <c r="CH22">
        <v>0</v>
      </c>
      <c r="CI22">
        <v>10004.501</v>
      </c>
      <c r="CJ22">
        <v>0</v>
      </c>
      <c r="CK22">
        <v>746.55056666666701</v>
      </c>
      <c r="CL22">
        <v>1400.01833333333</v>
      </c>
      <c r="CM22">
        <v>0.89999513333333403</v>
      </c>
      <c r="CN22">
        <v>0.10000477333333301</v>
      </c>
      <c r="CO22">
        <v>0</v>
      </c>
      <c r="CP22">
        <v>658.09723333333295</v>
      </c>
      <c r="CQ22">
        <v>4.99979</v>
      </c>
      <c r="CR22">
        <v>9706.4840000000004</v>
      </c>
      <c r="CS22">
        <v>11904.813333333301</v>
      </c>
      <c r="CT22">
        <v>48</v>
      </c>
      <c r="CU22">
        <v>50.811999999999998</v>
      </c>
      <c r="CV22">
        <v>49.203800000000001</v>
      </c>
      <c r="CW22">
        <v>49.432866666666598</v>
      </c>
      <c r="CX22">
        <v>49.174599999999998</v>
      </c>
      <c r="CY22">
        <v>1255.50833333333</v>
      </c>
      <c r="CZ22">
        <v>139.51</v>
      </c>
      <c r="DA22">
        <v>0</v>
      </c>
      <c r="DB22">
        <v>73.200000047683702</v>
      </c>
      <c r="DC22">
        <v>0</v>
      </c>
      <c r="DD22">
        <v>658.08873076923101</v>
      </c>
      <c r="DE22">
        <v>-3.4107692270987102</v>
      </c>
      <c r="DF22">
        <v>-98.105982980278796</v>
      </c>
      <c r="DG22">
        <v>9706.26</v>
      </c>
      <c r="DH22">
        <v>15</v>
      </c>
      <c r="DI22">
        <v>1608315876.0999999</v>
      </c>
      <c r="DJ22" t="s">
        <v>301</v>
      </c>
      <c r="DK22">
        <v>1608315876.0999999</v>
      </c>
      <c r="DL22">
        <v>1608315866.5999999</v>
      </c>
      <c r="DM22">
        <v>2</v>
      </c>
      <c r="DN22">
        <v>0.76700000000000002</v>
      </c>
      <c r="DO22">
        <v>-1.2999999999999999E-2</v>
      </c>
      <c r="DP22">
        <v>-1.0329999999999999</v>
      </c>
      <c r="DQ22">
        <v>4.0000000000000001E-3</v>
      </c>
      <c r="DR22">
        <v>50</v>
      </c>
      <c r="DS22">
        <v>20</v>
      </c>
      <c r="DT22">
        <v>0.26</v>
      </c>
      <c r="DU22">
        <v>0.14000000000000001</v>
      </c>
      <c r="DV22">
        <v>0.53474534419274</v>
      </c>
      <c r="DW22">
        <v>-9.2635864776428198E-2</v>
      </c>
      <c r="DX22">
        <v>3.5248791417190499E-2</v>
      </c>
      <c r="DY22">
        <v>1</v>
      </c>
      <c r="DZ22">
        <v>-0.67823045161290296</v>
      </c>
      <c r="EA22">
        <v>9.29702419354866E-2</v>
      </c>
      <c r="EB22">
        <v>4.1857959019521197E-2</v>
      </c>
      <c r="EC22">
        <v>1</v>
      </c>
      <c r="ED22">
        <v>0.17922738709677399</v>
      </c>
      <c r="EE22">
        <v>1.2580161290319501E-3</v>
      </c>
      <c r="EF22">
        <v>2.35466246711223E-3</v>
      </c>
      <c r="EG22">
        <v>1</v>
      </c>
      <c r="EH22">
        <v>3</v>
      </c>
      <c r="EI22">
        <v>3</v>
      </c>
      <c r="EJ22" t="s">
        <v>302</v>
      </c>
      <c r="EK22">
        <v>100</v>
      </c>
      <c r="EL22">
        <v>100</v>
      </c>
      <c r="EM22">
        <v>-0.93700000000000006</v>
      </c>
      <c r="EN22">
        <v>3.8E-3</v>
      </c>
      <c r="EO22">
        <v>-1.0720859177691799</v>
      </c>
      <c r="EP22">
        <v>8.1547674161403102E-4</v>
      </c>
      <c r="EQ22">
        <v>-7.5071724955183801E-7</v>
      </c>
      <c r="ER22">
        <v>1.8443278439785599E-10</v>
      </c>
      <c r="ES22">
        <v>-0.15179090206166901</v>
      </c>
      <c r="ET22">
        <v>-1.3848143210928599E-2</v>
      </c>
      <c r="EU22">
        <v>1.44553185324755E-3</v>
      </c>
      <c r="EV22">
        <v>-1.8822019075458498E-5</v>
      </c>
      <c r="EW22">
        <v>6</v>
      </c>
      <c r="EX22">
        <v>2177</v>
      </c>
      <c r="EY22">
        <v>1</v>
      </c>
      <c r="EZ22">
        <v>25</v>
      </c>
      <c r="FA22">
        <v>5</v>
      </c>
      <c r="FB22">
        <v>5.0999999999999996</v>
      </c>
      <c r="FC22">
        <v>2</v>
      </c>
      <c r="FD22">
        <v>512.149</v>
      </c>
      <c r="FE22">
        <v>550.43499999999995</v>
      </c>
      <c r="FF22">
        <v>22.708100000000002</v>
      </c>
      <c r="FG22">
        <v>31.9375</v>
      </c>
      <c r="FH22">
        <v>29.999600000000001</v>
      </c>
      <c r="FI22">
        <v>31.757400000000001</v>
      </c>
      <c r="FJ22">
        <v>31.699400000000001</v>
      </c>
      <c r="FK22">
        <v>11.676</v>
      </c>
      <c r="FL22">
        <v>29.5871</v>
      </c>
      <c r="FM22">
        <v>99.256299999999996</v>
      </c>
      <c r="FN22">
        <v>22.716100000000001</v>
      </c>
      <c r="FO22">
        <v>200.21100000000001</v>
      </c>
      <c r="FP22">
        <v>20.088200000000001</v>
      </c>
      <c r="FQ22">
        <v>100.98099999999999</v>
      </c>
      <c r="FR22">
        <v>100.889</v>
      </c>
    </row>
    <row r="23" spans="1:174" x14ac:dyDescent="0.25">
      <c r="A23">
        <v>7</v>
      </c>
      <c r="B23">
        <v>1608316264.5999999</v>
      </c>
      <c r="C23">
        <v>530</v>
      </c>
      <c r="D23" t="s">
        <v>319</v>
      </c>
      <c r="E23" t="s">
        <v>320</v>
      </c>
      <c r="F23" t="s">
        <v>289</v>
      </c>
      <c r="G23" t="s">
        <v>290</v>
      </c>
      <c r="H23">
        <v>1608316256.8499999</v>
      </c>
      <c r="I23">
        <f t="shared" si="0"/>
        <v>1.5257070025238913E-4</v>
      </c>
      <c r="J23">
        <f t="shared" si="1"/>
        <v>0.62527498432088402</v>
      </c>
      <c r="K23">
        <f t="shared" si="2"/>
        <v>249.65</v>
      </c>
      <c r="L23">
        <f t="shared" si="3"/>
        <v>125.42815056612123</v>
      </c>
      <c r="M23">
        <f t="shared" si="4"/>
        <v>12.874991639714091</v>
      </c>
      <c r="N23">
        <f t="shared" si="5"/>
        <v>25.626158468789587</v>
      </c>
      <c r="O23">
        <f t="shared" si="6"/>
        <v>8.4335621459733084E-3</v>
      </c>
      <c r="P23">
        <f t="shared" si="7"/>
        <v>2.9722969051776102</v>
      </c>
      <c r="Q23">
        <f t="shared" si="8"/>
        <v>8.4202906848891441E-3</v>
      </c>
      <c r="R23">
        <f t="shared" si="9"/>
        <v>5.2638723005775214E-3</v>
      </c>
      <c r="S23">
        <f t="shared" si="10"/>
        <v>231.29230135389014</v>
      </c>
      <c r="T23">
        <f t="shared" si="11"/>
        <v>29.268039583456392</v>
      </c>
      <c r="U23">
        <f t="shared" si="12"/>
        <v>28.388480000000001</v>
      </c>
      <c r="V23">
        <f t="shared" si="13"/>
        <v>3.8816353706584446</v>
      </c>
      <c r="W23">
        <f t="shared" si="14"/>
        <v>54.817603238155741</v>
      </c>
      <c r="X23">
        <f t="shared" si="15"/>
        <v>2.0756794874410311</v>
      </c>
      <c r="Y23">
        <f t="shared" si="16"/>
        <v>3.7865199586038383</v>
      </c>
      <c r="Z23">
        <f t="shared" si="17"/>
        <v>1.8059558832174134</v>
      </c>
      <c r="AA23">
        <f t="shared" si="18"/>
        <v>-6.7283678811303602</v>
      </c>
      <c r="AB23">
        <f t="shared" si="19"/>
        <v>-68.283055778378682</v>
      </c>
      <c r="AC23">
        <f t="shared" si="20"/>
        <v>-5.0163837333231971</v>
      </c>
      <c r="AD23">
        <f t="shared" si="21"/>
        <v>151.26449396105789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54005.276019980847</v>
      </c>
      <c r="AJ23" t="s">
        <v>291</v>
      </c>
      <c r="AK23">
        <v>15552.9</v>
      </c>
      <c r="AL23">
        <v>715.47692307692296</v>
      </c>
      <c r="AM23">
        <v>3262.08</v>
      </c>
      <c r="AN23">
        <f t="shared" si="25"/>
        <v>2546.603076923077</v>
      </c>
      <c r="AO23">
        <f t="shared" si="26"/>
        <v>0.78066849277855754</v>
      </c>
      <c r="AP23">
        <v>-0.57774747981622299</v>
      </c>
      <c r="AQ23" t="s">
        <v>321</v>
      </c>
      <c r="AR23">
        <v>15424.2</v>
      </c>
      <c r="AS23">
        <v>656.58928000000003</v>
      </c>
      <c r="AT23">
        <v>692.28</v>
      </c>
      <c r="AU23">
        <f t="shared" si="27"/>
        <v>5.1555324435199501E-2</v>
      </c>
      <c r="AV23">
        <v>0.5</v>
      </c>
      <c r="AW23">
        <f t="shared" si="28"/>
        <v>1180.1920006277435</v>
      </c>
      <c r="AX23">
        <f t="shared" si="29"/>
        <v>0.62527498432088402</v>
      </c>
      <c r="AY23">
        <f t="shared" si="30"/>
        <v>30.422590744095245</v>
      </c>
      <c r="AZ23">
        <f t="shared" si="31"/>
        <v>0.29339284682498407</v>
      </c>
      <c r="BA23">
        <f t="shared" si="32"/>
        <v>1.0193447028087124E-3</v>
      </c>
      <c r="BB23">
        <f t="shared" si="33"/>
        <v>3.7120818166059979</v>
      </c>
      <c r="BC23" t="s">
        <v>322</v>
      </c>
      <c r="BD23">
        <v>489.17</v>
      </c>
      <c r="BE23">
        <f t="shared" si="34"/>
        <v>203.10999999999996</v>
      </c>
      <c r="BF23">
        <f t="shared" si="35"/>
        <v>0.1757211363300672</v>
      </c>
      <c r="BG23">
        <f t="shared" si="36"/>
        <v>0.92675204027537872</v>
      </c>
      <c r="BH23">
        <f t="shared" si="37"/>
        <v>-1.5385971614272487</v>
      </c>
      <c r="BI23">
        <f t="shared" si="38"/>
        <v>1.0091089668771431</v>
      </c>
      <c r="BJ23">
        <f t="shared" si="39"/>
        <v>0.13091518682513209</v>
      </c>
      <c r="BK23">
        <f t="shared" si="40"/>
        <v>0.86908481317486785</v>
      </c>
      <c r="BL23">
        <f t="shared" si="41"/>
        <v>1400.00833333333</v>
      </c>
      <c r="BM23">
        <f t="shared" si="42"/>
        <v>1180.1920006277435</v>
      </c>
      <c r="BN23">
        <f t="shared" si="43"/>
        <v>0.84298926836941179</v>
      </c>
      <c r="BO23">
        <f t="shared" si="44"/>
        <v>0.19597853673882376</v>
      </c>
      <c r="BP23">
        <v>6</v>
      </c>
      <c r="BQ23">
        <v>0.5</v>
      </c>
      <c r="BR23" t="s">
        <v>294</v>
      </c>
      <c r="BS23">
        <v>2</v>
      </c>
      <c r="BT23">
        <v>1608316256.8499999</v>
      </c>
      <c r="BU23">
        <v>249.65</v>
      </c>
      <c r="BV23">
        <v>250.44569999999999</v>
      </c>
      <c r="BW23">
        <v>20.2212666666667</v>
      </c>
      <c r="BX23">
        <v>20.04196</v>
      </c>
      <c r="BY23">
        <v>250.56196666666699</v>
      </c>
      <c r="BZ23">
        <v>20.21772</v>
      </c>
      <c r="CA23">
        <v>500.211833333333</v>
      </c>
      <c r="CB23">
        <v>102.54833333333301</v>
      </c>
      <c r="CC23">
        <v>0.10000821999999999</v>
      </c>
      <c r="CD23">
        <v>27.9623566666667</v>
      </c>
      <c r="CE23">
        <v>28.388480000000001</v>
      </c>
      <c r="CF23">
        <v>999.9</v>
      </c>
      <c r="CG23">
        <v>0</v>
      </c>
      <c r="CH23">
        <v>0</v>
      </c>
      <c r="CI23">
        <v>9991.1293333333306</v>
      </c>
      <c r="CJ23">
        <v>0</v>
      </c>
      <c r="CK23">
        <v>684.79759999999999</v>
      </c>
      <c r="CL23">
        <v>1400.00833333333</v>
      </c>
      <c r="CM23">
        <v>0.90000100000000005</v>
      </c>
      <c r="CN23">
        <v>9.9998799999999999E-2</v>
      </c>
      <c r="CO23">
        <v>0</v>
      </c>
      <c r="CP23">
        <v>656.59529999999995</v>
      </c>
      <c r="CQ23">
        <v>4.99979</v>
      </c>
      <c r="CR23">
        <v>9629.0006666666704</v>
      </c>
      <c r="CS23">
        <v>11904.76</v>
      </c>
      <c r="CT23">
        <v>48.162199999999999</v>
      </c>
      <c r="CU23">
        <v>51.028933333333299</v>
      </c>
      <c r="CV23">
        <v>49.430799999999998</v>
      </c>
      <c r="CW23">
        <v>49.561999999999998</v>
      </c>
      <c r="CX23">
        <v>49.311999999999998</v>
      </c>
      <c r="CY23">
        <v>1255.50833333333</v>
      </c>
      <c r="CZ23">
        <v>139.5</v>
      </c>
      <c r="DA23">
        <v>0</v>
      </c>
      <c r="DB23">
        <v>89.099999904632597</v>
      </c>
      <c r="DC23">
        <v>0</v>
      </c>
      <c r="DD23">
        <v>656.58928000000003</v>
      </c>
      <c r="DE23">
        <v>-1.4722307790054201</v>
      </c>
      <c r="DF23">
        <v>-72.445384722967802</v>
      </c>
      <c r="DG23">
        <v>9628.6039999999994</v>
      </c>
      <c r="DH23">
        <v>15</v>
      </c>
      <c r="DI23">
        <v>1608315876.0999999</v>
      </c>
      <c r="DJ23" t="s">
        <v>301</v>
      </c>
      <c r="DK23">
        <v>1608315876.0999999</v>
      </c>
      <c r="DL23">
        <v>1608315866.5999999</v>
      </c>
      <c r="DM23">
        <v>2</v>
      </c>
      <c r="DN23">
        <v>0.76700000000000002</v>
      </c>
      <c r="DO23">
        <v>-1.2999999999999999E-2</v>
      </c>
      <c r="DP23">
        <v>-1.0329999999999999</v>
      </c>
      <c r="DQ23">
        <v>4.0000000000000001E-3</v>
      </c>
      <c r="DR23">
        <v>50</v>
      </c>
      <c r="DS23">
        <v>20</v>
      </c>
      <c r="DT23">
        <v>0.26</v>
      </c>
      <c r="DU23">
        <v>0.14000000000000001</v>
      </c>
      <c r="DV23">
        <v>0.62864396242706</v>
      </c>
      <c r="DW23">
        <v>-0.130192254265034</v>
      </c>
      <c r="DX23">
        <v>3.0922870940220101E-2</v>
      </c>
      <c r="DY23">
        <v>1</v>
      </c>
      <c r="DZ23">
        <v>-0.80043274193548397</v>
      </c>
      <c r="EA23">
        <v>0.13574985483871199</v>
      </c>
      <c r="EB23">
        <v>3.6551184213610297E-2</v>
      </c>
      <c r="EC23">
        <v>1</v>
      </c>
      <c r="ED23">
        <v>0.17952235483871001</v>
      </c>
      <c r="EE23">
        <v>-1.32490161290327E-2</v>
      </c>
      <c r="EF23">
        <v>1.5913615502980199E-3</v>
      </c>
      <c r="EG23">
        <v>1</v>
      </c>
      <c r="EH23">
        <v>3</v>
      </c>
      <c r="EI23">
        <v>3</v>
      </c>
      <c r="EJ23" t="s">
        <v>302</v>
      </c>
      <c r="EK23">
        <v>100</v>
      </c>
      <c r="EL23">
        <v>100</v>
      </c>
      <c r="EM23">
        <v>-0.91200000000000003</v>
      </c>
      <c r="EN23">
        <v>3.7000000000000002E-3</v>
      </c>
      <c r="EO23">
        <v>-1.0720859177691799</v>
      </c>
      <c r="EP23">
        <v>8.1547674161403102E-4</v>
      </c>
      <c r="EQ23">
        <v>-7.5071724955183801E-7</v>
      </c>
      <c r="ER23">
        <v>1.8443278439785599E-10</v>
      </c>
      <c r="ES23">
        <v>-0.15179090206166901</v>
      </c>
      <c r="ET23">
        <v>-1.3848143210928599E-2</v>
      </c>
      <c r="EU23">
        <v>1.44553185324755E-3</v>
      </c>
      <c r="EV23">
        <v>-1.8822019075458498E-5</v>
      </c>
      <c r="EW23">
        <v>6</v>
      </c>
      <c r="EX23">
        <v>2177</v>
      </c>
      <c r="EY23">
        <v>1</v>
      </c>
      <c r="EZ23">
        <v>25</v>
      </c>
      <c r="FA23">
        <v>6.5</v>
      </c>
      <c r="FB23">
        <v>6.6</v>
      </c>
      <c r="FC23">
        <v>2</v>
      </c>
      <c r="FD23">
        <v>512.27700000000004</v>
      </c>
      <c r="FE23">
        <v>550.37599999999998</v>
      </c>
      <c r="FF23">
        <v>22.878299999999999</v>
      </c>
      <c r="FG23">
        <v>31.831800000000001</v>
      </c>
      <c r="FH23">
        <v>29.9983</v>
      </c>
      <c r="FI23">
        <v>31.677</v>
      </c>
      <c r="FJ23">
        <v>31.6096</v>
      </c>
      <c r="FK23">
        <v>13.8415</v>
      </c>
      <c r="FL23">
        <v>29.9787</v>
      </c>
      <c r="FM23">
        <v>98.508200000000002</v>
      </c>
      <c r="FN23">
        <v>22.891500000000001</v>
      </c>
      <c r="FO23">
        <v>250.578</v>
      </c>
      <c r="FP23">
        <v>20.065799999999999</v>
      </c>
      <c r="FQ23">
        <v>101.023</v>
      </c>
      <c r="FR23">
        <v>100.913</v>
      </c>
    </row>
    <row r="24" spans="1:174" x14ac:dyDescent="0.25">
      <c r="A24">
        <v>8</v>
      </c>
      <c r="B24">
        <v>1608316372.5999999</v>
      </c>
      <c r="C24">
        <v>638</v>
      </c>
      <c r="D24" t="s">
        <v>323</v>
      </c>
      <c r="E24" t="s">
        <v>324</v>
      </c>
      <c r="F24" t="s">
        <v>289</v>
      </c>
      <c r="G24" t="s">
        <v>290</v>
      </c>
      <c r="H24">
        <v>1608316364.8499999</v>
      </c>
      <c r="I24">
        <f t="shared" si="0"/>
        <v>1.5749090055001275E-4</v>
      </c>
      <c r="J24">
        <f t="shared" si="1"/>
        <v>1.3281990416738376</v>
      </c>
      <c r="K24">
        <f t="shared" si="2"/>
        <v>399.56523333333303</v>
      </c>
      <c r="L24">
        <f t="shared" si="3"/>
        <v>147.27636271137132</v>
      </c>
      <c r="M24">
        <f t="shared" si="4"/>
        <v>15.119401314030567</v>
      </c>
      <c r="N24">
        <f t="shared" si="5"/>
        <v>41.019393762054662</v>
      </c>
      <c r="O24">
        <f t="shared" si="6"/>
        <v>8.7085559437456578E-3</v>
      </c>
      <c r="P24">
        <f t="shared" si="7"/>
        <v>2.9745669883289079</v>
      </c>
      <c r="Q24">
        <f t="shared" si="8"/>
        <v>8.6944164491758995E-3</v>
      </c>
      <c r="R24">
        <f t="shared" si="9"/>
        <v>5.4352787184109453E-3</v>
      </c>
      <c r="S24">
        <f t="shared" si="10"/>
        <v>231.29285941182212</v>
      </c>
      <c r="T24">
        <f t="shared" si="11"/>
        <v>29.288450299047259</v>
      </c>
      <c r="U24">
        <f t="shared" si="12"/>
        <v>28.350286666666701</v>
      </c>
      <c r="V24">
        <f t="shared" si="13"/>
        <v>3.8730260048010368</v>
      </c>
      <c r="W24">
        <f t="shared" si="14"/>
        <v>54.522766352393013</v>
      </c>
      <c r="X24">
        <f t="shared" si="15"/>
        <v>2.0672397688756465</v>
      </c>
      <c r="Y24">
        <f t="shared" si="16"/>
        <v>3.7915166584076214</v>
      </c>
      <c r="Z24">
        <f t="shared" si="17"/>
        <v>1.8057862359253902</v>
      </c>
      <c r="AA24">
        <f t="shared" si="18"/>
        <v>-6.9453487142555623</v>
      </c>
      <c r="AB24">
        <f t="shared" si="19"/>
        <v>-58.583419903023838</v>
      </c>
      <c r="AC24">
        <f t="shared" si="20"/>
        <v>-4.3001856786223458</v>
      </c>
      <c r="AD24">
        <f t="shared" si="21"/>
        <v>161.46390511592037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54068.033055652893</v>
      </c>
      <c r="AJ24" t="s">
        <v>291</v>
      </c>
      <c r="AK24">
        <v>15552.9</v>
      </c>
      <c r="AL24">
        <v>715.47692307692296</v>
      </c>
      <c r="AM24">
        <v>3262.08</v>
      </c>
      <c r="AN24">
        <f t="shared" si="25"/>
        <v>2546.603076923077</v>
      </c>
      <c r="AO24">
        <f t="shared" si="26"/>
        <v>0.78066849277855754</v>
      </c>
      <c r="AP24">
        <v>-0.57774747981622299</v>
      </c>
      <c r="AQ24" t="s">
        <v>325</v>
      </c>
      <c r="AR24">
        <v>15424</v>
      </c>
      <c r="AS24">
        <v>656.67984000000001</v>
      </c>
      <c r="AT24">
        <v>695.48</v>
      </c>
      <c r="AU24">
        <f t="shared" si="27"/>
        <v>5.5789037786852291E-2</v>
      </c>
      <c r="AV24">
        <v>0.5</v>
      </c>
      <c r="AW24">
        <f t="shared" si="28"/>
        <v>1180.1928006277822</v>
      </c>
      <c r="AX24">
        <f t="shared" si="29"/>
        <v>1.3281990416738376</v>
      </c>
      <c r="AY24">
        <f t="shared" si="30"/>
        <v>32.920910374997185</v>
      </c>
      <c r="AZ24">
        <f t="shared" si="31"/>
        <v>0.29537873123598091</v>
      </c>
      <c r="BA24">
        <f t="shared" si="32"/>
        <v>1.6149450500598096E-3</v>
      </c>
      <c r="BB24">
        <f t="shared" si="33"/>
        <v>3.6904008742163685</v>
      </c>
      <c r="BC24" t="s">
        <v>326</v>
      </c>
      <c r="BD24">
        <v>490.05</v>
      </c>
      <c r="BE24">
        <f t="shared" si="34"/>
        <v>205.43</v>
      </c>
      <c r="BF24">
        <f t="shared" si="35"/>
        <v>0.18887290074477928</v>
      </c>
      <c r="BG24">
        <f t="shared" si="36"/>
        <v>0.92589185542725017</v>
      </c>
      <c r="BH24">
        <f t="shared" si="37"/>
        <v>-1.9403065086936588</v>
      </c>
      <c r="BI24">
        <f t="shared" si="38"/>
        <v>1.0078523909980837</v>
      </c>
      <c r="BJ24">
        <f t="shared" si="39"/>
        <v>0.14094716994811213</v>
      </c>
      <c r="BK24">
        <f t="shared" si="40"/>
        <v>0.85905283005188782</v>
      </c>
      <c r="BL24">
        <f t="shared" si="41"/>
        <v>1400.009</v>
      </c>
      <c r="BM24">
        <f t="shared" si="42"/>
        <v>1180.1928006277822</v>
      </c>
      <c r="BN24">
        <f t="shared" si="43"/>
        <v>0.84298943837345486</v>
      </c>
      <c r="BO24">
        <f t="shared" si="44"/>
        <v>0.19597887674690956</v>
      </c>
      <c r="BP24">
        <v>6</v>
      </c>
      <c r="BQ24">
        <v>0.5</v>
      </c>
      <c r="BR24" t="s">
        <v>294</v>
      </c>
      <c r="BS24">
        <v>2</v>
      </c>
      <c r="BT24">
        <v>1608316364.8499999</v>
      </c>
      <c r="BU24">
        <v>399.56523333333303</v>
      </c>
      <c r="BV24">
        <v>401.233833333333</v>
      </c>
      <c r="BW24">
        <v>20.136746666666699</v>
      </c>
      <c r="BX24">
        <v>19.951646666666701</v>
      </c>
      <c r="BY24">
        <v>400.419266666667</v>
      </c>
      <c r="BZ24">
        <v>20.134979999999999</v>
      </c>
      <c r="CA24">
        <v>500.225433333333</v>
      </c>
      <c r="CB24">
        <v>102.56</v>
      </c>
      <c r="CC24">
        <v>0.100067343333333</v>
      </c>
      <c r="CD24">
        <v>27.984973333333301</v>
      </c>
      <c r="CE24">
        <v>28.350286666666701</v>
      </c>
      <c r="CF24">
        <v>999.9</v>
      </c>
      <c r="CG24">
        <v>0</v>
      </c>
      <c r="CH24">
        <v>0</v>
      </c>
      <c r="CI24">
        <v>10002.831</v>
      </c>
      <c r="CJ24">
        <v>0</v>
      </c>
      <c r="CK24">
        <v>599.326866666667</v>
      </c>
      <c r="CL24">
        <v>1400.009</v>
      </c>
      <c r="CM24">
        <v>0.89999273333333296</v>
      </c>
      <c r="CN24">
        <v>0.100007153333333</v>
      </c>
      <c r="CO24">
        <v>0</v>
      </c>
      <c r="CP24">
        <v>656.70240000000001</v>
      </c>
      <c r="CQ24">
        <v>4.99979</v>
      </c>
      <c r="CR24">
        <v>9549.2639999999992</v>
      </c>
      <c r="CS24">
        <v>11904.72</v>
      </c>
      <c r="CT24">
        <v>48.25</v>
      </c>
      <c r="CU24">
        <v>51.125</v>
      </c>
      <c r="CV24">
        <v>49.535133333333299</v>
      </c>
      <c r="CW24">
        <v>49.625</v>
      </c>
      <c r="CX24">
        <v>49.408066666666699</v>
      </c>
      <c r="CY24">
        <v>1255.501</v>
      </c>
      <c r="CZ24">
        <v>139.50800000000001</v>
      </c>
      <c r="DA24">
        <v>0</v>
      </c>
      <c r="DB24">
        <v>107.09999990463299</v>
      </c>
      <c r="DC24">
        <v>0</v>
      </c>
      <c r="DD24">
        <v>656.67984000000001</v>
      </c>
      <c r="DE24">
        <v>-1.46869231363127</v>
      </c>
      <c r="DF24">
        <v>-67.833846273083196</v>
      </c>
      <c r="DG24">
        <v>9548.9236000000001</v>
      </c>
      <c r="DH24">
        <v>15</v>
      </c>
      <c r="DI24">
        <v>1608315876.0999999</v>
      </c>
      <c r="DJ24" t="s">
        <v>301</v>
      </c>
      <c r="DK24">
        <v>1608315876.0999999</v>
      </c>
      <c r="DL24">
        <v>1608315866.5999999</v>
      </c>
      <c r="DM24">
        <v>2</v>
      </c>
      <c r="DN24">
        <v>0.76700000000000002</v>
      </c>
      <c r="DO24">
        <v>-1.2999999999999999E-2</v>
      </c>
      <c r="DP24">
        <v>-1.0329999999999999</v>
      </c>
      <c r="DQ24">
        <v>4.0000000000000001E-3</v>
      </c>
      <c r="DR24">
        <v>50</v>
      </c>
      <c r="DS24">
        <v>20</v>
      </c>
      <c r="DT24">
        <v>0.26</v>
      </c>
      <c r="DU24">
        <v>0.14000000000000001</v>
      </c>
      <c r="DV24">
        <v>1.33415540739523</v>
      </c>
      <c r="DW24">
        <v>-0.15756323524851301</v>
      </c>
      <c r="DX24">
        <v>2.88278404684175E-2</v>
      </c>
      <c r="DY24">
        <v>1</v>
      </c>
      <c r="DZ24">
        <v>-1.67469548387097</v>
      </c>
      <c r="EA24">
        <v>0.198720000000007</v>
      </c>
      <c r="EB24">
        <v>3.4783398973083503E-2</v>
      </c>
      <c r="EC24">
        <v>1</v>
      </c>
      <c r="ED24">
        <v>0.18531312903225799</v>
      </c>
      <c r="EE24">
        <v>-8.6353548387095302E-3</v>
      </c>
      <c r="EF24">
        <v>1.42073015625736E-3</v>
      </c>
      <c r="EG24">
        <v>1</v>
      </c>
      <c r="EH24">
        <v>3</v>
      </c>
      <c r="EI24">
        <v>3</v>
      </c>
      <c r="EJ24" t="s">
        <v>302</v>
      </c>
      <c r="EK24">
        <v>100</v>
      </c>
      <c r="EL24">
        <v>100</v>
      </c>
      <c r="EM24">
        <v>-0.85399999999999998</v>
      </c>
      <c r="EN24">
        <v>1.9E-3</v>
      </c>
      <c r="EO24">
        <v>-1.0720859177691799</v>
      </c>
      <c r="EP24">
        <v>8.1547674161403102E-4</v>
      </c>
      <c r="EQ24">
        <v>-7.5071724955183801E-7</v>
      </c>
      <c r="ER24">
        <v>1.8443278439785599E-10</v>
      </c>
      <c r="ES24">
        <v>-0.15179090206166901</v>
      </c>
      <c r="ET24">
        <v>-1.3848143210928599E-2</v>
      </c>
      <c r="EU24">
        <v>1.44553185324755E-3</v>
      </c>
      <c r="EV24">
        <v>-1.8822019075458498E-5</v>
      </c>
      <c r="EW24">
        <v>6</v>
      </c>
      <c r="EX24">
        <v>2177</v>
      </c>
      <c r="EY24">
        <v>1</v>
      </c>
      <c r="EZ24">
        <v>25</v>
      </c>
      <c r="FA24">
        <v>8.3000000000000007</v>
      </c>
      <c r="FB24">
        <v>8.4</v>
      </c>
      <c r="FC24">
        <v>2</v>
      </c>
      <c r="FD24">
        <v>512.65700000000004</v>
      </c>
      <c r="FE24">
        <v>550.37199999999996</v>
      </c>
      <c r="FF24">
        <v>23.1995</v>
      </c>
      <c r="FG24">
        <v>31.581</v>
      </c>
      <c r="FH24">
        <v>29.9998</v>
      </c>
      <c r="FI24">
        <v>31.510400000000001</v>
      </c>
      <c r="FJ24">
        <v>31.463200000000001</v>
      </c>
      <c r="FK24">
        <v>20.0121</v>
      </c>
      <c r="FL24">
        <v>30.795400000000001</v>
      </c>
      <c r="FM24">
        <v>97.392899999999997</v>
      </c>
      <c r="FN24">
        <v>23.200900000000001</v>
      </c>
      <c r="FO24">
        <v>401.358</v>
      </c>
      <c r="FP24">
        <v>19.9223</v>
      </c>
      <c r="FQ24">
        <v>101.07899999999999</v>
      </c>
      <c r="FR24">
        <v>100.94</v>
      </c>
    </row>
    <row r="25" spans="1:174" x14ac:dyDescent="0.25">
      <c r="A25">
        <v>9</v>
      </c>
      <c r="B25">
        <v>1608316467.5999999</v>
      </c>
      <c r="C25">
        <v>733</v>
      </c>
      <c r="D25" t="s">
        <v>327</v>
      </c>
      <c r="E25" t="s">
        <v>328</v>
      </c>
      <c r="F25" t="s">
        <v>289</v>
      </c>
      <c r="G25" t="s">
        <v>290</v>
      </c>
      <c r="H25">
        <v>1608316459.8499999</v>
      </c>
      <c r="I25">
        <f t="shared" si="0"/>
        <v>1.4720279816739023E-4</v>
      </c>
      <c r="J25">
        <f t="shared" si="1"/>
        <v>1.8792223326028912</v>
      </c>
      <c r="K25">
        <f t="shared" si="2"/>
        <v>499.42616666666697</v>
      </c>
      <c r="L25">
        <f t="shared" si="3"/>
        <v>120.00029612004643</v>
      </c>
      <c r="M25">
        <f t="shared" si="4"/>
        <v>12.319783264648249</v>
      </c>
      <c r="N25">
        <f t="shared" si="5"/>
        <v>51.273391224570346</v>
      </c>
      <c r="O25">
        <f t="shared" si="6"/>
        <v>8.1272915154467721E-3</v>
      </c>
      <c r="P25">
        <f t="shared" si="7"/>
        <v>2.9734204355039568</v>
      </c>
      <c r="Q25">
        <f t="shared" si="8"/>
        <v>8.1149703652632216E-3</v>
      </c>
      <c r="R25">
        <f t="shared" si="9"/>
        <v>5.0729619045756487E-3</v>
      </c>
      <c r="S25">
        <f t="shared" si="10"/>
        <v>231.29824180415122</v>
      </c>
      <c r="T25">
        <f t="shared" si="11"/>
        <v>29.2933952803678</v>
      </c>
      <c r="U25">
        <f t="shared" si="12"/>
        <v>28.330909999999999</v>
      </c>
      <c r="V25">
        <f t="shared" si="13"/>
        <v>3.8686645778355691</v>
      </c>
      <c r="W25">
        <f t="shared" si="14"/>
        <v>54.329694117551611</v>
      </c>
      <c r="X25">
        <f t="shared" si="15"/>
        <v>2.0601367932951349</v>
      </c>
      <c r="Y25">
        <f t="shared" si="16"/>
        <v>3.7919167901767969</v>
      </c>
      <c r="Z25">
        <f t="shared" si="17"/>
        <v>1.8085277845404342</v>
      </c>
      <c r="AA25">
        <f t="shared" si="18"/>
        <v>-6.4916433991819096</v>
      </c>
      <c r="AB25">
        <f t="shared" si="19"/>
        <v>-55.164551678555632</v>
      </c>
      <c r="AC25">
        <f t="shared" si="20"/>
        <v>-4.0504380719834172</v>
      </c>
      <c r="AD25">
        <f t="shared" si="21"/>
        <v>165.59160865443027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54034.18222109574</v>
      </c>
      <c r="AJ25" t="s">
        <v>291</v>
      </c>
      <c r="AK25">
        <v>15552.9</v>
      </c>
      <c r="AL25">
        <v>715.47692307692296</v>
      </c>
      <c r="AM25">
        <v>3262.08</v>
      </c>
      <c r="AN25">
        <f t="shared" si="25"/>
        <v>2546.603076923077</v>
      </c>
      <c r="AO25">
        <f t="shared" si="26"/>
        <v>0.78066849277855754</v>
      </c>
      <c r="AP25">
        <v>-0.57774747981622299</v>
      </c>
      <c r="AQ25" t="s">
        <v>329</v>
      </c>
      <c r="AR25">
        <v>15423.9</v>
      </c>
      <c r="AS25">
        <v>657.82080769230799</v>
      </c>
      <c r="AT25">
        <v>698.47</v>
      </c>
      <c r="AU25">
        <f t="shared" si="27"/>
        <v>5.8197477783859086E-2</v>
      </c>
      <c r="AV25">
        <v>0.5</v>
      </c>
      <c r="AW25">
        <f t="shared" si="28"/>
        <v>1180.2203306277836</v>
      </c>
      <c r="AX25">
        <f t="shared" si="29"/>
        <v>1.8792223326028912</v>
      </c>
      <c r="AY25">
        <f t="shared" si="30"/>
        <v>34.342923235884633</v>
      </c>
      <c r="AZ25">
        <f t="shared" si="31"/>
        <v>0.29371340215041453</v>
      </c>
      <c r="BA25">
        <f t="shared" si="32"/>
        <v>2.0817890936620292E-3</v>
      </c>
      <c r="BB25">
        <f t="shared" si="33"/>
        <v>3.6703222758314595</v>
      </c>
      <c r="BC25" t="s">
        <v>330</v>
      </c>
      <c r="BD25">
        <v>493.32</v>
      </c>
      <c r="BE25">
        <f t="shared" si="34"/>
        <v>205.15000000000003</v>
      </c>
      <c r="BF25">
        <f t="shared" si="35"/>
        <v>0.19814375972552778</v>
      </c>
      <c r="BG25">
        <f t="shared" si="36"/>
        <v>0.92590545948366776</v>
      </c>
      <c r="BH25">
        <f t="shared" si="37"/>
        <v>-2.3901555927450402</v>
      </c>
      <c r="BI25">
        <f t="shared" si="38"/>
        <v>1.0066782779110874</v>
      </c>
      <c r="BJ25">
        <f t="shared" si="39"/>
        <v>0.14859408277264252</v>
      </c>
      <c r="BK25">
        <f t="shared" si="40"/>
        <v>0.85140591722735748</v>
      </c>
      <c r="BL25">
        <f t="shared" si="41"/>
        <v>1400.0416666666699</v>
      </c>
      <c r="BM25">
        <f t="shared" si="42"/>
        <v>1180.2203306277836</v>
      </c>
      <c r="BN25">
        <f t="shared" si="43"/>
        <v>0.84298943290576889</v>
      </c>
      <c r="BO25">
        <f t="shared" si="44"/>
        <v>0.19597886581153784</v>
      </c>
      <c r="BP25">
        <v>6</v>
      </c>
      <c r="BQ25">
        <v>0.5</v>
      </c>
      <c r="BR25" t="s">
        <v>294</v>
      </c>
      <c r="BS25">
        <v>2</v>
      </c>
      <c r="BT25">
        <v>1608316459.8499999</v>
      </c>
      <c r="BU25">
        <v>499.42616666666697</v>
      </c>
      <c r="BV25">
        <v>501.76843333333301</v>
      </c>
      <c r="BW25">
        <v>20.066669999999998</v>
      </c>
      <c r="BX25">
        <v>19.893646666666701</v>
      </c>
      <c r="BY25">
        <v>500.25510000000003</v>
      </c>
      <c r="BZ25">
        <v>20.06467</v>
      </c>
      <c r="CA25">
        <v>500.21783333333298</v>
      </c>
      <c r="CB25">
        <v>102.5646</v>
      </c>
      <c r="CC25">
        <v>0.10000719666666701</v>
      </c>
      <c r="CD25">
        <v>27.9867833333333</v>
      </c>
      <c r="CE25">
        <v>28.330909999999999</v>
      </c>
      <c r="CF25">
        <v>999.9</v>
      </c>
      <c r="CG25">
        <v>0</v>
      </c>
      <c r="CH25">
        <v>0</v>
      </c>
      <c r="CI25">
        <v>9995.8970000000008</v>
      </c>
      <c r="CJ25">
        <v>0</v>
      </c>
      <c r="CK25">
        <v>524.82600000000002</v>
      </c>
      <c r="CL25">
        <v>1400.0416666666699</v>
      </c>
      <c r="CM25">
        <v>0.89999620000000002</v>
      </c>
      <c r="CN25">
        <v>0.100003643333333</v>
      </c>
      <c r="CO25">
        <v>0</v>
      </c>
      <c r="CP25">
        <v>657.84573333333299</v>
      </c>
      <c r="CQ25">
        <v>4.99979</v>
      </c>
      <c r="CR25">
        <v>9498.1103333333303</v>
      </c>
      <c r="CS25">
        <v>11905.02</v>
      </c>
      <c r="CT25">
        <v>48.311999999999998</v>
      </c>
      <c r="CU25">
        <v>51.182866666666598</v>
      </c>
      <c r="CV25">
        <v>49.625</v>
      </c>
      <c r="CW25">
        <v>49.686999999999998</v>
      </c>
      <c r="CX25">
        <v>49.445399999999999</v>
      </c>
      <c r="CY25">
        <v>1255.53066666667</v>
      </c>
      <c r="CZ25">
        <v>139.511</v>
      </c>
      <c r="DA25">
        <v>0</v>
      </c>
      <c r="DB25">
        <v>94.400000095367403</v>
      </c>
      <c r="DC25">
        <v>0</v>
      </c>
      <c r="DD25">
        <v>657.82080769230799</v>
      </c>
      <c r="DE25">
        <v>-1.34054702508554</v>
      </c>
      <c r="DF25">
        <v>-66.360341992355202</v>
      </c>
      <c r="DG25">
        <v>9497.4769230769198</v>
      </c>
      <c r="DH25">
        <v>15</v>
      </c>
      <c r="DI25">
        <v>1608316485.5999999</v>
      </c>
      <c r="DJ25" t="s">
        <v>331</v>
      </c>
      <c r="DK25">
        <v>1608315876.0999999</v>
      </c>
      <c r="DL25">
        <v>1608316485.5999999</v>
      </c>
      <c r="DM25">
        <v>3</v>
      </c>
      <c r="DN25">
        <v>0.76700000000000002</v>
      </c>
      <c r="DO25">
        <v>5.0000000000000001E-3</v>
      </c>
      <c r="DP25">
        <v>-1.0329999999999999</v>
      </c>
      <c r="DQ25">
        <v>2E-3</v>
      </c>
      <c r="DR25">
        <v>50</v>
      </c>
      <c r="DS25">
        <v>20</v>
      </c>
      <c r="DT25">
        <v>0.26</v>
      </c>
      <c r="DU25">
        <v>0.16</v>
      </c>
      <c r="DV25">
        <v>1.88741114501214</v>
      </c>
      <c r="DW25">
        <v>-0.118283515146894</v>
      </c>
      <c r="DX25">
        <v>6.5194486927392395E-2</v>
      </c>
      <c r="DY25">
        <v>1</v>
      </c>
      <c r="DZ25">
        <v>-2.3504041935483899</v>
      </c>
      <c r="EA25">
        <v>0.15472354838709901</v>
      </c>
      <c r="EB25">
        <v>7.7035522169727297E-2</v>
      </c>
      <c r="EC25">
        <v>1</v>
      </c>
      <c r="ED25">
        <v>0.17146925806451599</v>
      </c>
      <c r="EE25">
        <v>-1.58568870967742E-2</v>
      </c>
      <c r="EF25">
        <v>1.33813032702812E-3</v>
      </c>
      <c r="EG25">
        <v>1</v>
      </c>
      <c r="EH25">
        <v>3</v>
      </c>
      <c r="EI25">
        <v>3</v>
      </c>
      <c r="EJ25" t="s">
        <v>302</v>
      </c>
      <c r="EK25">
        <v>100</v>
      </c>
      <c r="EL25">
        <v>100</v>
      </c>
      <c r="EM25">
        <v>-0.82899999999999996</v>
      </c>
      <c r="EN25">
        <v>2E-3</v>
      </c>
      <c r="EO25">
        <v>-1.0720859177691799</v>
      </c>
      <c r="EP25">
        <v>8.1547674161403102E-4</v>
      </c>
      <c r="EQ25">
        <v>-7.5071724955183801E-7</v>
      </c>
      <c r="ER25">
        <v>1.8443278439785599E-10</v>
      </c>
      <c r="ES25">
        <v>-0.15179090206166901</v>
      </c>
      <c r="ET25">
        <v>-1.3848143210928599E-2</v>
      </c>
      <c r="EU25">
        <v>1.44553185324755E-3</v>
      </c>
      <c r="EV25">
        <v>-1.8822019075458498E-5</v>
      </c>
      <c r="EW25">
        <v>6</v>
      </c>
      <c r="EX25">
        <v>2177</v>
      </c>
      <c r="EY25">
        <v>1</v>
      </c>
      <c r="EZ25">
        <v>25</v>
      </c>
      <c r="FA25">
        <v>9.9</v>
      </c>
      <c r="FB25">
        <v>10</v>
      </c>
      <c r="FC25">
        <v>2</v>
      </c>
      <c r="FD25">
        <v>512.57299999999998</v>
      </c>
      <c r="FE25">
        <v>549.19200000000001</v>
      </c>
      <c r="FF25">
        <v>23.125399999999999</v>
      </c>
      <c r="FG25">
        <v>31.481400000000001</v>
      </c>
      <c r="FH25">
        <v>30</v>
      </c>
      <c r="FI25">
        <v>31.428599999999999</v>
      </c>
      <c r="FJ25">
        <v>31.388100000000001</v>
      </c>
      <c r="FK25">
        <v>23.924099999999999</v>
      </c>
      <c r="FL25">
        <v>31.609500000000001</v>
      </c>
      <c r="FM25">
        <v>96.269499999999994</v>
      </c>
      <c r="FN25">
        <v>23.1265</v>
      </c>
      <c r="FO25">
        <v>501.88099999999997</v>
      </c>
      <c r="FP25">
        <v>19.881799999999998</v>
      </c>
      <c r="FQ25">
        <v>101.098</v>
      </c>
      <c r="FR25">
        <v>100.941</v>
      </c>
    </row>
    <row r="26" spans="1:174" x14ac:dyDescent="0.25">
      <c r="A26">
        <v>10</v>
      </c>
      <c r="B26">
        <v>1608316590.5999999</v>
      </c>
      <c r="C26">
        <v>856</v>
      </c>
      <c r="D26" t="s">
        <v>332</v>
      </c>
      <c r="E26" t="s">
        <v>333</v>
      </c>
      <c r="F26" t="s">
        <v>289</v>
      </c>
      <c r="G26" t="s">
        <v>290</v>
      </c>
      <c r="H26">
        <v>1608316582.5999999</v>
      </c>
      <c r="I26">
        <f t="shared" si="0"/>
        <v>1.5256705383996649E-4</v>
      </c>
      <c r="J26">
        <f t="shared" si="1"/>
        <v>2.0885307466477538</v>
      </c>
      <c r="K26">
        <f t="shared" si="2"/>
        <v>599.73758064516096</v>
      </c>
      <c r="L26">
        <f t="shared" si="3"/>
        <v>194.33839593388407</v>
      </c>
      <c r="M26">
        <f t="shared" si="4"/>
        <v>19.95214319786243</v>
      </c>
      <c r="N26">
        <f t="shared" si="5"/>
        <v>61.573267766616709</v>
      </c>
      <c r="O26">
        <f t="shared" si="6"/>
        <v>8.4934549620021907E-3</v>
      </c>
      <c r="P26">
        <f t="shared" si="7"/>
        <v>2.9741655500243991</v>
      </c>
      <c r="Q26">
        <f t="shared" si="8"/>
        <v>8.4800029361967819E-3</v>
      </c>
      <c r="R26">
        <f t="shared" si="9"/>
        <v>5.3012086452867806E-3</v>
      </c>
      <c r="S26">
        <f t="shared" si="10"/>
        <v>231.29341624879081</v>
      </c>
      <c r="T26">
        <f t="shared" si="11"/>
        <v>29.279579565334238</v>
      </c>
      <c r="U26">
        <f t="shared" si="12"/>
        <v>28.302835483871</v>
      </c>
      <c r="V26">
        <f t="shared" si="13"/>
        <v>3.8623529825939902</v>
      </c>
      <c r="W26">
        <f t="shared" si="14"/>
        <v>54.591006476772506</v>
      </c>
      <c r="X26">
        <f t="shared" si="15"/>
        <v>2.0685833905057369</v>
      </c>
      <c r="Y26">
        <f t="shared" si="16"/>
        <v>3.7892384185770269</v>
      </c>
      <c r="Z26">
        <f t="shared" si="17"/>
        <v>1.7937695920882533</v>
      </c>
      <c r="AA26">
        <f t="shared" si="18"/>
        <v>-6.7282070743425226</v>
      </c>
      <c r="AB26">
        <f t="shared" si="19"/>
        <v>-52.619987424690677</v>
      </c>
      <c r="AC26">
        <f t="shared" si="20"/>
        <v>-3.8618630430397949</v>
      </c>
      <c r="AD26">
        <f t="shared" si="21"/>
        <v>168.08335870671783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54058.262134991332</v>
      </c>
      <c r="AJ26" t="s">
        <v>291</v>
      </c>
      <c r="AK26">
        <v>15552.9</v>
      </c>
      <c r="AL26">
        <v>715.47692307692296</v>
      </c>
      <c r="AM26">
        <v>3262.08</v>
      </c>
      <c r="AN26">
        <f t="shared" si="25"/>
        <v>2546.603076923077</v>
      </c>
      <c r="AO26">
        <f t="shared" si="26"/>
        <v>0.78066849277855754</v>
      </c>
      <c r="AP26">
        <v>-0.57774747981622299</v>
      </c>
      <c r="AQ26" t="s">
        <v>334</v>
      </c>
      <c r="AR26">
        <v>15423.6</v>
      </c>
      <c r="AS26">
        <v>658.65161538461496</v>
      </c>
      <c r="AT26">
        <v>703.36</v>
      </c>
      <c r="AU26">
        <f t="shared" si="27"/>
        <v>6.3564013613775394E-2</v>
      </c>
      <c r="AV26">
        <v>0.5</v>
      </c>
      <c r="AW26">
        <f t="shared" si="28"/>
        <v>1180.1958006277782</v>
      </c>
      <c r="AX26">
        <f t="shared" si="29"/>
        <v>2.0885307466477538</v>
      </c>
      <c r="AY26">
        <f t="shared" si="30"/>
        <v>37.508990969012324</v>
      </c>
      <c r="AZ26">
        <f t="shared" si="31"/>
        <v>0.29696030482256597</v>
      </c>
      <c r="BA26">
        <f t="shared" si="32"/>
        <v>2.259182946631153E-3</v>
      </c>
      <c r="BB26">
        <f t="shared" si="33"/>
        <v>3.6378525932666057</v>
      </c>
      <c r="BC26" t="s">
        <v>335</v>
      </c>
      <c r="BD26">
        <v>494.49</v>
      </c>
      <c r="BE26">
        <f t="shared" si="34"/>
        <v>208.87</v>
      </c>
      <c r="BF26">
        <f t="shared" si="35"/>
        <v>0.21404885630001941</v>
      </c>
      <c r="BG26">
        <f t="shared" si="36"/>
        <v>0.92453000625092574</v>
      </c>
      <c r="BH26">
        <f t="shared" si="37"/>
        <v>-3.6897473336719915</v>
      </c>
      <c r="BI26">
        <f t="shared" si="38"/>
        <v>1.0047580728958998</v>
      </c>
      <c r="BJ26">
        <f t="shared" si="39"/>
        <v>0.16069955114281342</v>
      </c>
      <c r="BK26">
        <f t="shared" si="40"/>
        <v>0.83930044885718658</v>
      </c>
      <c r="BL26">
        <f t="shared" si="41"/>
        <v>1400.0125806451599</v>
      </c>
      <c r="BM26">
        <f t="shared" si="42"/>
        <v>1180.1958006277782</v>
      </c>
      <c r="BN26">
        <f t="shared" si="43"/>
        <v>0.84298942519781872</v>
      </c>
      <c r="BO26">
        <f t="shared" si="44"/>
        <v>0.19597885039563737</v>
      </c>
      <c r="BP26">
        <v>6</v>
      </c>
      <c r="BQ26">
        <v>0.5</v>
      </c>
      <c r="BR26" t="s">
        <v>294</v>
      </c>
      <c r="BS26">
        <v>2</v>
      </c>
      <c r="BT26">
        <v>1608316582.5999999</v>
      </c>
      <c r="BU26">
        <v>599.73758064516096</v>
      </c>
      <c r="BV26">
        <v>602.35251612903198</v>
      </c>
      <c r="BW26">
        <v>20.1484709677419</v>
      </c>
      <c r="BX26">
        <v>19.969154838709699</v>
      </c>
      <c r="BY26">
        <v>600.42958064516097</v>
      </c>
      <c r="BZ26">
        <v>20.141867741935499</v>
      </c>
      <c r="CA26">
        <v>500.21064516129002</v>
      </c>
      <c r="CB26">
        <v>102.567032258064</v>
      </c>
      <c r="CC26">
        <v>9.9983706451612905E-2</v>
      </c>
      <c r="CD26">
        <v>27.974664516129</v>
      </c>
      <c r="CE26">
        <v>28.302835483871</v>
      </c>
      <c r="CF26">
        <v>999.9</v>
      </c>
      <c r="CG26">
        <v>0</v>
      </c>
      <c r="CH26">
        <v>0</v>
      </c>
      <c r="CI26">
        <v>9999.8741935483904</v>
      </c>
      <c r="CJ26">
        <v>0</v>
      </c>
      <c r="CK26">
        <v>424.59229032258099</v>
      </c>
      <c r="CL26">
        <v>1400.0125806451599</v>
      </c>
      <c r="CM26">
        <v>0.89999458064516102</v>
      </c>
      <c r="CN26">
        <v>0.100005280645161</v>
      </c>
      <c r="CO26">
        <v>0</v>
      </c>
      <c r="CP26">
        <v>658.66261290322598</v>
      </c>
      <c r="CQ26">
        <v>4.99979</v>
      </c>
      <c r="CR26">
        <v>9456.6741935483897</v>
      </c>
      <c r="CS26">
        <v>11904.751612903199</v>
      </c>
      <c r="CT26">
        <v>48.396999999999998</v>
      </c>
      <c r="CU26">
        <v>51.316064516129003</v>
      </c>
      <c r="CV26">
        <v>49.733741935483899</v>
      </c>
      <c r="CW26">
        <v>49.820129032258002</v>
      </c>
      <c r="CX26">
        <v>49.561999999999998</v>
      </c>
      <c r="CY26">
        <v>1255.5048387096799</v>
      </c>
      <c r="CZ26">
        <v>139.50774193548401</v>
      </c>
      <c r="DA26">
        <v>0</v>
      </c>
      <c r="DB26">
        <v>122</v>
      </c>
      <c r="DC26">
        <v>0</v>
      </c>
      <c r="DD26">
        <v>658.65161538461496</v>
      </c>
      <c r="DE26">
        <v>-0.78871793883096497</v>
      </c>
      <c r="DF26">
        <v>-15.795555556794101</v>
      </c>
      <c r="DG26">
        <v>9456.6492307692297</v>
      </c>
      <c r="DH26">
        <v>15</v>
      </c>
      <c r="DI26">
        <v>1608316624.5999999</v>
      </c>
      <c r="DJ26" t="s">
        <v>336</v>
      </c>
      <c r="DK26">
        <v>1608316624.5999999</v>
      </c>
      <c r="DL26">
        <v>1608316485.5999999</v>
      </c>
      <c r="DM26">
        <v>4</v>
      </c>
      <c r="DN26">
        <v>0.11899999999999999</v>
      </c>
      <c r="DO26">
        <v>5.0000000000000001E-3</v>
      </c>
      <c r="DP26">
        <v>-0.69199999999999995</v>
      </c>
      <c r="DQ26">
        <v>2E-3</v>
      </c>
      <c r="DR26">
        <v>614</v>
      </c>
      <c r="DS26">
        <v>20</v>
      </c>
      <c r="DT26">
        <v>0.66</v>
      </c>
      <c r="DU26">
        <v>0.16</v>
      </c>
      <c r="DV26">
        <v>2.1967328786122202</v>
      </c>
      <c r="DW26">
        <v>-0.15513503971787401</v>
      </c>
      <c r="DX26">
        <v>4.0849638341041702E-2</v>
      </c>
      <c r="DY26">
        <v>1</v>
      </c>
      <c r="DZ26">
        <v>-2.74098290322581</v>
      </c>
      <c r="EA26">
        <v>0.11289870967741999</v>
      </c>
      <c r="EB26">
        <v>4.4250790493653498E-2</v>
      </c>
      <c r="EC26">
        <v>1</v>
      </c>
      <c r="ED26">
        <v>0.17974074193548401</v>
      </c>
      <c r="EE26">
        <v>-5.51674354838717E-2</v>
      </c>
      <c r="EF26">
        <v>5.5399608765809702E-3</v>
      </c>
      <c r="EG26">
        <v>1</v>
      </c>
      <c r="EH26">
        <v>3</v>
      </c>
      <c r="EI26">
        <v>3</v>
      </c>
      <c r="EJ26" t="s">
        <v>302</v>
      </c>
      <c r="EK26">
        <v>100</v>
      </c>
      <c r="EL26">
        <v>100</v>
      </c>
      <c r="EM26">
        <v>-0.69199999999999995</v>
      </c>
      <c r="EN26">
        <v>6.7000000000000002E-3</v>
      </c>
      <c r="EO26">
        <v>-1.0720859177691799</v>
      </c>
      <c r="EP26">
        <v>8.1547674161403102E-4</v>
      </c>
      <c r="EQ26">
        <v>-7.5071724955183801E-7</v>
      </c>
      <c r="ER26">
        <v>1.8443278439785599E-10</v>
      </c>
      <c r="ES26">
        <v>-0.147133335198945</v>
      </c>
      <c r="ET26">
        <v>-1.3848143210928599E-2</v>
      </c>
      <c r="EU26">
        <v>1.44553185324755E-3</v>
      </c>
      <c r="EV26">
        <v>-1.8822019075458498E-5</v>
      </c>
      <c r="EW26">
        <v>6</v>
      </c>
      <c r="EX26">
        <v>2177</v>
      </c>
      <c r="EY26">
        <v>1</v>
      </c>
      <c r="EZ26">
        <v>25</v>
      </c>
      <c r="FA26">
        <v>11.9</v>
      </c>
      <c r="FB26">
        <v>1.8</v>
      </c>
      <c r="FC26">
        <v>2</v>
      </c>
      <c r="FD26">
        <v>512.524</v>
      </c>
      <c r="FE26">
        <v>546.87800000000004</v>
      </c>
      <c r="FF26">
        <v>22.936900000000001</v>
      </c>
      <c r="FG26">
        <v>31.5242</v>
      </c>
      <c r="FH26">
        <v>29.9999</v>
      </c>
      <c r="FI26">
        <v>31.438600000000001</v>
      </c>
      <c r="FJ26">
        <v>31.396100000000001</v>
      </c>
      <c r="FK26">
        <v>27.723400000000002</v>
      </c>
      <c r="FL26">
        <v>32.423999999999999</v>
      </c>
      <c r="FM26">
        <v>94.778800000000004</v>
      </c>
      <c r="FN26">
        <v>22.959599999999998</v>
      </c>
      <c r="FO26">
        <v>602.452</v>
      </c>
      <c r="FP26">
        <v>19.915500000000002</v>
      </c>
      <c r="FQ26">
        <v>101.092</v>
      </c>
      <c r="FR26">
        <v>100.928</v>
      </c>
    </row>
    <row r="27" spans="1:174" x14ac:dyDescent="0.25">
      <c r="A27">
        <v>11</v>
      </c>
      <c r="B27">
        <v>1608316740.5999999</v>
      </c>
      <c r="C27">
        <v>1006</v>
      </c>
      <c r="D27" t="s">
        <v>337</v>
      </c>
      <c r="E27" t="s">
        <v>338</v>
      </c>
      <c r="F27" t="s">
        <v>289</v>
      </c>
      <c r="G27" t="s">
        <v>290</v>
      </c>
      <c r="H27">
        <v>1608316732.5999999</v>
      </c>
      <c r="I27">
        <f t="shared" si="0"/>
        <v>6.8557732919839254E-5</v>
      </c>
      <c r="J27">
        <f t="shared" si="1"/>
        <v>2.5337824398889071</v>
      </c>
      <c r="K27">
        <f t="shared" si="2"/>
        <v>699.74809677419398</v>
      </c>
      <c r="L27">
        <f t="shared" si="3"/>
        <v>-373.22378683517286</v>
      </c>
      <c r="M27">
        <f t="shared" si="4"/>
        <v>-38.316981915106574</v>
      </c>
      <c r="N27">
        <f t="shared" si="5"/>
        <v>71.839566809465296</v>
      </c>
      <c r="O27">
        <f t="shared" si="6"/>
        <v>3.7973345998442462E-3</v>
      </c>
      <c r="P27">
        <f t="shared" si="7"/>
        <v>2.9744777739011585</v>
      </c>
      <c r="Q27">
        <f t="shared" si="8"/>
        <v>3.7946434246121847E-3</v>
      </c>
      <c r="R27">
        <f t="shared" si="9"/>
        <v>2.3718937671919132E-3</v>
      </c>
      <c r="S27">
        <f t="shared" si="10"/>
        <v>231.290960352859</v>
      </c>
      <c r="T27">
        <f t="shared" si="11"/>
        <v>29.326830629685787</v>
      </c>
      <c r="U27">
        <f t="shared" si="12"/>
        <v>28.328880645161298</v>
      </c>
      <c r="V27">
        <f t="shared" si="13"/>
        <v>3.8682080453038905</v>
      </c>
      <c r="W27">
        <f t="shared" si="14"/>
        <v>54.466394650918218</v>
      </c>
      <c r="X27">
        <f t="shared" si="15"/>
        <v>2.0669792118424128</v>
      </c>
      <c r="Y27">
        <f t="shared" si="16"/>
        <v>3.7949624260793016</v>
      </c>
      <c r="Z27">
        <f t="shared" si="17"/>
        <v>1.8012288334614777</v>
      </c>
      <c r="AA27">
        <f t="shared" si="18"/>
        <v>-3.0233960217649112</v>
      </c>
      <c r="AB27">
        <f t="shared" si="19"/>
        <v>-52.650341342354274</v>
      </c>
      <c r="AC27">
        <f t="shared" si="20"/>
        <v>-3.8646847648785818</v>
      </c>
      <c r="AD27">
        <f t="shared" si="21"/>
        <v>171.75253822386125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54062.723388938532</v>
      </c>
      <c r="AJ27" t="s">
        <v>291</v>
      </c>
      <c r="AK27">
        <v>15552.9</v>
      </c>
      <c r="AL27">
        <v>715.47692307692296</v>
      </c>
      <c r="AM27">
        <v>3262.08</v>
      </c>
      <c r="AN27">
        <f t="shared" si="25"/>
        <v>2546.603076923077</v>
      </c>
      <c r="AO27">
        <f t="shared" si="26"/>
        <v>0.78066849277855754</v>
      </c>
      <c r="AP27">
        <v>-0.57774747981622299</v>
      </c>
      <c r="AQ27" t="s">
        <v>339</v>
      </c>
      <c r="AR27">
        <v>15423.6</v>
      </c>
      <c r="AS27">
        <v>660.37152000000003</v>
      </c>
      <c r="AT27">
        <v>707.49</v>
      </c>
      <c r="AU27">
        <f t="shared" si="27"/>
        <v>6.6599499639570792E-2</v>
      </c>
      <c r="AV27">
        <v>0.5</v>
      </c>
      <c r="AW27">
        <f t="shared" si="28"/>
        <v>1180.1830457890746</v>
      </c>
      <c r="AX27">
        <f t="shared" si="29"/>
        <v>2.5337824398889071</v>
      </c>
      <c r="AY27">
        <f t="shared" si="30"/>
        <v>39.299800166328517</v>
      </c>
      <c r="AZ27">
        <f t="shared" si="31"/>
        <v>0.30112086389913639</v>
      </c>
      <c r="BA27">
        <f t="shared" si="32"/>
        <v>2.6364807822033655E-3</v>
      </c>
      <c r="BB27">
        <f t="shared" si="33"/>
        <v>3.6107789509392361</v>
      </c>
      <c r="BC27" t="s">
        <v>340</v>
      </c>
      <c r="BD27">
        <v>494.45</v>
      </c>
      <c r="BE27">
        <f t="shared" si="34"/>
        <v>213.04000000000002</v>
      </c>
      <c r="BF27">
        <f t="shared" si="35"/>
        <v>0.22117198648141181</v>
      </c>
      <c r="BG27">
        <f t="shared" si="36"/>
        <v>0.92302439271145353</v>
      </c>
      <c r="BH27">
        <f t="shared" si="37"/>
        <v>-5.8994533371858759</v>
      </c>
      <c r="BI27">
        <f t="shared" si="38"/>
        <v>1.003136304651989</v>
      </c>
      <c r="BJ27">
        <f t="shared" si="39"/>
        <v>0.16560146130428832</v>
      </c>
      <c r="BK27">
        <f t="shared" si="40"/>
        <v>0.83439853869571168</v>
      </c>
      <c r="BL27">
        <f t="shared" si="41"/>
        <v>1399.9974193548401</v>
      </c>
      <c r="BM27">
        <f t="shared" si="42"/>
        <v>1180.1830457890746</v>
      </c>
      <c r="BN27">
        <f t="shared" si="43"/>
        <v>0.84298944374693041</v>
      </c>
      <c r="BO27">
        <f t="shared" si="44"/>
        <v>0.19597888749386078</v>
      </c>
      <c r="BP27">
        <v>6</v>
      </c>
      <c r="BQ27">
        <v>0.5</v>
      </c>
      <c r="BR27" t="s">
        <v>294</v>
      </c>
      <c r="BS27">
        <v>2</v>
      </c>
      <c r="BT27">
        <v>1608316732.5999999</v>
      </c>
      <c r="BU27">
        <v>699.74809677419398</v>
      </c>
      <c r="BV27">
        <v>702.84483870967699</v>
      </c>
      <c r="BW27">
        <v>20.133261290322601</v>
      </c>
      <c r="BX27">
        <v>20.052683870967702</v>
      </c>
      <c r="BY27">
        <v>700.43483870967702</v>
      </c>
      <c r="BZ27">
        <v>20.1270129032258</v>
      </c>
      <c r="CA27">
        <v>500.22035483871002</v>
      </c>
      <c r="CB27">
        <v>102.56490322580601</v>
      </c>
      <c r="CC27">
        <v>9.9994529032258098E-2</v>
      </c>
      <c r="CD27">
        <v>28.0005548387097</v>
      </c>
      <c r="CE27">
        <v>28.328880645161298</v>
      </c>
      <c r="CF27">
        <v>999.9</v>
      </c>
      <c r="CG27">
        <v>0</v>
      </c>
      <c r="CH27">
        <v>0</v>
      </c>
      <c r="CI27">
        <v>10001.8480645161</v>
      </c>
      <c r="CJ27">
        <v>0</v>
      </c>
      <c r="CK27">
        <v>340.41045161290299</v>
      </c>
      <c r="CL27">
        <v>1399.9974193548401</v>
      </c>
      <c r="CM27">
        <v>0.89999416129032295</v>
      </c>
      <c r="CN27">
        <v>0.100005706451613</v>
      </c>
      <c r="CO27">
        <v>0</v>
      </c>
      <c r="CP27">
        <v>660.38380645161305</v>
      </c>
      <c r="CQ27">
        <v>4.99979</v>
      </c>
      <c r="CR27">
        <v>9474.2138709677401</v>
      </c>
      <c r="CS27">
        <v>11904.6193548387</v>
      </c>
      <c r="CT27">
        <v>48.436999999999998</v>
      </c>
      <c r="CU27">
        <v>51.414999999999999</v>
      </c>
      <c r="CV27">
        <v>49.75</v>
      </c>
      <c r="CW27">
        <v>49.936999999999998</v>
      </c>
      <c r="CX27">
        <v>49.625</v>
      </c>
      <c r="CY27">
        <v>1255.4903225806499</v>
      </c>
      <c r="CZ27">
        <v>139.507096774194</v>
      </c>
      <c r="DA27">
        <v>0</v>
      </c>
      <c r="DB27">
        <v>149.200000047684</v>
      </c>
      <c r="DC27">
        <v>0</v>
      </c>
      <c r="DD27">
        <v>660.37152000000003</v>
      </c>
      <c r="DE27">
        <v>-9.3923080029157502E-2</v>
      </c>
      <c r="DF27">
        <v>2.3938462556949598</v>
      </c>
      <c r="DG27">
        <v>9474.3259999999991</v>
      </c>
      <c r="DH27">
        <v>15</v>
      </c>
      <c r="DI27">
        <v>1608316624.5999999</v>
      </c>
      <c r="DJ27" t="s">
        <v>336</v>
      </c>
      <c r="DK27">
        <v>1608316624.5999999</v>
      </c>
      <c r="DL27">
        <v>1608316485.5999999</v>
      </c>
      <c r="DM27">
        <v>4</v>
      </c>
      <c r="DN27">
        <v>0.11899999999999999</v>
      </c>
      <c r="DO27">
        <v>5.0000000000000001E-3</v>
      </c>
      <c r="DP27">
        <v>-0.69199999999999995</v>
      </c>
      <c r="DQ27">
        <v>2E-3</v>
      </c>
      <c r="DR27">
        <v>614</v>
      </c>
      <c r="DS27">
        <v>20</v>
      </c>
      <c r="DT27">
        <v>0.66</v>
      </c>
      <c r="DU27">
        <v>0.16</v>
      </c>
      <c r="DV27">
        <v>2.52983246792764</v>
      </c>
      <c r="DW27">
        <v>-0.23986363601240601</v>
      </c>
      <c r="DX27">
        <v>5.28640749027387E-2</v>
      </c>
      <c r="DY27">
        <v>1</v>
      </c>
      <c r="DZ27">
        <v>-3.09284580645161</v>
      </c>
      <c r="EA27">
        <v>0.14659209677419699</v>
      </c>
      <c r="EB27">
        <v>6.0346121920147003E-2</v>
      </c>
      <c r="EC27">
        <v>1</v>
      </c>
      <c r="ED27">
        <v>7.8961774193548398E-2</v>
      </c>
      <c r="EE27">
        <v>0.19593693870967699</v>
      </c>
      <c r="EF27">
        <v>1.4772163956139801E-2</v>
      </c>
      <c r="EG27">
        <v>1</v>
      </c>
      <c r="EH27">
        <v>3</v>
      </c>
      <c r="EI27">
        <v>3</v>
      </c>
      <c r="EJ27" t="s">
        <v>302</v>
      </c>
      <c r="EK27">
        <v>100</v>
      </c>
      <c r="EL27">
        <v>100</v>
      </c>
      <c r="EM27">
        <v>-0.68700000000000006</v>
      </c>
      <c r="EN27">
        <v>6.7999999999999996E-3</v>
      </c>
      <c r="EO27">
        <v>-0.95283453164937904</v>
      </c>
      <c r="EP27">
        <v>8.1547674161403102E-4</v>
      </c>
      <c r="EQ27">
        <v>-7.5071724955183801E-7</v>
      </c>
      <c r="ER27">
        <v>1.8443278439785599E-10</v>
      </c>
      <c r="ES27">
        <v>-0.147133335198945</v>
      </c>
      <c r="ET27">
        <v>-1.3848143210928599E-2</v>
      </c>
      <c r="EU27">
        <v>1.44553185324755E-3</v>
      </c>
      <c r="EV27">
        <v>-1.8822019075458498E-5</v>
      </c>
      <c r="EW27">
        <v>6</v>
      </c>
      <c r="EX27">
        <v>2177</v>
      </c>
      <c r="EY27">
        <v>1</v>
      </c>
      <c r="EZ27">
        <v>25</v>
      </c>
      <c r="FA27">
        <v>1.9</v>
      </c>
      <c r="FB27">
        <v>4.2</v>
      </c>
      <c r="FC27">
        <v>2</v>
      </c>
      <c r="FD27">
        <v>512.19200000000001</v>
      </c>
      <c r="FE27">
        <v>545.06399999999996</v>
      </c>
      <c r="FF27">
        <v>23.042000000000002</v>
      </c>
      <c r="FG27">
        <v>31.532399999999999</v>
      </c>
      <c r="FH27">
        <v>30.001300000000001</v>
      </c>
      <c r="FI27">
        <v>31.439499999999999</v>
      </c>
      <c r="FJ27">
        <v>31.396100000000001</v>
      </c>
      <c r="FK27">
        <v>31.445399999999999</v>
      </c>
      <c r="FL27">
        <v>31.9772</v>
      </c>
      <c r="FM27">
        <v>98.483599999999996</v>
      </c>
      <c r="FN27">
        <v>23.020099999999999</v>
      </c>
      <c r="FO27">
        <v>703.02499999999998</v>
      </c>
      <c r="FP27">
        <v>20.059999999999999</v>
      </c>
      <c r="FQ27">
        <v>101.10299999999999</v>
      </c>
      <c r="FR27">
        <v>100.92400000000001</v>
      </c>
    </row>
    <row r="28" spans="1:174" x14ac:dyDescent="0.25">
      <c r="A28">
        <v>12</v>
      </c>
      <c r="B28">
        <v>1608316843.5999999</v>
      </c>
      <c r="C28">
        <v>1109</v>
      </c>
      <c r="D28" t="s">
        <v>341</v>
      </c>
      <c r="E28" t="s">
        <v>342</v>
      </c>
      <c r="F28" t="s">
        <v>289</v>
      </c>
      <c r="G28" t="s">
        <v>290</v>
      </c>
      <c r="H28">
        <v>1608316835.8499999</v>
      </c>
      <c r="I28">
        <f t="shared" si="0"/>
        <v>1.6842594876029907E-4</v>
      </c>
      <c r="J28">
        <f t="shared" si="1"/>
        <v>2.976574447769933</v>
      </c>
      <c r="K28">
        <f t="shared" si="2"/>
        <v>799.54986666666696</v>
      </c>
      <c r="L28">
        <f t="shared" si="3"/>
        <v>274.98664673232543</v>
      </c>
      <c r="M28">
        <f t="shared" si="4"/>
        <v>28.231858162330301</v>
      </c>
      <c r="N28">
        <f t="shared" si="5"/>
        <v>82.086816569736925</v>
      </c>
      <c r="O28">
        <f t="shared" si="6"/>
        <v>9.3690363005571632E-3</v>
      </c>
      <c r="P28">
        <f t="shared" si="7"/>
        <v>2.9757296306591199</v>
      </c>
      <c r="Q28">
        <f t="shared" si="8"/>
        <v>9.3526792763091518E-3</v>
      </c>
      <c r="R28">
        <f t="shared" si="9"/>
        <v>5.8468917512501835E-3</v>
      </c>
      <c r="S28">
        <f t="shared" si="10"/>
        <v>231.2936955824552</v>
      </c>
      <c r="T28">
        <f t="shared" si="11"/>
        <v>29.270865826384991</v>
      </c>
      <c r="U28">
        <f t="shared" si="12"/>
        <v>28.286616666666699</v>
      </c>
      <c r="V28">
        <f t="shared" si="13"/>
        <v>3.8587108309647982</v>
      </c>
      <c r="W28">
        <f t="shared" si="14"/>
        <v>54.461328244945086</v>
      </c>
      <c r="X28">
        <f t="shared" si="15"/>
        <v>2.063186164683013</v>
      </c>
      <c r="Y28">
        <f t="shared" si="16"/>
        <v>3.7883508007803885</v>
      </c>
      <c r="Z28">
        <f t="shared" si="17"/>
        <v>1.7955246662817852</v>
      </c>
      <c r="AA28">
        <f t="shared" si="18"/>
        <v>-7.4275843403291892</v>
      </c>
      <c r="AB28">
        <f t="shared" si="19"/>
        <v>-50.690288501922424</v>
      </c>
      <c r="AC28">
        <f t="shared" si="20"/>
        <v>-3.7179091480414264</v>
      </c>
      <c r="AD28">
        <f t="shared" si="21"/>
        <v>169.45791359216216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54104.851601249502</v>
      </c>
      <c r="AJ28" t="s">
        <v>291</v>
      </c>
      <c r="AK28">
        <v>15552.9</v>
      </c>
      <c r="AL28">
        <v>715.47692307692296</v>
      </c>
      <c r="AM28">
        <v>3262.08</v>
      </c>
      <c r="AN28">
        <f t="shared" si="25"/>
        <v>2546.603076923077</v>
      </c>
      <c r="AO28">
        <f t="shared" si="26"/>
        <v>0.78066849277855754</v>
      </c>
      <c r="AP28">
        <v>-0.57774747981622299</v>
      </c>
      <c r="AQ28" t="s">
        <v>343</v>
      </c>
      <c r="AR28">
        <v>15423.8</v>
      </c>
      <c r="AS28">
        <v>662.84271999999999</v>
      </c>
      <c r="AT28">
        <v>712.11</v>
      </c>
      <c r="AU28">
        <f t="shared" si="27"/>
        <v>6.9184929294631492E-2</v>
      </c>
      <c r="AV28">
        <v>0.5</v>
      </c>
      <c r="AW28">
        <f t="shared" si="28"/>
        <v>1180.1982796313177</v>
      </c>
      <c r="AX28">
        <f t="shared" si="29"/>
        <v>2.976574447769933</v>
      </c>
      <c r="AY28">
        <f t="shared" si="30"/>
        <v>40.825967264969222</v>
      </c>
      <c r="AZ28">
        <f t="shared" si="31"/>
        <v>0.30190560447121934</v>
      </c>
      <c r="BA28">
        <f t="shared" si="32"/>
        <v>3.0116311715828728E-3</v>
      </c>
      <c r="BB28">
        <f t="shared" si="33"/>
        <v>3.5808653157517796</v>
      </c>
      <c r="BC28" t="s">
        <v>344</v>
      </c>
      <c r="BD28">
        <v>497.12</v>
      </c>
      <c r="BE28">
        <f t="shared" si="34"/>
        <v>214.99</v>
      </c>
      <c r="BF28">
        <f t="shared" si="35"/>
        <v>0.22916079817665949</v>
      </c>
      <c r="BG28">
        <f t="shared" si="36"/>
        <v>0.92224480643481277</v>
      </c>
      <c r="BH28">
        <f t="shared" si="37"/>
        <v>-14.63273109435745</v>
      </c>
      <c r="BI28">
        <f t="shared" si="38"/>
        <v>1.0013221232265967</v>
      </c>
      <c r="BJ28">
        <f t="shared" si="39"/>
        <v>0.17186643611259844</v>
      </c>
      <c r="BK28">
        <f t="shared" si="40"/>
        <v>0.82813356388740156</v>
      </c>
      <c r="BL28">
        <f t="shared" si="41"/>
        <v>1400.0156666666701</v>
      </c>
      <c r="BM28">
        <f t="shared" si="42"/>
        <v>1180.1982796313177</v>
      </c>
      <c r="BN28">
        <f t="shared" si="43"/>
        <v>0.84298933771311246</v>
      </c>
      <c r="BO28">
        <f t="shared" si="44"/>
        <v>0.19597867542622505</v>
      </c>
      <c r="BP28">
        <v>6</v>
      </c>
      <c r="BQ28">
        <v>0.5</v>
      </c>
      <c r="BR28" t="s">
        <v>294</v>
      </c>
      <c r="BS28">
        <v>2</v>
      </c>
      <c r="BT28">
        <v>1608316835.8499999</v>
      </c>
      <c r="BU28">
        <v>799.54986666666696</v>
      </c>
      <c r="BV28">
        <v>803.28166666666698</v>
      </c>
      <c r="BW28">
        <v>20.096043333333299</v>
      </c>
      <c r="BX28">
        <v>19.8980833333333</v>
      </c>
      <c r="BY28">
        <v>800.23649999999998</v>
      </c>
      <c r="BZ28">
        <v>20.0905633333333</v>
      </c>
      <c r="CA28">
        <v>500.22606666666701</v>
      </c>
      <c r="CB28">
        <v>102.56633333333301</v>
      </c>
      <c r="CC28">
        <v>9.9954276666666703E-2</v>
      </c>
      <c r="CD28">
        <v>27.970646666666699</v>
      </c>
      <c r="CE28">
        <v>28.286616666666699</v>
      </c>
      <c r="CF28">
        <v>999.9</v>
      </c>
      <c r="CG28">
        <v>0</v>
      </c>
      <c r="CH28">
        <v>0</v>
      </c>
      <c r="CI28">
        <v>10008.792666666701</v>
      </c>
      <c r="CJ28">
        <v>0</v>
      </c>
      <c r="CK28">
        <v>315.35506666666703</v>
      </c>
      <c r="CL28">
        <v>1400.0156666666701</v>
      </c>
      <c r="CM28">
        <v>0.89999616666666704</v>
      </c>
      <c r="CN28">
        <v>0.100003683333333</v>
      </c>
      <c r="CO28">
        <v>0</v>
      </c>
      <c r="CP28">
        <v>662.87316666666698</v>
      </c>
      <c r="CQ28">
        <v>4.99979</v>
      </c>
      <c r="CR28">
        <v>9510.777</v>
      </c>
      <c r="CS28">
        <v>11904.7933333333</v>
      </c>
      <c r="CT28">
        <v>48.453800000000001</v>
      </c>
      <c r="CU28">
        <v>51.370800000000003</v>
      </c>
      <c r="CV28">
        <v>49.75</v>
      </c>
      <c r="CW28">
        <v>49.945399999999999</v>
      </c>
      <c r="CX28">
        <v>49.625</v>
      </c>
      <c r="CY28">
        <v>1255.5119999999999</v>
      </c>
      <c r="CZ28">
        <v>139.50399999999999</v>
      </c>
      <c r="DA28">
        <v>0</v>
      </c>
      <c r="DB28">
        <v>102.200000047684</v>
      </c>
      <c r="DC28">
        <v>0</v>
      </c>
      <c r="DD28">
        <v>662.84271999999999</v>
      </c>
      <c r="DE28">
        <v>-1.3257692271903301</v>
      </c>
      <c r="DF28">
        <v>-15.0092308408001</v>
      </c>
      <c r="DG28">
        <v>9510.6604000000007</v>
      </c>
      <c r="DH28">
        <v>15</v>
      </c>
      <c r="DI28">
        <v>1608316624.5999999</v>
      </c>
      <c r="DJ28" t="s">
        <v>336</v>
      </c>
      <c r="DK28">
        <v>1608316624.5999999</v>
      </c>
      <c r="DL28">
        <v>1608316485.5999999</v>
      </c>
      <c r="DM28">
        <v>4</v>
      </c>
      <c r="DN28">
        <v>0.11899999999999999</v>
      </c>
      <c r="DO28">
        <v>5.0000000000000001E-3</v>
      </c>
      <c r="DP28">
        <v>-0.69199999999999995</v>
      </c>
      <c r="DQ28">
        <v>2E-3</v>
      </c>
      <c r="DR28">
        <v>614</v>
      </c>
      <c r="DS28">
        <v>20</v>
      </c>
      <c r="DT28">
        <v>0.66</v>
      </c>
      <c r="DU28">
        <v>0.16</v>
      </c>
      <c r="DV28">
        <v>2.9764940600401699</v>
      </c>
      <c r="DW28">
        <v>4.9958713218596101E-2</v>
      </c>
      <c r="DX28">
        <v>4.8088949122822099E-2</v>
      </c>
      <c r="DY28">
        <v>1</v>
      </c>
      <c r="DZ28">
        <v>-3.7299096774193501</v>
      </c>
      <c r="EA28">
        <v>-0.15450483870967799</v>
      </c>
      <c r="EB28">
        <v>6.09660878492123E-2</v>
      </c>
      <c r="EC28">
        <v>1</v>
      </c>
      <c r="ED28">
        <v>0.19574174193548399</v>
      </c>
      <c r="EE28">
        <v>0.121093741935484</v>
      </c>
      <c r="EF28">
        <v>1.5667191746567902E-2</v>
      </c>
      <c r="EG28">
        <v>1</v>
      </c>
      <c r="EH28">
        <v>3</v>
      </c>
      <c r="EI28">
        <v>3</v>
      </c>
      <c r="EJ28" t="s">
        <v>302</v>
      </c>
      <c r="EK28">
        <v>100</v>
      </c>
      <c r="EL28">
        <v>100</v>
      </c>
      <c r="EM28">
        <v>-0.68600000000000005</v>
      </c>
      <c r="EN28">
        <v>5.1999999999999998E-3</v>
      </c>
      <c r="EO28">
        <v>-0.95283453164937904</v>
      </c>
      <c r="EP28">
        <v>8.1547674161403102E-4</v>
      </c>
      <c r="EQ28">
        <v>-7.5071724955183801E-7</v>
      </c>
      <c r="ER28">
        <v>1.8443278439785599E-10</v>
      </c>
      <c r="ES28">
        <v>-0.147133335198945</v>
      </c>
      <c r="ET28">
        <v>-1.3848143210928599E-2</v>
      </c>
      <c r="EU28">
        <v>1.44553185324755E-3</v>
      </c>
      <c r="EV28">
        <v>-1.8822019075458498E-5</v>
      </c>
      <c r="EW28">
        <v>6</v>
      </c>
      <c r="EX28">
        <v>2177</v>
      </c>
      <c r="EY28">
        <v>1</v>
      </c>
      <c r="EZ28">
        <v>25</v>
      </c>
      <c r="FA28">
        <v>3.6</v>
      </c>
      <c r="FB28">
        <v>6</v>
      </c>
      <c r="FC28">
        <v>2</v>
      </c>
      <c r="FD28">
        <v>512.24400000000003</v>
      </c>
      <c r="FE28">
        <v>543.50199999999995</v>
      </c>
      <c r="FF28">
        <v>23.0428</v>
      </c>
      <c r="FG28">
        <v>31.5656</v>
      </c>
      <c r="FH28">
        <v>29.9998</v>
      </c>
      <c r="FI28">
        <v>31.4603</v>
      </c>
      <c r="FJ28">
        <v>31.412500000000001</v>
      </c>
      <c r="FK28">
        <v>35.069400000000002</v>
      </c>
      <c r="FL28">
        <v>33.682499999999997</v>
      </c>
      <c r="FM28">
        <v>96.615200000000002</v>
      </c>
      <c r="FN28">
        <v>23.056000000000001</v>
      </c>
      <c r="FO28">
        <v>803.61300000000006</v>
      </c>
      <c r="FP28">
        <v>19.872</v>
      </c>
      <c r="FQ28">
        <v>101.098</v>
      </c>
      <c r="FR28">
        <v>100.914</v>
      </c>
    </row>
    <row r="29" spans="1:174" x14ac:dyDescent="0.25">
      <c r="A29">
        <v>13</v>
      </c>
      <c r="B29">
        <v>1608316959.5999999</v>
      </c>
      <c r="C29">
        <v>1225</v>
      </c>
      <c r="D29" t="s">
        <v>345</v>
      </c>
      <c r="E29" t="s">
        <v>346</v>
      </c>
      <c r="F29" t="s">
        <v>289</v>
      </c>
      <c r="G29" t="s">
        <v>290</v>
      </c>
      <c r="H29">
        <v>1608316951.8499999</v>
      </c>
      <c r="I29">
        <f t="shared" si="0"/>
        <v>1.7164273998242213E-4</v>
      </c>
      <c r="J29">
        <f t="shared" si="1"/>
        <v>3.3475347109567877</v>
      </c>
      <c r="K29">
        <f t="shared" si="2"/>
        <v>899.78740000000005</v>
      </c>
      <c r="L29">
        <f t="shared" si="3"/>
        <v>317.8265337781404</v>
      </c>
      <c r="M29">
        <f t="shared" si="4"/>
        <v>32.632404382514231</v>
      </c>
      <c r="N29">
        <f t="shared" si="5"/>
        <v>92.384439857961823</v>
      </c>
      <c r="O29">
        <f t="shared" si="6"/>
        <v>9.5051842409444986E-3</v>
      </c>
      <c r="P29">
        <f t="shared" si="7"/>
        <v>2.9748115170083729</v>
      </c>
      <c r="Q29">
        <f t="shared" si="8"/>
        <v>9.4883436473836881E-3</v>
      </c>
      <c r="R29">
        <f t="shared" si="9"/>
        <v>5.9317253225030508E-3</v>
      </c>
      <c r="S29">
        <f t="shared" si="10"/>
        <v>231.28989782794352</v>
      </c>
      <c r="T29">
        <f t="shared" si="11"/>
        <v>29.281620223784174</v>
      </c>
      <c r="U29">
        <f t="shared" si="12"/>
        <v>28.277566666666701</v>
      </c>
      <c r="V29">
        <f t="shared" si="13"/>
        <v>3.8566798353740039</v>
      </c>
      <c r="W29">
        <f t="shared" si="14"/>
        <v>54.151138592168493</v>
      </c>
      <c r="X29">
        <f t="shared" si="15"/>
        <v>2.0527795812546334</v>
      </c>
      <c r="Y29">
        <f t="shared" si="16"/>
        <v>3.7908336456502743</v>
      </c>
      <c r="Z29">
        <f t="shared" si="17"/>
        <v>1.8039002541193705</v>
      </c>
      <c r="AA29">
        <f t="shared" si="18"/>
        <v>-7.5694448332248161</v>
      </c>
      <c r="AB29">
        <f t="shared" si="19"/>
        <v>-47.421113018617646</v>
      </c>
      <c r="AC29">
        <f t="shared" si="20"/>
        <v>-3.4792407715353448</v>
      </c>
      <c r="AD29">
        <f t="shared" si="21"/>
        <v>172.82009920456568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54076.055759512652</v>
      </c>
      <c r="AJ29" t="s">
        <v>291</v>
      </c>
      <c r="AK29">
        <v>15552.9</v>
      </c>
      <c r="AL29">
        <v>715.47692307692296</v>
      </c>
      <c r="AM29">
        <v>3262.08</v>
      </c>
      <c r="AN29">
        <f t="shared" si="25"/>
        <v>2546.603076923077</v>
      </c>
      <c r="AO29">
        <f t="shared" si="26"/>
        <v>0.78066849277855754</v>
      </c>
      <c r="AP29">
        <v>-0.57774747981622299</v>
      </c>
      <c r="AQ29" t="s">
        <v>347</v>
      </c>
      <c r="AR29">
        <v>15425.7</v>
      </c>
      <c r="AS29">
        <v>664.87387999999999</v>
      </c>
      <c r="AT29">
        <v>717.02</v>
      </c>
      <c r="AU29">
        <f t="shared" si="27"/>
        <v>7.2726172212769558E-2</v>
      </c>
      <c r="AV29">
        <v>0.5</v>
      </c>
      <c r="AW29">
        <f t="shared" si="28"/>
        <v>1180.1801506277361</v>
      </c>
      <c r="AX29">
        <f t="shared" si="29"/>
        <v>3.3475347109567877</v>
      </c>
      <c r="AY29">
        <f t="shared" si="30"/>
        <v>42.914992438322528</v>
      </c>
      <c r="AZ29">
        <f t="shared" si="31"/>
        <v>0.30586315583944662</v>
      </c>
      <c r="BA29">
        <f t="shared" si="32"/>
        <v>3.3260025502760398E-3</v>
      </c>
      <c r="BB29">
        <f t="shared" si="33"/>
        <v>3.5494965272935204</v>
      </c>
      <c r="BC29" t="s">
        <v>348</v>
      </c>
      <c r="BD29">
        <v>497.71</v>
      </c>
      <c r="BE29">
        <f t="shared" si="34"/>
        <v>219.31</v>
      </c>
      <c r="BF29">
        <f t="shared" si="35"/>
        <v>0.23777356253704798</v>
      </c>
      <c r="BG29">
        <f t="shared" si="36"/>
        <v>0.92066546808133498</v>
      </c>
      <c r="BH29">
        <f t="shared" si="37"/>
        <v>33.793597208372667</v>
      </c>
      <c r="BI29">
        <f t="shared" si="38"/>
        <v>0.99939406461216507</v>
      </c>
      <c r="BJ29">
        <f t="shared" si="39"/>
        <v>0.17799207243682691</v>
      </c>
      <c r="BK29">
        <f t="shared" si="40"/>
        <v>0.82200792756317309</v>
      </c>
      <c r="BL29">
        <f t="shared" si="41"/>
        <v>1399.9943333333299</v>
      </c>
      <c r="BM29">
        <f t="shared" si="42"/>
        <v>1180.1801506277361</v>
      </c>
      <c r="BN29">
        <f t="shared" si="43"/>
        <v>0.84298923397623682</v>
      </c>
      <c r="BO29">
        <f t="shared" si="44"/>
        <v>0.19597846795247384</v>
      </c>
      <c r="BP29">
        <v>6</v>
      </c>
      <c r="BQ29">
        <v>0.5</v>
      </c>
      <c r="BR29" t="s">
        <v>294</v>
      </c>
      <c r="BS29">
        <v>2</v>
      </c>
      <c r="BT29">
        <v>1608316951.8499999</v>
      </c>
      <c r="BU29">
        <v>899.78740000000005</v>
      </c>
      <c r="BV29">
        <v>903.98789999999997</v>
      </c>
      <c r="BW29">
        <v>19.99325</v>
      </c>
      <c r="BX29">
        <v>19.7914866666667</v>
      </c>
      <c r="BY29">
        <v>900.48</v>
      </c>
      <c r="BZ29">
        <v>19.989920000000001</v>
      </c>
      <c r="CA29">
        <v>500.22283333333303</v>
      </c>
      <c r="CB29">
        <v>102.57366666666699</v>
      </c>
      <c r="CC29">
        <v>9.9964746666666701E-2</v>
      </c>
      <c r="CD29">
        <v>27.9818833333333</v>
      </c>
      <c r="CE29">
        <v>28.277566666666701</v>
      </c>
      <c r="CF29">
        <v>999.9</v>
      </c>
      <c r="CG29">
        <v>0</v>
      </c>
      <c r="CH29">
        <v>0</v>
      </c>
      <c r="CI29">
        <v>10002.881666666701</v>
      </c>
      <c r="CJ29">
        <v>0</v>
      </c>
      <c r="CK29">
        <v>353.01530000000002</v>
      </c>
      <c r="CL29">
        <v>1399.9943333333299</v>
      </c>
      <c r="CM29">
        <v>0.89999993333333295</v>
      </c>
      <c r="CN29">
        <v>9.9999906666666596E-2</v>
      </c>
      <c r="CO29">
        <v>0</v>
      </c>
      <c r="CP29">
        <v>664.87766666666698</v>
      </c>
      <c r="CQ29">
        <v>4.99979</v>
      </c>
      <c r="CR29">
        <v>9534.8250000000007</v>
      </c>
      <c r="CS29">
        <v>11904.6266666667</v>
      </c>
      <c r="CT29">
        <v>48.360300000000002</v>
      </c>
      <c r="CU29">
        <v>51.061999999999998</v>
      </c>
      <c r="CV29">
        <v>49.625</v>
      </c>
      <c r="CW29">
        <v>49.7562</v>
      </c>
      <c r="CX29">
        <v>49.5103333333333</v>
      </c>
      <c r="CY29">
        <v>1255.4973333333301</v>
      </c>
      <c r="CZ29">
        <v>139.49700000000001</v>
      </c>
      <c r="DA29">
        <v>0</v>
      </c>
      <c r="DB29">
        <v>115.5</v>
      </c>
      <c r="DC29">
        <v>0</v>
      </c>
      <c r="DD29">
        <v>664.87387999999999</v>
      </c>
      <c r="DE29">
        <v>-0.125000002292072</v>
      </c>
      <c r="DF29">
        <v>-11.8061538461832</v>
      </c>
      <c r="DG29">
        <v>9534.7103999999999</v>
      </c>
      <c r="DH29">
        <v>15</v>
      </c>
      <c r="DI29">
        <v>1608316624.5999999</v>
      </c>
      <c r="DJ29" t="s">
        <v>336</v>
      </c>
      <c r="DK29">
        <v>1608316624.5999999</v>
      </c>
      <c r="DL29">
        <v>1608316485.5999999</v>
      </c>
      <c r="DM29">
        <v>4</v>
      </c>
      <c r="DN29">
        <v>0.11899999999999999</v>
      </c>
      <c r="DO29">
        <v>5.0000000000000001E-3</v>
      </c>
      <c r="DP29">
        <v>-0.69199999999999995</v>
      </c>
      <c r="DQ29">
        <v>2E-3</v>
      </c>
      <c r="DR29">
        <v>614</v>
      </c>
      <c r="DS29">
        <v>20</v>
      </c>
      <c r="DT29">
        <v>0.66</v>
      </c>
      <c r="DU29">
        <v>0.16</v>
      </c>
      <c r="DV29">
        <v>3.3505689040652902</v>
      </c>
      <c r="DW29">
        <v>-0.141580294129832</v>
      </c>
      <c r="DX29">
        <v>4.2306932251765399E-2</v>
      </c>
      <c r="DY29">
        <v>1</v>
      </c>
      <c r="DZ29">
        <v>-4.2051383870967696</v>
      </c>
      <c r="EA29">
        <v>0.16687306451612599</v>
      </c>
      <c r="EB29">
        <v>5.1328085507981701E-2</v>
      </c>
      <c r="EC29">
        <v>1</v>
      </c>
      <c r="ED29">
        <v>0.20200193548387099</v>
      </c>
      <c r="EE29">
        <v>-3.44435322580652E-2</v>
      </c>
      <c r="EF29">
        <v>3.0610147477854901E-3</v>
      </c>
      <c r="EG29">
        <v>1</v>
      </c>
      <c r="EH29">
        <v>3</v>
      </c>
      <c r="EI29">
        <v>3</v>
      </c>
      <c r="EJ29" t="s">
        <v>302</v>
      </c>
      <c r="EK29">
        <v>100</v>
      </c>
      <c r="EL29">
        <v>100</v>
      </c>
      <c r="EM29">
        <v>-0.69299999999999995</v>
      </c>
      <c r="EN29">
        <v>3.3999999999999998E-3</v>
      </c>
      <c r="EO29">
        <v>-0.95283453164937904</v>
      </c>
      <c r="EP29">
        <v>8.1547674161403102E-4</v>
      </c>
      <c r="EQ29">
        <v>-7.5071724955183801E-7</v>
      </c>
      <c r="ER29">
        <v>1.8443278439785599E-10</v>
      </c>
      <c r="ES29">
        <v>-0.147133335198945</v>
      </c>
      <c r="ET29">
        <v>-1.3848143210928599E-2</v>
      </c>
      <c r="EU29">
        <v>1.44553185324755E-3</v>
      </c>
      <c r="EV29">
        <v>-1.8822019075458498E-5</v>
      </c>
      <c r="EW29">
        <v>6</v>
      </c>
      <c r="EX29">
        <v>2177</v>
      </c>
      <c r="EY29">
        <v>1</v>
      </c>
      <c r="EZ29">
        <v>25</v>
      </c>
      <c r="FA29">
        <v>5.6</v>
      </c>
      <c r="FB29">
        <v>7.9</v>
      </c>
      <c r="FC29">
        <v>2</v>
      </c>
      <c r="FD29">
        <v>512.53</v>
      </c>
      <c r="FE29">
        <v>542.78499999999997</v>
      </c>
      <c r="FF29">
        <v>23.519400000000001</v>
      </c>
      <c r="FG29">
        <v>31.443000000000001</v>
      </c>
      <c r="FH29">
        <v>29.999700000000001</v>
      </c>
      <c r="FI29">
        <v>31.376200000000001</v>
      </c>
      <c r="FJ29">
        <v>31.3292</v>
      </c>
      <c r="FK29">
        <v>38.635800000000003</v>
      </c>
      <c r="FL29">
        <v>33.381100000000004</v>
      </c>
      <c r="FM29">
        <v>93.990600000000001</v>
      </c>
      <c r="FN29">
        <v>23.5184</v>
      </c>
      <c r="FO29">
        <v>903.98099999999999</v>
      </c>
      <c r="FP29">
        <v>19.820799999999998</v>
      </c>
      <c r="FQ29">
        <v>101.13200000000001</v>
      </c>
      <c r="FR29">
        <v>100.93899999999999</v>
      </c>
    </row>
    <row r="30" spans="1:174" x14ac:dyDescent="0.25">
      <c r="A30">
        <v>14</v>
      </c>
      <c r="B30">
        <v>1608317071.5999999</v>
      </c>
      <c r="C30">
        <v>1337</v>
      </c>
      <c r="D30" t="s">
        <v>349</v>
      </c>
      <c r="E30" t="s">
        <v>350</v>
      </c>
      <c r="F30" t="s">
        <v>289</v>
      </c>
      <c r="G30" t="s">
        <v>290</v>
      </c>
      <c r="H30">
        <v>1608317063.8499999</v>
      </c>
      <c r="I30">
        <f t="shared" si="0"/>
        <v>1.9914637506278203E-4</v>
      </c>
      <c r="J30">
        <f t="shared" si="1"/>
        <v>4.6359853528016375</v>
      </c>
      <c r="K30">
        <f t="shared" si="2"/>
        <v>1199.1890000000001</v>
      </c>
      <c r="L30">
        <f t="shared" si="3"/>
        <v>495.80045829744085</v>
      </c>
      <c r="M30">
        <f t="shared" si="4"/>
        <v>50.90408075034938</v>
      </c>
      <c r="N30">
        <f t="shared" si="5"/>
        <v>123.12133373283292</v>
      </c>
      <c r="O30">
        <f t="shared" si="6"/>
        <v>1.0948545782294235E-2</v>
      </c>
      <c r="P30">
        <f t="shared" si="7"/>
        <v>2.9732559787556441</v>
      </c>
      <c r="Q30">
        <f t="shared" si="8"/>
        <v>1.0926197214236306E-2</v>
      </c>
      <c r="R30">
        <f t="shared" si="9"/>
        <v>6.8308773474848559E-3</v>
      </c>
      <c r="S30">
        <f t="shared" si="10"/>
        <v>231.29118754367872</v>
      </c>
      <c r="T30">
        <f t="shared" si="11"/>
        <v>29.302587133467146</v>
      </c>
      <c r="U30">
        <f t="shared" si="12"/>
        <v>28.300736666666701</v>
      </c>
      <c r="V30">
        <f t="shared" si="13"/>
        <v>3.8618814963533064</v>
      </c>
      <c r="W30">
        <f t="shared" si="14"/>
        <v>53.843551636673958</v>
      </c>
      <c r="X30">
        <f t="shared" si="15"/>
        <v>2.0443825170060532</v>
      </c>
      <c r="Y30">
        <f t="shared" si="16"/>
        <v>3.7968938802573007</v>
      </c>
      <c r="Z30">
        <f t="shared" si="17"/>
        <v>1.8174989793472531</v>
      </c>
      <c r="AA30">
        <f t="shared" si="18"/>
        <v>-8.7823551402686881</v>
      </c>
      <c r="AB30">
        <f t="shared" si="19"/>
        <v>-46.718272004341095</v>
      </c>
      <c r="AC30">
        <f t="shared" si="20"/>
        <v>-3.4303312281207474</v>
      </c>
      <c r="AD30">
        <f t="shared" si="21"/>
        <v>172.3602291709482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54025.447237916633</v>
      </c>
      <c r="AJ30" t="s">
        <v>291</v>
      </c>
      <c r="AK30">
        <v>15552.9</v>
      </c>
      <c r="AL30">
        <v>715.47692307692296</v>
      </c>
      <c r="AM30">
        <v>3262.08</v>
      </c>
      <c r="AN30">
        <f t="shared" si="25"/>
        <v>2546.603076923077</v>
      </c>
      <c r="AO30">
        <f t="shared" si="26"/>
        <v>0.78066849277855754</v>
      </c>
      <c r="AP30">
        <v>-0.57774747981622299</v>
      </c>
      <c r="AQ30" t="s">
        <v>351</v>
      </c>
      <c r="AR30">
        <v>15426.8</v>
      </c>
      <c r="AS30">
        <v>673.07608000000005</v>
      </c>
      <c r="AT30">
        <v>730.07</v>
      </c>
      <c r="AU30">
        <f t="shared" si="27"/>
        <v>7.8066377196707171E-2</v>
      </c>
      <c r="AV30">
        <v>0.5</v>
      </c>
      <c r="AW30">
        <f t="shared" si="28"/>
        <v>1180.1858706277542</v>
      </c>
      <c r="AX30">
        <f t="shared" si="29"/>
        <v>4.6359853528016375</v>
      </c>
      <c r="AY30">
        <f t="shared" si="30"/>
        <v>46.066417669325254</v>
      </c>
      <c r="AZ30">
        <f t="shared" si="31"/>
        <v>0.31757228758886136</v>
      </c>
      <c r="BA30">
        <f t="shared" si="32"/>
        <v>4.4177217863527012E-3</v>
      </c>
      <c r="BB30">
        <f t="shared" si="33"/>
        <v>3.4681742846576351</v>
      </c>
      <c r="BC30" t="s">
        <v>352</v>
      </c>
      <c r="BD30">
        <v>498.22</v>
      </c>
      <c r="BE30">
        <f t="shared" si="34"/>
        <v>231.85000000000002</v>
      </c>
      <c r="BF30">
        <f t="shared" si="35"/>
        <v>0.24582238516282079</v>
      </c>
      <c r="BG30">
        <f t="shared" si="36"/>
        <v>0.91611369606275284</v>
      </c>
      <c r="BH30">
        <f t="shared" si="37"/>
        <v>3.9055450951451767</v>
      </c>
      <c r="BI30">
        <f t="shared" si="38"/>
        <v>0.99426959110537583</v>
      </c>
      <c r="BJ30">
        <f t="shared" si="39"/>
        <v>0.18196104775528582</v>
      </c>
      <c r="BK30">
        <f t="shared" si="40"/>
        <v>0.81803895224471423</v>
      </c>
      <c r="BL30">
        <f t="shared" si="41"/>
        <v>1400.001</v>
      </c>
      <c r="BM30">
        <f t="shared" si="42"/>
        <v>1180.1858706277542</v>
      </c>
      <c r="BN30">
        <f t="shared" si="43"/>
        <v>0.8429893054560349</v>
      </c>
      <c r="BO30">
        <f t="shared" si="44"/>
        <v>0.19597861091206958</v>
      </c>
      <c r="BP30">
        <v>6</v>
      </c>
      <c r="BQ30">
        <v>0.5</v>
      </c>
      <c r="BR30" t="s">
        <v>294</v>
      </c>
      <c r="BS30">
        <v>2</v>
      </c>
      <c r="BT30">
        <v>1608317063.8499999</v>
      </c>
      <c r="BU30">
        <v>1199.1890000000001</v>
      </c>
      <c r="BV30">
        <v>1205.0360000000001</v>
      </c>
      <c r="BW30">
        <v>19.9120733333333</v>
      </c>
      <c r="BX30">
        <v>19.677966666666698</v>
      </c>
      <c r="BY30">
        <v>1199.9253333333299</v>
      </c>
      <c r="BZ30">
        <v>19.910430000000002</v>
      </c>
      <c r="CA30">
        <v>500.23596666666703</v>
      </c>
      <c r="CB30">
        <v>102.570466666667</v>
      </c>
      <c r="CC30">
        <v>0.100032923333333</v>
      </c>
      <c r="CD30">
        <v>28.0092833333333</v>
      </c>
      <c r="CE30">
        <v>28.300736666666701</v>
      </c>
      <c r="CF30">
        <v>999.9</v>
      </c>
      <c r="CG30">
        <v>0</v>
      </c>
      <c r="CH30">
        <v>0</v>
      </c>
      <c r="CI30">
        <v>9994.3953333333302</v>
      </c>
      <c r="CJ30">
        <v>0</v>
      </c>
      <c r="CK30">
        <v>414.36866666666702</v>
      </c>
      <c r="CL30">
        <v>1400.001</v>
      </c>
      <c r="CM30">
        <v>0.89999819999999997</v>
      </c>
      <c r="CN30">
        <v>0.1000017</v>
      </c>
      <c r="CO30">
        <v>0</v>
      </c>
      <c r="CP30">
        <v>673.07163333333301</v>
      </c>
      <c r="CQ30">
        <v>4.99979</v>
      </c>
      <c r="CR30">
        <v>9651.9079999999994</v>
      </c>
      <c r="CS30">
        <v>11904.676666666701</v>
      </c>
      <c r="CT30">
        <v>48.311999999999998</v>
      </c>
      <c r="CU30">
        <v>50.811999999999998</v>
      </c>
      <c r="CV30">
        <v>49.5082666666667</v>
      </c>
      <c r="CW30">
        <v>49.566200000000002</v>
      </c>
      <c r="CX30">
        <v>49.436999999999998</v>
      </c>
      <c r="CY30">
        <v>1255.5</v>
      </c>
      <c r="CZ30">
        <v>139.501</v>
      </c>
      <c r="DA30">
        <v>0</v>
      </c>
      <c r="DB30">
        <v>111</v>
      </c>
      <c r="DC30">
        <v>0</v>
      </c>
      <c r="DD30">
        <v>673.07608000000005</v>
      </c>
      <c r="DE30">
        <v>-1.5855384472382199</v>
      </c>
      <c r="DF30">
        <v>-15.8476923061371</v>
      </c>
      <c r="DG30">
        <v>9651.7160000000003</v>
      </c>
      <c r="DH30">
        <v>15</v>
      </c>
      <c r="DI30">
        <v>1608316624.5999999</v>
      </c>
      <c r="DJ30" t="s">
        <v>336</v>
      </c>
      <c r="DK30">
        <v>1608316624.5999999</v>
      </c>
      <c r="DL30">
        <v>1608316485.5999999</v>
      </c>
      <c r="DM30">
        <v>4</v>
      </c>
      <c r="DN30">
        <v>0.11899999999999999</v>
      </c>
      <c r="DO30">
        <v>5.0000000000000001E-3</v>
      </c>
      <c r="DP30">
        <v>-0.69199999999999995</v>
      </c>
      <c r="DQ30">
        <v>2E-3</v>
      </c>
      <c r="DR30">
        <v>614</v>
      </c>
      <c r="DS30">
        <v>20</v>
      </c>
      <c r="DT30">
        <v>0.66</v>
      </c>
      <c r="DU30">
        <v>0.16</v>
      </c>
      <c r="DV30">
        <v>4.6481447668368503</v>
      </c>
      <c r="DW30">
        <v>0.17870676397817301</v>
      </c>
      <c r="DX30">
        <v>5.9929623305378099E-2</v>
      </c>
      <c r="DY30">
        <v>1</v>
      </c>
      <c r="DZ30">
        <v>-5.8601780645161297</v>
      </c>
      <c r="EA30">
        <v>0.15666967741937399</v>
      </c>
      <c r="EB30">
        <v>7.6873243485596696E-2</v>
      </c>
      <c r="EC30">
        <v>1</v>
      </c>
      <c r="ED30">
        <v>0.23657448387096799</v>
      </c>
      <c r="EE30">
        <v>-0.19571617741935601</v>
      </c>
      <c r="EF30">
        <v>1.50544966722967E-2</v>
      </c>
      <c r="EG30">
        <v>1</v>
      </c>
      <c r="EH30">
        <v>3</v>
      </c>
      <c r="EI30">
        <v>3</v>
      </c>
      <c r="EJ30" t="s">
        <v>302</v>
      </c>
      <c r="EK30">
        <v>100</v>
      </c>
      <c r="EL30">
        <v>100</v>
      </c>
      <c r="EM30">
        <v>-0.74</v>
      </c>
      <c r="EN30">
        <v>1.1999999999999999E-3</v>
      </c>
      <c r="EO30">
        <v>-0.95283453164937904</v>
      </c>
      <c r="EP30">
        <v>8.1547674161403102E-4</v>
      </c>
      <c r="EQ30">
        <v>-7.5071724955183801E-7</v>
      </c>
      <c r="ER30">
        <v>1.8443278439785599E-10</v>
      </c>
      <c r="ES30">
        <v>-0.147133335198945</v>
      </c>
      <c r="ET30">
        <v>-1.3848143210928599E-2</v>
      </c>
      <c r="EU30">
        <v>1.44553185324755E-3</v>
      </c>
      <c r="EV30">
        <v>-1.8822019075458498E-5</v>
      </c>
      <c r="EW30">
        <v>6</v>
      </c>
      <c r="EX30">
        <v>2177</v>
      </c>
      <c r="EY30">
        <v>1</v>
      </c>
      <c r="EZ30">
        <v>25</v>
      </c>
      <c r="FA30">
        <v>7.5</v>
      </c>
      <c r="FB30">
        <v>9.8000000000000007</v>
      </c>
      <c r="FC30">
        <v>2</v>
      </c>
      <c r="FD30">
        <v>512.66700000000003</v>
      </c>
      <c r="FE30">
        <v>541.79600000000005</v>
      </c>
      <c r="FF30">
        <v>23.1999</v>
      </c>
      <c r="FG30">
        <v>31.3672</v>
      </c>
      <c r="FH30">
        <v>30.000699999999998</v>
      </c>
      <c r="FI30">
        <v>31.324400000000001</v>
      </c>
      <c r="FJ30">
        <v>31.287299999999998</v>
      </c>
      <c r="FK30">
        <v>48.985399999999998</v>
      </c>
      <c r="FL30">
        <v>34.819200000000002</v>
      </c>
      <c r="FM30">
        <v>91.340999999999994</v>
      </c>
      <c r="FN30">
        <v>23.188700000000001</v>
      </c>
      <c r="FO30">
        <v>1205.19</v>
      </c>
      <c r="FP30">
        <v>19.7196</v>
      </c>
      <c r="FQ30">
        <v>101.143</v>
      </c>
      <c r="FR30">
        <v>100.932</v>
      </c>
    </row>
    <row r="31" spans="1:174" x14ac:dyDescent="0.25">
      <c r="A31">
        <v>15</v>
      </c>
      <c r="B31">
        <v>1608317185.5999999</v>
      </c>
      <c r="C31">
        <v>1451</v>
      </c>
      <c r="D31" t="s">
        <v>353</v>
      </c>
      <c r="E31" t="s">
        <v>354</v>
      </c>
      <c r="F31" t="s">
        <v>289</v>
      </c>
      <c r="G31" t="s">
        <v>290</v>
      </c>
      <c r="H31">
        <v>1608317177.8499999</v>
      </c>
      <c r="I31">
        <f t="shared" si="0"/>
        <v>1.8662614294483228E-4</v>
      </c>
      <c r="J31">
        <f t="shared" si="1"/>
        <v>5.1341784022515045</v>
      </c>
      <c r="K31">
        <f t="shared" si="2"/>
        <v>1399.5170000000001</v>
      </c>
      <c r="L31">
        <f t="shared" si="3"/>
        <v>584.03851467865604</v>
      </c>
      <c r="M31">
        <f t="shared" si="4"/>
        <v>59.963621834973445</v>
      </c>
      <c r="N31">
        <f t="shared" si="5"/>
        <v>143.68933902550972</v>
      </c>
      <c r="O31">
        <f t="shared" si="6"/>
        <v>1.0454055709334763E-2</v>
      </c>
      <c r="P31">
        <f t="shared" si="7"/>
        <v>2.9748277070946547</v>
      </c>
      <c r="Q31">
        <f t="shared" si="8"/>
        <v>1.0433689010328845E-2</v>
      </c>
      <c r="R31">
        <f t="shared" si="9"/>
        <v>6.522882155089756E-3</v>
      </c>
      <c r="S31">
        <f t="shared" si="10"/>
        <v>231.29636368921237</v>
      </c>
      <c r="T31">
        <f t="shared" si="11"/>
        <v>29.252208314483486</v>
      </c>
      <c r="U31">
        <f t="shared" si="12"/>
        <v>28.261113333333299</v>
      </c>
      <c r="V31">
        <f t="shared" si="13"/>
        <v>3.8529897768182857</v>
      </c>
      <c r="W31">
        <f t="shared" si="14"/>
        <v>54.673834474610736</v>
      </c>
      <c r="X31">
        <f t="shared" si="15"/>
        <v>2.0694993681278988</v>
      </c>
      <c r="Y31">
        <f t="shared" si="16"/>
        <v>3.7851732698370117</v>
      </c>
      <c r="Z31">
        <f t="shared" si="17"/>
        <v>1.7834904086903869</v>
      </c>
      <c r="AA31">
        <f t="shared" si="18"/>
        <v>-8.2302129038671037</v>
      </c>
      <c r="AB31">
        <f t="shared" si="19"/>
        <v>-48.892580316220162</v>
      </c>
      <c r="AC31">
        <f t="shared" si="20"/>
        <v>-3.5864295636141095</v>
      </c>
      <c r="AD31">
        <f t="shared" si="21"/>
        <v>170.58714090551098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54081.072009519863</v>
      </c>
      <c r="AJ31" t="s">
        <v>291</v>
      </c>
      <c r="AK31">
        <v>15552.9</v>
      </c>
      <c r="AL31">
        <v>715.47692307692296</v>
      </c>
      <c r="AM31">
        <v>3262.08</v>
      </c>
      <c r="AN31">
        <f t="shared" si="25"/>
        <v>2546.603076923077</v>
      </c>
      <c r="AO31">
        <f t="shared" si="26"/>
        <v>0.78066849277855754</v>
      </c>
      <c r="AP31">
        <v>-0.57774747981622299</v>
      </c>
      <c r="AQ31" t="s">
        <v>355</v>
      </c>
      <c r="AR31">
        <v>15427.8</v>
      </c>
      <c r="AS31">
        <v>679.74004000000002</v>
      </c>
      <c r="AT31">
        <v>741.01</v>
      </c>
      <c r="AU31">
        <f t="shared" si="27"/>
        <v>8.2684390224153526E-2</v>
      </c>
      <c r="AV31">
        <v>0.5</v>
      </c>
      <c r="AW31">
        <f t="shared" si="28"/>
        <v>1180.2117806277656</v>
      </c>
      <c r="AX31">
        <f t="shared" si="29"/>
        <v>5.1341784022515045</v>
      </c>
      <c r="AY31">
        <f t="shared" si="30"/>
        <v>48.792545708284628</v>
      </c>
      <c r="AZ31">
        <f t="shared" si="31"/>
        <v>0.32396323936249172</v>
      </c>
      <c r="BA31">
        <f t="shared" si="32"/>
        <v>4.8397465402603423E-3</v>
      </c>
      <c r="BB31">
        <f t="shared" si="33"/>
        <v>3.4022077974656209</v>
      </c>
      <c r="BC31" t="s">
        <v>356</v>
      </c>
      <c r="BD31">
        <v>500.95</v>
      </c>
      <c r="BE31">
        <f t="shared" si="34"/>
        <v>240.06</v>
      </c>
      <c r="BF31">
        <f t="shared" si="35"/>
        <v>0.25522769307673071</v>
      </c>
      <c r="BG31">
        <f t="shared" si="36"/>
        <v>0.91305733522144905</v>
      </c>
      <c r="BH31">
        <f t="shared" si="37"/>
        <v>2.3996308860301756</v>
      </c>
      <c r="BI31">
        <f t="shared" si="38"/>
        <v>0.98997367231884148</v>
      </c>
      <c r="BJ31">
        <f t="shared" si="39"/>
        <v>0.18809589743571414</v>
      </c>
      <c r="BK31">
        <f t="shared" si="40"/>
        <v>0.81190410256428591</v>
      </c>
      <c r="BL31">
        <f t="shared" si="41"/>
        <v>1400.0316666666699</v>
      </c>
      <c r="BM31">
        <f t="shared" si="42"/>
        <v>1180.2117806277656</v>
      </c>
      <c r="BN31">
        <f t="shared" si="43"/>
        <v>0.8429893471179315</v>
      </c>
      <c r="BO31">
        <f t="shared" si="44"/>
        <v>0.19597869423586306</v>
      </c>
      <c r="BP31">
        <v>6</v>
      </c>
      <c r="BQ31">
        <v>0.5</v>
      </c>
      <c r="BR31" t="s">
        <v>294</v>
      </c>
      <c r="BS31">
        <v>2</v>
      </c>
      <c r="BT31">
        <v>1608317177.8499999</v>
      </c>
      <c r="BU31">
        <v>1399.5170000000001</v>
      </c>
      <c r="BV31">
        <v>1405.98866666667</v>
      </c>
      <c r="BW31">
        <v>20.156676666666701</v>
      </c>
      <c r="BX31">
        <v>19.937333333333299</v>
      </c>
      <c r="BY31">
        <v>1400.2929999999999</v>
      </c>
      <c r="BZ31">
        <v>20.151676666666699</v>
      </c>
      <c r="CA31">
        <v>500.21409999999997</v>
      </c>
      <c r="CB31">
        <v>102.570733333333</v>
      </c>
      <c r="CC31">
        <v>9.9930206666666702E-2</v>
      </c>
      <c r="CD31">
        <v>27.9562566666667</v>
      </c>
      <c r="CE31">
        <v>28.261113333333299</v>
      </c>
      <c r="CF31">
        <v>999.9</v>
      </c>
      <c r="CG31">
        <v>0</v>
      </c>
      <c r="CH31">
        <v>0</v>
      </c>
      <c r="CI31">
        <v>10003.259333333301</v>
      </c>
      <c r="CJ31">
        <v>0</v>
      </c>
      <c r="CK31">
        <v>438.82353333333299</v>
      </c>
      <c r="CL31">
        <v>1400.0316666666699</v>
      </c>
      <c r="CM31">
        <v>0.89999713333333298</v>
      </c>
      <c r="CN31">
        <v>0.100002813333333</v>
      </c>
      <c r="CO31">
        <v>0</v>
      </c>
      <c r="CP31">
        <v>679.73036666666701</v>
      </c>
      <c r="CQ31">
        <v>4.99979</v>
      </c>
      <c r="CR31">
        <v>9745.3933333333298</v>
      </c>
      <c r="CS31">
        <v>11904.93</v>
      </c>
      <c r="CT31">
        <v>48.25</v>
      </c>
      <c r="CU31">
        <v>50.680799999999998</v>
      </c>
      <c r="CV31">
        <v>49.436999999999998</v>
      </c>
      <c r="CW31">
        <v>49.5</v>
      </c>
      <c r="CX31">
        <v>49.395666666666699</v>
      </c>
      <c r="CY31">
        <v>1255.5256666666701</v>
      </c>
      <c r="CZ31">
        <v>139.506</v>
      </c>
      <c r="DA31">
        <v>0</v>
      </c>
      <c r="DB31">
        <v>113.09999990463299</v>
      </c>
      <c r="DC31">
        <v>0</v>
      </c>
      <c r="DD31">
        <v>679.74004000000002</v>
      </c>
      <c r="DE31">
        <v>-0.415153846254953</v>
      </c>
      <c r="DF31">
        <v>-13.586153874191</v>
      </c>
      <c r="DG31">
        <v>9745.2384000000002</v>
      </c>
      <c r="DH31">
        <v>15</v>
      </c>
      <c r="DI31">
        <v>1608317202.5999999</v>
      </c>
      <c r="DJ31" t="s">
        <v>357</v>
      </c>
      <c r="DK31">
        <v>1608316624.5999999</v>
      </c>
      <c r="DL31">
        <v>1608317202.5999999</v>
      </c>
      <c r="DM31">
        <v>5</v>
      </c>
      <c r="DN31">
        <v>0.11899999999999999</v>
      </c>
      <c r="DO31">
        <v>3.0000000000000001E-3</v>
      </c>
      <c r="DP31">
        <v>-0.69199999999999995</v>
      </c>
      <c r="DQ31">
        <v>5.0000000000000001E-3</v>
      </c>
      <c r="DR31">
        <v>614</v>
      </c>
      <c r="DS31">
        <v>20</v>
      </c>
      <c r="DT31">
        <v>0.66</v>
      </c>
      <c r="DU31">
        <v>0.26</v>
      </c>
      <c r="DV31">
        <v>5.1310067480070698</v>
      </c>
      <c r="DW31">
        <v>-0.26485232023138799</v>
      </c>
      <c r="DX31">
        <v>5.1902530298925997E-2</v>
      </c>
      <c r="DY31">
        <v>1</v>
      </c>
      <c r="DZ31">
        <v>-6.4709038709677396</v>
      </c>
      <c r="EA31">
        <v>0.19853080645162499</v>
      </c>
      <c r="EB31">
        <v>6.4114754865531795E-2</v>
      </c>
      <c r="EC31">
        <v>1</v>
      </c>
      <c r="ED31">
        <v>0.220667741935484</v>
      </c>
      <c r="EE31">
        <v>5.0521306451612E-2</v>
      </c>
      <c r="EF31">
        <v>6.5728190297557098E-3</v>
      </c>
      <c r="EG31">
        <v>1</v>
      </c>
      <c r="EH31">
        <v>3</v>
      </c>
      <c r="EI31">
        <v>3</v>
      </c>
      <c r="EJ31" t="s">
        <v>302</v>
      </c>
      <c r="EK31">
        <v>100</v>
      </c>
      <c r="EL31">
        <v>100</v>
      </c>
      <c r="EM31">
        <v>-0.78</v>
      </c>
      <c r="EN31">
        <v>5.0000000000000001E-3</v>
      </c>
      <c r="EO31">
        <v>-0.95283453164937904</v>
      </c>
      <c r="EP31">
        <v>8.1547674161403102E-4</v>
      </c>
      <c r="EQ31">
        <v>-7.5071724955183801E-7</v>
      </c>
      <c r="ER31">
        <v>1.8443278439785599E-10</v>
      </c>
      <c r="ES31">
        <v>-0.147133335198945</v>
      </c>
      <c r="ET31">
        <v>-1.3848143210928599E-2</v>
      </c>
      <c r="EU31">
        <v>1.44553185324755E-3</v>
      </c>
      <c r="EV31">
        <v>-1.8822019075458498E-5</v>
      </c>
      <c r="EW31">
        <v>6</v>
      </c>
      <c r="EX31">
        <v>2177</v>
      </c>
      <c r="EY31">
        <v>1</v>
      </c>
      <c r="EZ31">
        <v>25</v>
      </c>
      <c r="FA31">
        <v>9.3000000000000007</v>
      </c>
      <c r="FB31">
        <v>11.7</v>
      </c>
      <c r="FC31">
        <v>2</v>
      </c>
      <c r="FD31">
        <v>512.54200000000003</v>
      </c>
      <c r="FE31">
        <v>540.64</v>
      </c>
      <c r="FF31">
        <v>23.2439</v>
      </c>
      <c r="FG31">
        <v>31.430399999999999</v>
      </c>
      <c r="FH31">
        <v>29.999700000000001</v>
      </c>
      <c r="FI31">
        <v>31.355599999999999</v>
      </c>
      <c r="FJ31">
        <v>31.314499999999999</v>
      </c>
      <c r="FK31">
        <v>55.677</v>
      </c>
      <c r="FL31">
        <v>34.159300000000002</v>
      </c>
      <c r="FM31">
        <v>88.714399999999998</v>
      </c>
      <c r="FN31">
        <v>23.274699999999999</v>
      </c>
      <c r="FO31">
        <v>1406.16</v>
      </c>
      <c r="FP31">
        <v>19.862200000000001</v>
      </c>
      <c r="FQ31">
        <v>101.137</v>
      </c>
      <c r="FR31">
        <v>100.922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2020-12-18T10:49:50Z</dcterms:created>
  <dcterms:modified xsi:type="dcterms:W3CDTF">2021-05-04T23:50:49Z</dcterms:modified>
</cp:coreProperties>
</file>