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E703874-1895-4652-B862-80D720951E83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S26" i="1"/>
  <c r="P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S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W17" i="1" s="1"/>
  <c r="X17" i="1"/>
  <c r="P17" i="1"/>
  <c r="AW20" i="1" l="1"/>
  <c r="K17" i="1"/>
  <c r="J17" i="1"/>
  <c r="AV17" i="1" s="1"/>
  <c r="AY17" i="1" s="1"/>
  <c r="I17" i="1"/>
  <c r="AH17" i="1"/>
  <c r="N17" i="1"/>
  <c r="K28" i="1"/>
  <c r="J28" i="1"/>
  <c r="AV28" i="1" s="1"/>
  <c r="AY28" i="1" s="1"/>
  <c r="AH28" i="1"/>
  <c r="I28" i="1"/>
  <c r="N28" i="1"/>
  <c r="S20" i="1"/>
  <c r="AU20" i="1"/>
  <c r="N27" i="1"/>
  <c r="K27" i="1"/>
  <c r="J27" i="1"/>
  <c r="AV27" i="1" s="1"/>
  <c r="AY27" i="1" s="1"/>
  <c r="AH27" i="1"/>
  <c r="I27" i="1"/>
  <c r="AA21" i="1"/>
  <c r="I29" i="1"/>
  <c r="AH29" i="1"/>
  <c r="N29" i="1"/>
  <c r="J29" i="1"/>
  <c r="AV29" i="1" s="1"/>
  <c r="K29" i="1"/>
  <c r="J18" i="1"/>
  <c r="AV18" i="1" s="1"/>
  <c r="AY18" i="1" s="1"/>
  <c r="N18" i="1"/>
  <c r="I18" i="1"/>
  <c r="AH18" i="1"/>
  <c r="K18" i="1"/>
  <c r="AU27" i="1"/>
  <c r="S27" i="1"/>
  <c r="AU29" i="1"/>
  <c r="AW29" i="1" s="1"/>
  <c r="S29" i="1"/>
  <c r="N19" i="1"/>
  <c r="K19" i="1"/>
  <c r="J19" i="1"/>
  <c r="AV19" i="1" s="1"/>
  <c r="AH19" i="1"/>
  <c r="I19" i="1"/>
  <c r="AU21" i="1"/>
  <c r="AW21" i="1" s="1"/>
  <c r="S21" i="1"/>
  <c r="AW28" i="1"/>
  <c r="S28" i="1"/>
  <c r="AU28" i="1"/>
  <c r="AU30" i="1"/>
  <c r="AW30" i="1" s="1"/>
  <c r="S30" i="1"/>
  <c r="K20" i="1"/>
  <c r="AH20" i="1"/>
  <c r="J20" i="1"/>
  <c r="AV20" i="1" s="1"/>
  <c r="AY20" i="1" s="1"/>
  <c r="I20" i="1"/>
  <c r="N20" i="1"/>
  <c r="AU22" i="1"/>
  <c r="AW22" i="1" s="1"/>
  <c r="S22" i="1"/>
  <c r="AH24" i="1"/>
  <c r="N24" i="1"/>
  <c r="K24" i="1"/>
  <c r="J24" i="1"/>
  <c r="AV24" i="1" s="1"/>
  <c r="AY24" i="1" s="1"/>
  <c r="I24" i="1"/>
  <c r="I25" i="1"/>
  <c r="K25" i="1"/>
  <c r="J25" i="1"/>
  <c r="AV25" i="1" s="1"/>
  <c r="AY25" i="1" s="1"/>
  <c r="AH25" i="1"/>
  <c r="N25" i="1"/>
  <c r="S31" i="1"/>
  <c r="AU31" i="1"/>
  <c r="AW31" i="1"/>
  <c r="AW27" i="1"/>
  <c r="AU19" i="1"/>
  <c r="AW19" i="1" s="1"/>
  <c r="S19" i="1"/>
  <c r="S23" i="1"/>
  <c r="AU23" i="1"/>
  <c r="AW23" i="1" s="1"/>
  <c r="J26" i="1"/>
  <c r="AV26" i="1" s="1"/>
  <c r="AY26" i="1" s="1"/>
  <c r="I26" i="1"/>
  <c r="AH26" i="1"/>
  <c r="N26" i="1"/>
  <c r="K26" i="1"/>
  <c r="T18" i="1"/>
  <c r="U18" i="1" s="1"/>
  <c r="AH22" i="1"/>
  <c r="T26" i="1"/>
  <c r="U26" i="1" s="1"/>
  <c r="AH30" i="1"/>
  <c r="I22" i="1"/>
  <c r="N23" i="1"/>
  <c r="S24" i="1"/>
  <c r="I30" i="1"/>
  <c r="N31" i="1"/>
  <c r="K22" i="1"/>
  <c r="AH23" i="1"/>
  <c r="K30" i="1"/>
  <c r="AH31" i="1"/>
  <c r="S17" i="1"/>
  <c r="I23" i="1"/>
  <c r="S25" i="1"/>
  <c r="I31" i="1"/>
  <c r="J22" i="1"/>
  <c r="AV22" i="1" s="1"/>
  <c r="AY22" i="1" s="1"/>
  <c r="AH21" i="1"/>
  <c r="J23" i="1"/>
  <c r="AV23" i="1" s="1"/>
  <c r="J31" i="1"/>
  <c r="AV31" i="1" s="1"/>
  <c r="J30" i="1"/>
  <c r="AV30" i="1" s="1"/>
  <c r="AY30" i="1" s="1"/>
  <c r="V26" i="1" l="1"/>
  <c r="Z26" i="1" s="1"/>
  <c r="AC26" i="1"/>
  <c r="AB26" i="1"/>
  <c r="T21" i="1"/>
  <c r="U21" i="1" s="1"/>
  <c r="T17" i="1"/>
  <c r="U17" i="1" s="1"/>
  <c r="AA20" i="1"/>
  <c r="AA29" i="1"/>
  <c r="AY31" i="1"/>
  <c r="AA22" i="1"/>
  <c r="T31" i="1"/>
  <c r="U31" i="1" s="1"/>
  <c r="Q18" i="1"/>
  <c r="O18" i="1" s="1"/>
  <c r="R18" i="1" s="1"/>
  <c r="L18" i="1" s="1"/>
  <c r="M18" i="1" s="1"/>
  <c r="AA18" i="1"/>
  <c r="AA17" i="1"/>
  <c r="Q17" i="1"/>
  <c r="O17" i="1" s="1"/>
  <c r="R17" i="1" s="1"/>
  <c r="L17" i="1" s="1"/>
  <c r="M17" i="1" s="1"/>
  <c r="T19" i="1"/>
  <c r="U19" i="1" s="1"/>
  <c r="AA24" i="1"/>
  <c r="T28" i="1"/>
  <c r="U28" i="1" s="1"/>
  <c r="AY23" i="1"/>
  <c r="Q26" i="1"/>
  <c r="O26" i="1" s="1"/>
  <c r="R26" i="1" s="1"/>
  <c r="L26" i="1" s="1"/>
  <c r="M26" i="1" s="1"/>
  <c r="AA26" i="1"/>
  <c r="T29" i="1"/>
  <c r="U29" i="1" s="1"/>
  <c r="T20" i="1"/>
  <c r="U20" i="1" s="1"/>
  <c r="T30" i="1"/>
  <c r="U30" i="1" s="1"/>
  <c r="AA28" i="1"/>
  <c r="Q28" i="1"/>
  <c r="O28" i="1" s="1"/>
  <c r="R28" i="1" s="1"/>
  <c r="L28" i="1" s="1"/>
  <c r="M28" i="1" s="1"/>
  <c r="T27" i="1"/>
  <c r="U27" i="1" s="1"/>
  <c r="AA31" i="1"/>
  <c r="V18" i="1"/>
  <c r="Z18" i="1" s="1"/>
  <c r="AC18" i="1"/>
  <c r="AB18" i="1"/>
  <c r="T23" i="1"/>
  <c r="U23" i="1" s="1"/>
  <c r="T22" i="1"/>
  <c r="U22" i="1" s="1"/>
  <c r="AA19" i="1"/>
  <c r="AY29" i="1"/>
  <c r="T25" i="1"/>
  <c r="U25" i="1" s="1"/>
  <c r="Q25" i="1" s="1"/>
  <c r="O25" i="1" s="1"/>
  <c r="R25" i="1" s="1"/>
  <c r="L25" i="1" s="1"/>
  <c r="M25" i="1" s="1"/>
  <c r="AA30" i="1"/>
  <c r="Q30" i="1"/>
  <c r="O30" i="1" s="1"/>
  <c r="R30" i="1" s="1"/>
  <c r="L30" i="1" s="1"/>
  <c r="M30" i="1" s="1"/>
  <c r="AY21" i="1"/>
  <c r="AA27" i="1"/>
  <c r="AA23" i="1"/>
  <c r="Q23" i="1"/>
  <c r="O23" i="1" s="1"/>
  <c r="R23" i="1" s="1"/>
  <c r="L23" i="1" s="1"/>
  <c r="M23" i="1" s="1"/>
  <c r="T24" i="1"/>
  <c r="U24" i="1" s="1"/>
  <c r="AA25" i="1"/>
  <c r="AY19" i="1"/>
  <c r="AB24" i="1" l="1"/>
  <c r="V24" i="1"/>
  <c r="Z24" i="1" s="1"/>
  <c r="AC24" i="1"/>
  <c r="AD24" i="1" s="1"/>
  <c r="V22" i="1"/>
  <c r="Z22" i="1" s="1"/>
  <c r="AC22" i="1"/>
  <c r="AD22" i="1" s="1"/>
  <c r="AB22" i="1"/>
  <c r="Q24" i="1"/>
  <c r="O24" i="1" s="1"/>
  <c r="R24" i="1" s="1"/>
  <c r="L24" i="1" s="1"/>
  <c r="M24" i="1" s="1"/>
  <c r="V27" i="1"/>
  <c r="Z27" i="1" s="1"/>
  <c r="AC27" i="1"/>
  <c r="AD27" i="1" s="1"/>
  <c r="AB27" i="1"/>
  <c r="AC29" i="1"/>
  <c r="V29" i="1"/>
  <c r="Z29" i="1" s="1"/>
  <c r="AB29" i="1"/>
  <c r="AC20" i="1"/>
  <c r="V20" i="1"/>
  <c r="Z20" i="1" s="1"/>
  <c r="AB20" i="1"/>
  <c r="V31" i="1"/>
  <c r="Z31" i="1" s="1"/>
  <c r="AB31" i="1"/>
  <c r="AC31" i="1"/>
  <c r="AD31" i="1" s="1"/>
  <c r="V23" i="1"/>
  <c r="Z23" i="1" s="1"/>
  <c r="AC23" i="1"/>
  <c r="AD23" i="1" s="1"/>
  <c r="AB23" i="1"/>
  <c r="V19" i="1"/>
  <c r="Z19" i="1" s="1"/>
  <c r="AC19" i="1"/>
  <c r="AB19" i="1"/>
  <c r="Q22" i="1"/>
  <c r="O22" i="1" s="1"/>
  <c r="R22" i="1" s="1"/>
  <c r="L22" i="1" s="1"/>
  <c r="M22" i="1" s="1"/>
  <c r="AC17" i="1"/>
  <c r="AB17" i="1"/>
  <c r="V17" i="1"/>
  <c r="Z17" i="1" s="1"/>
  <c r="AD18" i="1"/>
  <c r="V30" i="1"/>
  <c r="Z30" i="1" s="1"/>
  <c r="AC30" i="1"/>
  <c r="AB30" i="1"/>
  <c r="AC25" i="1"/>
  <c r="AD25" i="1" s="1"/>
  <c r="AB25" i="1"/>
  <c r="V25" i="1"/>
  <c r="Z25" i="1" s="1"/>
  <c r="Q27" i="1"/>
  <c r="O27" i="1" s="1"/>
  <c r="R27" i="1" s="1"/>
  <c r="L27" i="1" s="1"/>
  <c r="M27" i="1" s="1"/>
  <c r="Q19" i="1"/>
  <c r="O19" i="1" s="1"/>
  <c r="R19" i="1" s="1"/>
  <c r="L19" i="1" s="1"/>
  <c r="M19" i="1" s="1"/>
  <c r="Q29" i="1"/>
  <c r="O29" i="1" s="1"/>
  <c r="R29" i="1" s="1"/>
  <c r="L29" i="1" s="1"/>
  <c r="M29" i="1" s="1"/>
  <c r="AD26" i="1"/>
  <c r="AC21" i="1"/>
  <c r="AD21" i="1" s="1"/>
  <c r="V21" i="1"/>
  <c r="Z21" i="1" s="1"/>
  <c r="AB21" i="1"/>
  <c r="Q21" i="1"/>
  <c r="O21" i="1" s="1"/>
  <c r="R21" i="1" s="1"/>
  <c r="L21" i="1" s="1"/>
  <c r="M21" i="1" s="1"/>
  <c r="Q31" i="1"/>
  <c r="O31" i="1" s="1"/>
  <c r="R31" i="1" s="1"/>
  <c r="L31" i="1" s="1"/>
  <c r="M31" i="1" s="1"/>
  <c r="AC28" i="1"/>
  <c r="V28" i="1"/>
  <c r="Z28" i="1" s="1"/>
  <c r="AB28" i="1"/>
  <c r="Q20" i="1"/>
  <c r="O20" i="1" s="1"/>
  <c r="R20" i="1" s="1"/>
  <c r="L20" i="1" s="1"/>
  <c r="M20" i="1" s="1"/>
  <c r="AD19" i="1" l="1"/>
  <c r="AD20" i="1"/>
  <c r="AD28" i="1"/>
  <c r="AD17" i="1"/>
  <c r="AD29" i="1"/>
  <c r="AD30" i="1"/>
</calcChain>
</file>

<file path=xl/sharedStrings.xml><?xml version="1.0" encoding="utf-8"?>
<sst xmlns="http://schemas.openxmlformats.org/spreadsheetml/2006/main" count="693" uniqueCount="354">
  <si>
    <t>File opened</t>
  </si>
  <si>
    <t>2020-12-18 10:19:37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</si>
  <si>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</si>
  <si>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</si>
  <si>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</si>
  <si>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</si>
  <si>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</si>
  <si>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</si>
  <si>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</si>
  <si>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</si>
  <si>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</si>
  <si>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</si>
  <si>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</si>
  <si>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</si>
  <si>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</si>
  <si>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</si>
  <si>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</si>
  <si>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</si>
  <si>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</si>
  <si>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</si>
  <si>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</si>
  <si>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</si>
  <si>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</si>
  <si>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10:19:37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</si>
  <si>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</si>
  <si>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</si>
  <si>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</si>
  <si>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</si>
  <si>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</si>
  <si>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</si>
  <si>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</si>
  <si>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</si>
  <si>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</si>
  <si>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</si>
  <si>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</si>
  <si>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</si>
  <si>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</si>
  <si>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</si>
  <si>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</si>
  <si>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</si>
  <si>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</si>
  <si>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</si>
  <si>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</si>
  <si>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</si>
  <si>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</si>
  <si>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</si>
  <si>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</si>
  <si>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</si>
  <si>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</si>
  <si>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</si>
  <si>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</si>
  <si>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</si>
  <si>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</si>
  <si>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</si>
  <si>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</si>
  <si>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</si>
  <si>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</si>
  <si>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</si>
  <si>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</si>
  <si>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</si>
  <si>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</si>
  <si>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</si>
  <si>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</si>
  <si>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</si>
  <si>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</si>
  <si>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</si>
  <si>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</si>
  <si>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</si>
  <si>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</si>
  <si>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</si>
  <si>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</si>
  <si>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</si>
  <si>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</si>
  <si>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</si>
  <si>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</si>
  <si>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</si>
  <si>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</si>
  <si>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</si>
  <si>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</si>
  <si>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</si>
  <si>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</si>
  <si>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</si>
  <si>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</si>
  <si>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</si>
  <si>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</si>
  <si>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</si>
  <si>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</si>
  <si>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</si>
  <si>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</si>
  <si>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</si>
  <si>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</si>
  <si>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</si>
  <si>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</si>
  <si>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</si>
  <si>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</si>
  <si>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</si>
  <si>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</si>
  <si>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</si>
  <si>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</si>
  <si>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</si>
  <si>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</si>
  <si>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</si>
  <si>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</si>
  <si>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</si>
  <si>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</si>
  <si>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</si>
  <si>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</si>
  <si>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</si>
  <si>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</si>
  <si>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</si>
  <si>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</si>
  <si>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</si>
  <si>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</si>
  <si>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</si>
  <si>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</si>
  <si>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</si>
  <si>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</si>
  <si>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</si>
  <si>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</si>
  <si>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</si>
  <si>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</si>
  <si>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</si>
  <si>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</si>
  <si>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</si>
  <si>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</si>
  <si>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</si>
  <si>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</si>
  <si>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</si>
  <si>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</si>
  <si>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</si>
  <si>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</si>
  <si>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</si>
  <si>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</si>
  <si>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</si>
  <si>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</si>
  <si>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</si>
  <si>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</si>
  <si>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</si>
  <si>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</si>
  <si>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</si>
  <si>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</si>
  <si>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</si>
  <si>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</si>
  <si>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</si>
  <si>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</si>
  <si>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</si>
  <si>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</si>
  <si>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</si>
  <si>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</si>
  <si>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</si>
  <si>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</si>
  <si>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</si>
  <si>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</si>
  <si>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</si>
  <si>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</si>
  <si>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</si>
  <si>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</si>
  <si>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</si>
  <si>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</si>
  <si>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</si>
  <si>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</si>
  <si>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</si>
  <si>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</si>
  <si>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</si>
  <si>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</si>
  <si>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</si>
  <si>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</si>
  <si>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</si>
  <si>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</si>
  <si>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</si>
  <si>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</si>
  <si>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</si>
  <si>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</si>
  <si>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</si>
  <si>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</si>
  <si>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</si>
  <si>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</si>
  <si>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</si>
  <si>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</si>
  <si>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</si>
  <si>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</si>
  <si>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</si>
  <si>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</si>
  <si>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</si>
  <si>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</si>
  <si>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</si>
  <si>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</si>
  <si>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</si>
  <si>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</si>
  <si>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</si>
  <si>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</si>
  <si>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</si>
  <si>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</si>
  <si>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</si>
  <si>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</si>
  <si>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</si>
  <si>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</si>
  <si>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</si>
  <si>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</si>
  <si>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</si>
  <si>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</si>
  <si>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</si>
  <si>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</si>
  <si>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</si>
  <si>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</si>
  <si>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</si>
  <si>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</si>
  <si>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</si>
  <si>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</si>
  <si>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</si>
  <si>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</si>
  <si>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</si>
  <si>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</si>
  <si>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</si>
  <si>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</si>
  <si>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</si>
  <si>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</si>
  <si>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</si>
  <si>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</si>
  <si>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</si>
  <si>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</si>
  <si>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</si>
  <si>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</si>
  <si>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</si>
  <si>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</si>
  <si>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</si>
  <si>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</si>
  <si>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</si>
  <si>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</si>
  <si>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</si>
  <si>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</si>
  <si>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</si>
  <si>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</si>
  <si>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</si>
  <si>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</si>
  <si>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</si>
  <si>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</si>
  <si>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</si>
  <si>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</si>
  <si>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</si>
  <si>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</si>
  <si>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</si>
  <si>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</si>
  <si>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</si>
  <si>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</si>
  <si>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</si>
  <si>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</si>
  <si>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</si>
  <si>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</si>
  <si>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</si>
  <si>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</si>
  <si>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</si>
  <si>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</si>
  <si>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</si>
  <si>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</si>
  <si>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</si>
  <si>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</si>
  <si>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</si>
  <si>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</si>
  <si>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</si>
  <si>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</si>
  <si>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</si>
  <si>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</si>
  <si>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</si>
  <si>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</si>
  <si>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</si>
  <si>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</si>
  <si>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</si>
  <si>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</si>
  <si>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</si>
  <si>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</si>
  <si>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</si>
  <si>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</si>
  <si>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</si>
  <si>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</si>
  <si>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</si>
  <si>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</si>
  <si>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</si>
  <si>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</si>
  <si>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</si>
  <si>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</si>
  <si>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</si>
  <si>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</si>
  <si>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10:31:25</t>
  </si>
  <si>
    <t>10:31:25</t>
  </si>
  <si>
    <t>1149</t>
  </si>
  <si>
    <t>_1</t>
  </si>
  <si>
    <t>RECT-4143-20200907-06_33_50</t>
  </si>
  <si>
    <t>RECT-8529-20201218-10_31_29</t>
  </si>
  <si>
    <t>DARK-8530-20201218-10_31_31</t>
  </si>
  <si>
    <t>0: Broadleaf</t>
  </si>
  <si>
    <t>10:26:06</t>
  </si>
  <si>
    <t>1/3</t>
  </si>
  <si>
    <t>20201218 10:33:26</t>
  </si>
  <si>
    <t>10:33:26</t>
  </si>
  <si>
    <t>RECT-8531-20201218-10_33_29</t>
  </si>
  <si>
    <t>DARK-8532-20201218-10_33_31</t>
  </si>
  <si>
    <t>0/3</t>
  </si>
  <si>
    <t>20201218 10:34:43</t>
  </si>
  <si>
    <t>10:34:43</t>
  </si>
  <si>
    <t>RECT-8533-20201218-10_34_46</t>
  </si>
  <si>
    <t>DARK-8534-20201218-10_34_49</t>
  </si>
  <si>
    <t>3/3</t>
  </si>
  <si>
    <t>20201218 10:36:44</t>
  </si>
  <si>
    <t>10:36:44</t>
  </si>
  <si>
    <t>RECT-8535-20201218-10_36_47</t>
  </si>
  <si>
    <t>DARK-8536-20201218-10_36_49</t>
  </si>
  <si>
    <t>10:37:09</t>
  </si>
  <si>
    <t>2/3</t>
  </si>
  <si>
    <t>20201218 10:38:22</t>
  </si>
  <si>
    <t>10:38:22</t>
  </si>
  <si>
    <t>RECT-8537-20201218-10_38_25</t>
  </si>
  <si>
    <t>DARK-8538-20201218-10_38_27</t>
  </si>
  <si>
    <t>20201218 10:39:35</t>
  </si>
  <si>
    <t>10:39:35</t>
  </si>
  <si>
    <t>RECT-8539-20201218-10_39_38</t>
  </si>
  <si>
    <t>DARK-8540-20201218-10_39_41</t>
  </si>
  <si>
    <t>20201218 10:41:17</t>
  </si>
  <si>
    <t>10:41:17</t>
  </si>
  <si>
    <t>RECT-8541-20201218-10_41_20</t>
  </si>
  <si>
    <t>DARK-8542-20201218-10_41_23</t>
  </si>
  <si>
    <t>20201218 10:43:18</t>
  </si>
  <si>
    <t>10:43:18</t>
  </si>
  <si>
    <t>RECT-8543-20201218-10_43_21</t>
  </si>
  <si>
    <t>DARK-8544-20201218-10_43_23</t>
  </si>
  <si>
    <t>20201218 10:45:18</t>
  </si>
  <si>
    <t>10:45:18</t>
  </si>
  <si>
    <t>RECT-8545-20201218-10_45_21</t>
  </si>
  <si>
    <t>DARK-8546-20201218-10_45_24</t>
  </si>
  <si>
    <t>20201218 10:47:19</t>
  </si>
  <si>
    <t>10:47:19</t>
  </si>
  <si>
    <t>RECT-8547-20201218-10_47_22</t>
  </si>
  <si>
    <t>DARK-8548-20201218-10_47_24</t>
  </si>
  <si>
    <t>10:47:42</t>
  </si>
  <si>
    <t>20201218 10:49:43</t>
  </si>
  <si>
    <t>10:49:43</t>
  </si>
  <si>
    <t>RECT-8549-20201218-10_49_46</t>
  </si>
  <si>
    <t>DARK-8550-20201218-10_49_48</t>
  </si>
  <si>
    <t>20201218 10:51:37</t>
  </si>
  <si>
    <t>10:51:37</t>
  </si>
  <si>
    <t>RECT-8551-20201218-10_51_41</t>
  </si>
  <si>
    <t>DARK-8552-20201218-10_51_43</t>
  </si>
  <si>
    <t>20201218 10:53:16</t>
  </si>
  <si>
    <t>10:53:16</t>
  </si>
  <si>
    <t>RECT-8553-20201218-10_53_20</t>
  </si>
  <si>
    <t>DARK-8554-20201218-10_53_22</t>
  </si>
  <si>
    <t>20201218 10:55:17</t>
  </si>
  <si>
    <t>10:55:17</t>
  </si>
  <si>
    <t>RECT-8555-20201218-10_55_20</t>
  </si>
  <si>
    <t>DARK-8556-20201218-10_55_22</t>
  </si>
  <si>
    <t>20201218 10:57:17</t>
  </si>
  <si>
    <t>10:57:17</t>
  </si>
  <si>
    <t>RECT-8557-20201218-10_57_21</t>
  </si>
  <si>
    <t>DARK-8558-20201218-10_57_23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</si>
</sst>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1608316285.5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1608316277.5</v>
      </c>
      <c r="I17">
        <f t="shared" ref="I17:I31" si="0">BW17*AG17*(BS17-BT17)/(100*BL17*(1000-AG17*BS17))</f>
        <v>3.202322518963112E-4</v>
      </c>
      <c r="J17">
        <f t="shared" ref="J17:J31" si="1">BW17*AG17*(BR17-BQ17*(1000-AG17*BT17)/(1000-AG17*BS17))/(100*BL17)</f>
        <v>1.3036070119127556</v>
      </c>
      <c r="K17">
        <f t="shared" ref="K17:K31" si="2">BQ17 - IF(AG17&gt;1, J17*BL17*100/(AI17*CE17), 0)</f>
        <v>401.54796774193602</v>
      </c>
      <c r="L17">
        <f t="shared" ref="L17:L31" si="3">((R17-I17/2)*K17-J17)/(R17+I17/2)</f>
        <v>274.11454782597178</v>
      </c>
      <c r="M17">
        <f t="shared" ref="M17:M31" si="4">L17*(BX17+BY17)/1000</f>
        <v>28.15118838862379</v>
      </c>
      <c r="N17">
        <f t="shared" ref="N17:N31" si="5">(BQ17 - IF(AG17&gt;1, J17*BL17*100/(AI17*CE17), 0))*(BX17+BY17)/1000</f>
        <v>41.238425966902426</v>
      </c>
      <c r="O17">
        <f t="shared" ref="O17:O31" si="6">2/((1/Q17-1/P17)+SIGN(Q17)*SQRT((1/Q17-1/P17)*(1/Q17-1/P17) + 4*BM17/((BM17+1)*(BM17+1))*(2*1/Q17*1/P17-1/P17*1/P17)))</f>
        <v>1.7776214142066718E-2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2.9757766068754736</v>
      </c>
      <c r="Q17">
        <f t="shared" ref="Q17:Q31" si="8">I17*(1000-(1000*0.61365*EXP(17.502*U17/(240.97+U17))/(BX17+BY17)+BS17)/2)/(1000*0.61365*EXP(17.502*U17/(240.97+U17))/(BX17+BY17)-BS17)</f>
        <v>1.7717431083123229E-2</v>
      </c>
      <c r="R17">
        <f t="shared" ref="R17:R31" si="9">1/((BM17+1)/(O17/1.6)+1/(P17/1.37)) + BM17/((BM17+1)/(O17/1.6) + BM17/(P17/1.37))</f>
        <v>1.107865956422481E-2</v>
      </c>
      <c r="S17">
        <f t="shared" ref="S17:S31" si="10">(BI17*BK17)</f>
        <v>231.29320168415828</v>
      </c>
      <c r="T17">
        <f t="shared" ref="T17:T31" si="11">(BZ17+(S17+2*0.95*0.0000000567*(((BZ17+$B$7)+273)^4-(BZ17+273)^4)-44100*I17)/(1.84*29.3*P17+8*0.95*0.0000000567*(BZ17+273)^3))</f>
        <v>29.256568086945357</v>
      </c>
      <c r="U17">
        <f t="shared" ref="U17:U31" si="12">($C$7*CA17+$D$7*CB17+$E$7*T17)</f>
        <v>28.693883870967699</v>
      </c>
      <c r="V17">
        <f t="shared" ref="V17:V31" si="13">0.61365*EXP(17.502*U17/(240.97+U17))</f>
        <v>3.9510806553550228</v>
      </c>
      <c r="W17">
        <f t="shared" ref="W17:W31" si="14">(X17/Y17*100)</f>
        <v>56.67148147441241</v>
      </c>
      <c r="X17">
        <f t="shared" ref="X17:X31" si="15">BS17*(BX17+BY17)/1000</f>
        <v>2.1499994527949569</v>
      </c>
      <c r="Y17">
        <f t="shared" ref="Y17:Y31" si="16">0.61365*EXP(17.502*BZ17/(240.97+BZ17))</f>
        <v>3.793794333338008</v>
      </c>
      <c r="Z17">
        <f t="shared" ref="Z17:Z31" si="17">(V17-BS17*(BX17+BY17)/1000)</f>
        <v>1.801081202560066</v>
      </c>
      <c r="AA17">
        <f t="shared" ref="AA17:AA31" si="18">(-I17*44100)</f>
        <v>-14.122242308627325</v>
      </c>
      <c r="AB17">
        <f t="shared" ref="AB17:AB31" si="19">2*29.3*P17*0.92*(BZ17-U17)</f>
        <v>-112.07799835414788</v>
      </c>
      <c r="AC17">
        <f t="shared" ref="AC17:AC31" si="20">2*0.95*0.0000000567*(((BZ17+$B$7)+273)^4-(U17+273)^4)</f>
        <v>-8.2380036829042425</v>
      </c>
      <c r="AD17">
        <f t="shared" ref="AD17:AD31" si="21">S17+AC17+AA17+AB17</f>
        <v>96.854957338478826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54102.503231085801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1093.5550000000001</v>
      </c>
      <c r="AR17">
        <v>1209.78</v>
      </c>
      <c r="AS17">
        <f t="shared" ref="AS17:AS31" si="27">1-AQ17/AR17</f>
        <v>9.6071186496718308E-2</v>
      </c>
      <c r="AT17">
        <v>0.5</v>
      </c>
      <c r="AU17">
        <f t="shared" ref="AU17:AU31" si="28">BI17</f>
        <v>1180.1966610733584</v>
      </c>
      <c r="AV17">
        <f t="shared" ref="AV17:AV31" si="29">J17</f>
        <v>1.3036070119127556</v>
      </c>
      <c r="AW17">
        <f t="shared" ref="AW17:AW31" si="30">AS17*AT17*AU17</f>
        <v>56.691446764391436</v>
      </c>
      <c r="AX17">
        <f t="shared" ref="AX17:AX31" si="31">BC17/AR17</f>
        <v>0.37378696953165036</v>
      </c>
      <c r="AY17">
        <f t="shared" ref="AY17:AY31" si="32">(AV17-AO17)/AU17</f>
        <v>1.5941025371296468E-3</v>
      </c>
      <c r="AZ17">
        <f t="shared" ref="AZ17:AZ31" si="33">(AL17-AR17)/AR17</f>
        <v>1.6964241432326541</v>
      </c>
      <c r="BA17" t="s">
        <v>289</v>
      </c>
      <c r="BB17">
        <v>757.58</v>
      </c>
      <c r="BC17">
        <f t="shared" ref="BC17:BC31" si="34">AR17-BB17</f>
        <v>452.19999999999993</v>
      </c>
      <c r="BD17">
        <f t="shared" ref="BD17:BD31" si="35">(AR17-AQ17)/(AR17-BB17)</f>
        <v>0.25702122954444917</v>
      </c>
      <c r="BE17">
        <f t="shared" ref="BE17:BE31" si="36">(AL17-AR17)/(AL17-BB17)</f>
        <v>0.81944499900179679</v>
      </c>
      <c r="BF17">
        <f t="shared" ref="BF17:BF31" si="37">(AR17-AQ17)/(AR17-AK17)</f>
        <v>0.23512902392490415</v>
      </c>
      <c r="BG17">
        <f t="shared" ref="BG17:BG31" si="38">(AL17-AR17)/(AL17-AK17)</f>
        <v>0.80589708643550506</v>
      </c>
      <c r="BH17">
        <f t="shared" ref="BH17:BH31" si="39">$B$11*CF17+$C$11*CG17+$F$11*CH17*(1-CK17)</f>
        <v>1400.0138709677401</v>
      </c>
      <c r="BI17">
        <f t="shared" ref="BI17:BI31" si="40">BH17*BJ17</f>
        <v>1180.1966610733584</v>
      </c>
      <c r="BJ17">
        <f t="shared" ref="BJ17:BJ31" si="41">($B$11*$D$9+$C$11*$D$9+$F$11*((CU17+CM17)/MAX(CU17+CM17+CV17, 0.1)*$I$9+CV17/MAX(CU17+CM17+CV17, 0.1)*$J$9))/($B$11+$C$11+$F$11)</f>
        <v>0.84298926285463438</v>
      </c>
      <c r="BK17">
        <f t="shared" ref="BK17:BK31" si="42">($B$11*$K$9+$C$11*$K$9+$F$11*((CU17+CM17)/MAX(CU17+CM17+CV17, 0.1)*$P$9+CV17/MAX(CU17+CM17+CV17, 0.1)*$Q$9))/($B$11+$C$11+$F$11)</f>
        <v>0.19597852570926871</v>
      </c>
      <c r="BL17">
        <v>6</v>
      </c>
      <c r="BM17">
        <v>0.5</v>
      </c>
      <c r="BN17" t="s">
        <v>290</v>
      </c>
      <c r="BO17">
        <v>2</v>
      </c>
      <c r="BP17">
        <v>1608316277.5</v>
      </c>
      <c r="BQ17">
        <v>401.54796774193602</v>
      </c>
      <c r="BR17">
        <v>403.26658064516101</v>
      </c>
      <c r="BS17">
        <v>20.935035483871001</v>
      </c>
      <c r="BT17">
        <v>20.558806451612899</v>
      </c>
      <c r="BU17">
        <v>397.46196774193498</v>
      </c>
      <c r="BV17">
        <v>20.7109967741935</v>
      </c>
      <c r="BW17">
        <v>500.00635483871002</v>
      </c>
      <c r="BX17">
        <v>102.598677419355</v>
      </c>
      <c r="BY17">
        <v>9.9952083870967698E-2</v>
      </c>
      <c r="BZ17">
        <v>27.995274193548401</v>
      </c>
      <c r="CA17">
        <v>28.693883870967699</v>
      </c>
      <c r="CB17">
        <v>999.9</v>
      </c>
      <c r="CC17">
        <v>0</v>
      </c>
      <c r="CD17">
        <v>0</v>
      </c>
      <c r="CE17">
        <v>10005.9032258064</v>
      </c>
      <c r="CF17">
        <v>0</v>
      </c>
      <c r="CG17">
        <v>63.190719354838699</v>
      </c>
      <c r="CH17">
        <v>1400.0138709677401</v>
      </c>
      <c r="CI17">
        <v>0.900000225806451</v>
      </c>
      <c r="CJ17">
        <v>9.9999738709677405E-2</v>
      </c>
      <c r="CK17">
        <v>0</v>
      </c>
      <c r="CL17">
        <v>1093.73451612903</v>
      </c>
      <c r="CM17">
        <v>4.9997499999999997</v>
      </c>
      <c r="CN17">
        <v>15076.512903225799</v>
      </c>
      <c r="CO17">
        <v>12178.177419354801</v>
      </c>
      <c r="CP17">
        <v>46.9491935483871</v>
      </c>
      <c r="CQ17">
        <v>48.870935483871001</v>
      </c>
      <c r="CR17">
        <v>47.9634838709677</v>
      </c>
      <c r="CS17">
        <v>48.320129032258002</v>
      </c>
      <c r="CT17">
        <v>48.179064516129003</v>
      </c>
      <c r="CU17">
        <v>1255.5138709677401</v>
      </c>
      <c r="CV17">
        <v>139.50032258064499</v>
      </c>
      <c r="CW17">
        <v>0</v>
      </c>
      <c r="CX17">
        <v>1608316288.2</v>
      </c>
      <c r="CY17">
        <v>0</v>
      </c>
      <c r="CZ17">
        <v>1093.5550000000001</v>
      </c>
      <c r="DA17">
        <v>-17.641367540526701</v>
      </c>
      <c r="DB17">
        <v>-247.781196669796</v>
      </c>
      <c r="DC17">
        <v>15074.3615384615</v>
      </c>
      <c r="DD17">
        <v>15</v>
      </c>
      <c r="DE17">
        <v>1608315966</v>
      </c>
      <c r="DF17" t="s">
        <v>291</v>
      </c>
      <c r="DG17">
        <v>1608315966</v>
      </c>
      <c r="DH17">
        <v>1608315961</v>
      </c>
      <c r="DI17">
        <v>1</v>
      </c>
      <c r="DJ17">
        <v>-1.262</v>
      </c>
      <c r="DK17">
        <v>-2.1999999999999999E-2</v>
      </c>
      <c r="DL17">
        <v>4.0860000000000003</v>
      </c>
      <c r="DM17">
        <v>0.224</v>
      </c>
      <c r="DN17">
        <v>1410</v>
      </c>
      <c r="DO17">
        <v>20</v>
      </c>
      <c r="DP17">
        <v>0.18</v>
      </c>
      <c r="DQ17">
        <v>0.15</v>
      </c>
      <c r="DR17">
        <v>1.26197188622699</v>
      </c>
      <c r="DS17">
        <v>2.8766322047823398</v>
      </c>
      <c r="DT17">
        <v>0.21509422655882701</v>
      </c>
      <c r="DU17">
        <v>0</v>
      </c>
      <c r="DV17">
        <v>-1.7079420000000001</v>
      </c>
      <c r="DW17">
        <v>-3.4663768631813099</v>
      </c>
      <c r="DX17">
        <v>0.25123763605266902</v>
      </c>
      <c r="DY17">
        <v>0</v>
      </c>
      <c r="DZ17">
        <v>0.375640266666667</v>
      </c>
      <c r="EA17">
        <v>0.14094652725250401</v>
      </c>
      <c r="EB17">
        <v>1.0991773520633E-2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4.0860000000000003</v>
      </c>
      <c r="EJ17">
        <v>0.22409999999999999</v>
      </c>
      <c r="EK17">
        <v>4.0859999999997898</v>
      </c>
      <c r="EL17">
        <v>0</v>
      </c>
      <c r="EM17">
        <v>0</v>
      </c>
      <c r="EN17">
        <v>0</v>
      </c>
      <c r="EO17">
        <v>0.224049999999998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5.3</v>
      </c>
      <c r="EX17">
        <v>5.4</v>
      </c>
      <c r="EY17">
        <v>2</v>
      </c>
      <c r="EZ17">
        <v>506.495</v>
      </c>
      <c r="FA17">
        <v>538.44200000000001</v>
      </c>
      <c r="FB17">
        <v>24.408999999999999</v>
      </c>
      <c r="FC17">
        <v>31.608499999999999</v>
      </c>
      <c r="FD17">
        <v>29.999700000000001</v>
      </c>
      <c r="FE17">
        <v>31.486499999999999</v>
      </c>
      <c r="FF17">
        <v>31.441400000000002</v>
      </c>
      <c r="FG17">
        <v>21.0684</v>
      </c>
      <c r="FH17">
        <v>27.9375</v>
      </c>
      <c r="FI17">
        <v>88.002499999999998</v>
      </c>
      <c r="FJ17">
        <v>24.412500000000001</v>
      </c>
      <c r="FK17">
        <v>403.02499999999998</v>
      </c>
      <c r="FL17">
        <v>20.571899999999999</v>
      </c>
      <c r="FM17">
        <v>101.482</v>
      </c>
      <c r="FN17">
        <v>100.899</v>
      </c>
    </row>
    <row r="18" spans="1:170" x14ac:dyDescent="0.25">
      <c r="A18">
        <v>2</v>
      </c>
      <c r="B18">
        <v>1608316406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1608316398.25</v>
      </c>
      <c r="I18">
        <f t="shared" si="0"/>
        <v>6.2933303481599063E-4</v>
      </c>
      <c r="J18">
        <f t="shared" si="1"/>
        <v>-2.6402891117843348</v>
      </c>
      <c r="K18">
        <f t="shared" si="2"/>
        <v>50.3142833333333</v>
      </c>
      <c r="L18">
        <f t="shared" si="3"/>
        <v>166.62680166500331</v>
      </c>
      <c r="M18">
        <f t="shared" si="4"/>
        <v>17.113844191199149</v>
      </c>
      <c r="N18">
        <f t="shared" si="5"/>
        <v>5.1676608862100331</v>
      </c>
      <c r="O18">
        <f t="shared" si="6"/>
        <v>3.5582068850603103E-2</v>
      </c>
      <c r="P18">
        <f t="shared" si="7"/>
        <v>2.9753743254261988</v>
      </c>
      <c r="Q18">
        <f t="shared" si="8"/>
        <v>3.5347351986531252E-2</v>
      </c>
      <c r="R18">
        <f t="shared" si="9"/>
        <v>2.2113054149089602E-2</v>
      </c>
      <c r="S18">
        <f t="shared" si="10"/>
        <v>231.29030305815283</v>
      </c>
      <c r="T18">
        <f t="shared" si="11"/>
        <v>29.121835484305432</v>
      </c>
      <c r="U18">
        <f t="shared" si="12"/>
        <v>28.61168</v>
      </c>
      <c r="V18">
        <f t="shared" si="13"/>
        <v>3.93228270530948</v>
      </c>
      <c r="W18">
        <f t="shared" si="14"/>
        <v>57.064001945364417</v>
      </c>
      <c r="X18">
        <f t="shared" si="15"/>
        <v>2.1578657752351984</v>
      </c>
      <c r="Y18">
        <f t="shared" si="16"/>
        <v>3.7814834250518108</v>
      </c>
      <c r="Z18">
        <f t="shared" si="17"/>
        <v>1.7744169300742816</v>
      </c>
      <c r="AA18">
        <f t="shared" si="18"/>
        <v>-27.753586835385185</v>
      </c>
      <c r="AB18">
        <f t="shared" si="19"/>
        <v>-107.81795834745536</v>
      </c>
      <c r="AC18">
        <f t="shared" si="20"/>
        <v>-7.920510056643705</v>
      </c>
      <c r="AD18">
        <f t="shared" si="21"/>
        <v>87.798247818668571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54100.913207565216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1034.5538461538499</v>
      </c>
      <c r="AR18">
        <v>1112.24</v>
      </c>
      <c r="AS18">
        <f t="shared" si="27"/>
        <v>6.9846574342003587E-2</v>
      </c>
      <c r="AT18">
        <v>0.5</v>
      </c>
      <c r="AU18">
        <f t="shared" si="28"/>
        <v>1180.1796107473597</v>
      </c>
      <c r="AV18">
        <f t="shared" si="29"/>
        <v>-2.6402891117843348</v>
      </c>
      <c r="AW18">
        <f t="shared" si="30"/>
        <v>41.215751459491159</v>
      </c>
      <c r="AX18">
        <f t="shared" si="31"/>
        <v>0.3162087319283608</v>
      </c>
      <c r="AY18">
        <f t="shared" si="32"/>
        <v>-1.7476506229945699E-3</v>
      </c>
      <c r="AZ18">
        <f t="shared" si="33"/>
        <v>1.9328921815435518</v>
      </c>
      <c r="BA18" t="s">
        <v>296</v>
      </c>
      <c r="BB18">
        <v>760.54</v>
      </c>
      <c r="BC18">
        <f t="shared" si="34"/>
        <v>351.70000000000005</v>
      </c>
      <c r="BD18">
        <f t="shared" si="35"/>
        <v>0.22088755714003436</v>
      </c>
      <c r="BE18">
        <f t="shared" si="36"/>
        <v>0.85940660553099302</v>
      </c>
      <c r="BF18">
        <f t="shared" si="37"/>
        <v>0.19579985730681182</v>
      </c>
      <c r="BG18">
        <f t="shared" si="38"/>
        <v>0.84419908994908455</v>
      </c>
      <c r="BH18">
        <f t="shared" si="39"/>
        <v>1399.9933333333299</v>
      </c>
      <c r="BI18">
        <f t="shared" si="40"/>
        <v>1180.1796107473597</v>
      </c>
      <c r="BJ18">
        <f t="shared" si="41"/>
        <v>0.84298945048359464</v>
      </c>
      <c r="BK18">
        <f t="shared" si="42"/>
        <v>0.19597890096718931</v>
      </c>
      <c r="BL18">
        <v>6</v>
      </c>
      <c r="BM18">
        <v>0.5</v>
      </c>
      <c r="BN18" t="s">
        <v>290</v>
      </c>
      <c r="BO18">
        <v>2</v>
      </c>
      <c r="BP18">
        <v>1608316398.25</v>
      </c>
      <c r="BQ18">
        <v>50.3142833333333</v>
      </c>
      <c r="BR18">
        <v>47.183946666666699</v>
      </c>
      <c r="BS18">
        <v>21.009789999999999</v>
      </c>
      <c r="BT18">
        <v>20.27046</v>
      </c>
      <c r="BU18">
        <v>46.228283333333302</v>
      </c>
      <c r="BV18">
        <v>20.785730000000001</v>
      </c>
      <c r="BW18">
        <v>500.00206666666702</v>
      </c>
      <c r="BX18">
        <v>102.607666666667</v>
      </c>
      <c r="BY18">
        <v>9.9965120000000005E-2</v>
      </c>
      <c r="BZ18">
        <v>27.939533333333301</v>
      </c>
      <c r="CA18">
        <v>28.61168</v>
      </c>
      <c r="CB18">
        <v>999.9</v>
      </c>
      <c r="CC18">
        <v>0</v>
      </c>
      <c r="CD18">
        <v>0</v>
      </c>
      <c r="CE18">
        <v>10002.7506666667</v>
      </c>
      <c r="CF18">
        <v>0</v>
      </c>
      <c r="CG18">
        <v>62.751453333333302</v>
      </c>
      <c r="CH18">
        <v>1399.9933333333299</v>
      </c>
      <c r="CI18">
        <v>0.89999600000000002</v>
      </c>
      <c r="CJ18">
        <v>0.100003993333333</v>
      </c>
      <c r="CK18">
        <v>0</v>
      </c>
      <c r="CL18">
        <v>1034.5989999999999</v>
      </c>
      <c r="CM18">
        <v>4.9997499999999997</v>
      </c>
      <c r="CN18">
        <v>14273.246666666701</v>
      </c>
      <c r="CO18">
        <v>12177.97</v>
      </c>
      <c r="CP18">
        <v>47.095599999999997</v>
      </c>
      <c r="CQ18">
        <v>48.936999999999998</v>
      </c>
      <c r="CR18">
        <v>48.124933333333303</v>
      </c>
      <c r="CS18">
        <v>48.3874</v>
      </c>
      <c r="CT18">
        <v>48.328800000000001</v>
      </c>
      <c r="CU18">
        <v>1255.4863333333301</v>
      </c>
      <c r="CV18">
        <v>139.50700000000001</v>
      </c>
      <c r="CW18">
        <v>0</v>
      </c>
      <c r="CX18">
        <v>119.700000047684</v>
      </c>
      <c r="CY18">
        <v>0</v>
      </c>
      <c r="CZ18">
        <v>1034.5538461538499</v>
      </c>
      <c r="DA18">
        <v>-14.9217094162402</v>
      </c>
      <c r="DB18">
        <v>-205.75726487600099</v>
      </c>
      <c r="DC18">
        <v>14272.7</v>
      </c>
      <c r="DD18">
        <v>15</v>
      </c>
      <c r="DE18">
        <v>1608315966</v>
      </c>
      <c r="DF18" t="s">
        <v>291</v>
      </c>
      <c r="DG18">
        <v>1608315966</v>
      </c>
      <c r="DH18">
        <v>1608315961</v>
      </c>
      <c r="DI18">
        <v>1</v>
      </c>
      <c r="DJ18">
        <v>-1.262</v>
      </c>
      <c r="DK18">
        <v>-2.1999999999999999E-2</v>
      </c>
      <c r="DL18">
        <v>4.0860000000000003</v>
      </c>
      <c r="DM18">
        <v>0.224</v>
      </c>
      <c r="DN18">
        <v>1410</v>
      </c>
      <c r="DO18">
        <v>20</v>
      </c>
      <c r="DP18">
        <v>0.18</v>
      </c>
      <c r="DQ18">
        <v>0.15</v>
      </c>
      <c r="DR18">
        <v>-2.6166846223464399</v>
      </c>
      <c r="DS18">
        <v>-3.0569913468268402</v>
      </c>
      <c r="DT18">
        <v>0.25157694534289798</v>
      </c>
      <c r="DU18">
        <v>0</v>
      </c>
      <c r="DV18">
        <v>3.1303303333333301</v>
      </c>
      <c r="DW18">
        <v>4.31149214682981</v>
      </c>
      <c r="DX18">
        <v>0.32290672253230601</v>
      </c>
      <c r="DY18">
        <v>0</v>
      </c>
      <c r="DZ18">
        <v>0.73931933333333399</v>
      </c>
      <c r="EA18">
        <v>0.34536597997775298</v>
      </c>
      <c r="EB18">
        <v>2.61285270899239E-2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4.0860000000000003</v>
      </c>
      <c r="EJ18">
        <v>0.224</v>
      </c>
      <c r="EK18">
        <v>4.0859999999997898</v>
      </c>
      <c r="EL18">
        <v>0</v>
      </c>
      <c r="EM18">
        <v>0</v>
      </c>
      <c r="EN18">
        <v>0</v>
      </c>
      <c r="EO18">
        <v>0.224049999999998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7.3</v>
      </c>
      <c r="EX18">
        <v>7.4</v>
      </c>
      <c r="EY18">
        <v>2</v>
      </c>
      <c r="EZ18">
        <v>506.86399999999998</v>
      </c>
      <c r="FA18">
        <v>536.97900000000004</v>
      </c>
      <c r="FB18">
        <v>24.752400000000002</v>
      </c>
      <c r="FC18">
        <v>31.342700000000001</v>
      </c>
      <c r="FD18">
        <v>29.998100000000001</v>
      </c>
      <c r="FE18">
        <v>31.294499999999999</v>
      </c>
      <c r="FF18">
        <v>31.250699999999998</v>
      </c>
      <c r="FG18">
        <v>5.6204900000000002</v>
      </c>
      <c r="FH18">
        <v>28.3691</v>
      </c>
      <c r="FI18">
        <v>84.973699999999994</v>
      </c>
      <c r="FJ18">
        <v>24.7973</v>
      </c>
      <c r="FK18">
        <v>46.203499999999998</v>
      </c>
      <c r="FL18">
        <v>19.992799999999999</v>
      </c>
      <c r="FM18">
        <v>101.56</v>
      </c>
      <c r="FN18">
        <v>100.982</v>
      </c>
    </row>
    <row r="19" spans="1:170" x14ac:dyDescent="0.25">
      <c r="A19">
        <v>3</v>
      </c>
      <c r="B19">
        <v>1608316483.5</v>
      </c>
      <c r="C19">
        <v>198</v>
      </c>
      <c r="D19" t="s">
        <v>298</v>
      </c>
      <c r="E19" t="s">
        <v>299</v>
      </c>
      <c r="F19" t="s">
        <v>285</v>
      </c>
      <c r="G19" t="s">
        <v>286</v>
      </c>
      <c r="H19">
        <v>1608316475.5</v>
      </c>
      <c r="I19">
        <f t="shared" si="0"/>
        <v>1.0547780665199921E-3</v>
      </c>
      <c r="J19">
        <f t="shared" si="1"/>
        <v>-2.0941675297310751</v>
      </c>
      <c r="K19">
        <f t="shared" si="2"/>
        <v>79.548006451612906</v>
      </c>
      <c r="L19">
        <f t="shared" si="3"/>
        <v>134.02928335455144</v>
      </c>
      <c r="M19">
        <f t="shared" si="4"/>
        <v>13.76656134576143</v>
      </c>
      <c r="N19">
        <f t="shared" si="5"/>
        <v>8.1706212503744382</v>
      </c>
      <c r="O19">
        <f t="shared" si="6"/>
        <v>5.8739635236959471E-2</v>
      </c>
      <c r="P19">
        <f t="shared" si="7"/>
        <v>2.9742006617760173</v>
      </c>
      <c r="Q19">
        <f t="shared" si="8"/>
        <v>5.8102683379897456E-2</v>
      </c>
      <c r="R19">
        <f t="shared" si="9"/>
        <v>3.6370829062323889E-2</v>
      </c>
      <c r="S19">
        <f t="shared" si="10"/>
        <v>231.28738572924229</v>
      </c>
      <c r="T19">
        <f t="shared" si="11"/>
        <v>29.068044825813736</v>
      </c>
      <c r="U19">
        <f t="shared" si="12"/>
        <v>28.5792741935484</v>
      </c>
      <c r="V19">
        <f t="shared" si="13"/>
        <v>3.924893779035536</v>
      </c>
      <c r="W19">
        <f t="shared" si="14"/>
        <v>55.754349664595239</v>
      </c>
      <c r="X19">
        <f t="shared" si="15"/>
        <v>2.1150963673555965</v>
      </c>
      <c r="Y19">
        <f t="shared" si="16"/>
        <v>3.7935988493803761</v>
      </c>
      <c r="Z19">
        <f t="shared" si="17"/>
        <v>1.8097974116799396</v>
      </c>
      <c r="AA19">
        <f t="shared" si="18"/>
        <v>-46.51571273353165</v>
      </c>
      <c r="AB19">
        <f t="shared" si="19"/>
        <v>-93.783266333433502</v>
      </c>
      <c r="AC19">
        <f t="shared" si="20"/>
        <v>-6.8929822365232098</v>
      </c>
      <c r="AD19">
        <f t="shared" si="21"/>
        <v>84.095424425753933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54056.739255433982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1021.5076</v>
      </c>
      <c r="AR19">
        <v>1096.19</v>
      </c>
      <c r="AS19">
        <f t="shared" si="27"/>
        <v>6.8129065216796403E-2</v>
      </c>
      <c r="AT19">
        <v>0.5</v>
      </c>
      <c r="AU19">
        <f t="shared" si="28"/>
        <v>1180.1675039731115</v>
      </c>
      <c r="AV19">
        <f t="shared" si="29"/>
        <v>-2.0941675297310751</v>
      </c>
      <c r="AW19">
        <f t="shared" si="30"/>
        <v>40.201854422463967</v>
      </c>
      <c r="AX19">
        <f t="shared" si="31"/>
        <v>0.31612220509218297</v>
      </c>
      <c r="AY19">
        <f t="shared" si="32"/>
        <v>-1.2849193396782443E-3</v>
      </c>
      <c r="AZ19">
        <f t="shared" si="33"/>
        <v>1.9758344812486883</v>
      </c>
      <c r="BA19" t="s">
        <v>301</v>
      </c>
      <c r="BB19">
        <v>749.66</v>
      </c>
      <c r="BC19">
        <f t="shared" si="34"/>
        <v>346.53000000000009</v>
      </c>
      <c r="BD19">
        <f t="shared" si="35"/>
        <v>0.21551496262949821</v>
      </c>
      <c r="BE19">
        <f t="shared" si="36"/>
        <v>0.86207322024183852</v>
      </c>
      <c r="BF19">
        <f t="shared" si="37"/>
        <v>0.19616452527342415</v>
      </c>
      <c r="BG19">
        <f t="shared" si="38"/>
        <v>0.85050160334249181</v>
      </c>
      <c r="BH19">
        <f t="shared" si="39"/>
        <v>1399.9793548387099</v>
      </c>
      <c r="BI19">
        <f t="shared" si="40"/>
        <v>1180.1675039731115</v>
      </c>
      <c r="BJ19">
        <f t="shared" si="41"/>
        <v>0.84298921972965613</v>
      </c>
      <c r="BK19">
        <f t="shared" si="42"/>
        <v>0.19597843945931243</v>
      </c>
      <c r="BL19">
        <v>6</v>
      </c>
      <c r="BM19">
        <v>0.5</v>
      </c>
      <c r="BN19" t="s">
        <v>290</v>
      </c>
      <c r="BO19">
        <v>2</v>
      </c>
      <c r="BP19">
        <v>1608316475.5</v>
      </c>
      <c r="BQ19">
        <v>79.548006451612906</v>
      </c>
      <c r="BR19">
        <v>77.135751612903206</v>
      </c>
      <c r="BS19">
        <v>20.592277419354801</v>
      </c>
      <c r="BT19">
        <v>19.3526387096774</v>
      </c>
      <c r="BU19">
        <v>75.462006451612893</v>
      </c>
      <c r="BV19">
        <v>20.368235483871</v>
      </c>
      <c r="BW19">
        <v>500.01235483871</v>
      </c>
      <c r="BX19">
        <v>102.613064516129</v>
      </c>
      <c r="BY19">
        <v>0.100021767741935</v>
      </c>
      <c r="BZ19">
        <v>27.994390322580699</v>
      </c>
      <c r="CA19">
        <v>28.5792741935484</v>
      </c>
      <c r="CB19">
        <v>999.9</v>
      </c>
      <c r="CC19">
        <v>0</v>
      </c>
      <c r="CD19">
        <v>0</v>
      </c>
      <c r="CE19">
        <v>9995.5867741935508</v>
      </c>
      <c r="CF19">
        <v>0</v>
      </c>
      <c r="CG19">
        <v>62.333148387096799</v>
      </c>
      <c r="CH19">
        <v>1399.9793548387099</v>
      </c>
      <c r="CI19">
        <v>0.90000087096774195</v>
      </c>
      <c r="CJ19">
        <v>9.9999045161290295E-2</v>
      </c>
      <c r="CK19">
        <v>0</v>
      </c>
      <c r="CL19">
        <v>1021.7519354838701</v>
      </c>
      <c r="CM19">
        <v>4.9997499999999997</v>
      </c>
      <c r="CN19">
        <v>14099.1709677419</v>
      </c>
      <c r="CO19">
        <v>12177.867741935501</v>
      </c>
      <c r="CP19">
        <v>47.183</v>
      </c>
      <c r="CQ19">
        <v>48.929000000000002</v>
      </c>
      <c r="CR19">
        <v>48.191064516129003</v>
      </c>
      <c r="CS19">
        <v>48.320129032258002</v>
      </c>
      <c r="CT19">
        <v>48.375</v>
      </c>
      <c r="CU19">
        <v>1255.48451612903</v>
      </c>
      <c r="CV19">
        <v>139.494838709677</v>
      </c>
      <c r="CW19">
        <v>0</v>
      </c>
      <c r="CX19">
        <v>77</v>
      </c>
      <c r="CY19">
        <v>0</v>
      </c>
      <c r="CZ19">
        <v>1021.5076</v>
      </c>
      <c r="DA19">
        <v>-12.6076922848024</v>
      </c>
      <c r="DB19">
        <v>-162.38461515538199</v>
      </c>
      <c r="DC19">
        <v>14096.552</v>
      </c>
      <c r="DD19">
        <v>15</v>
      </c>
      <c r="DE19">
        <v>1608315966</v>
      </c>
      <c r="DF19" t="s">
        <v>291</v>
      </c>
      <c r="DG19">
        <v>1608315966</v>
      </c>
      <c r="DH19">
        <v>1608315961</v>
      </c>
      <c r="DI19">
        <v>1</v>
      </c>
      <c r="DJ19">
        <v>-1.262</v>
      </c>
      <c r="DK19">
        <v>-2.1999999999999999E-2</v>
      </c>
      <c r="DL19">
        <v>4.0860000000000003</v>
      </c>
      <c r="DM19">
        <v>0.224</v>
      </c>
      <c r="DN19">
        <v>1410</v>
      </c>
      <c r="DO19">
        <v>20</v>
      </c>
      <c r="DP19">
        <v>0.18</v>
      </c>
      <c r="DQ19">
        <v>0.15</v>
      </c>
      <c r="DR19">
        <v>-2.0966813793542798</v>
      </c>
      <c r="DS19">
        <v>-0.125626715772169</v>
      </c>
      <c r="DT19">
        <v>4.2307542447818001E-2</v>
      </c>
      <c r="DU19">
        <v>1</v>
      </c>
      <c r="DV19">
        <v>2.4156013333333299</v>
      </c>
      <c r="DW19">
        <v>-1.54181979977646E-2</v>
      </c>
      <c r="DX19">
        <v>5.2665250955656003E-2</v>
      </c>
      <c r="DY19">
        <v>1</v>
      </c>
      <c r="DZ19">
        <v>1.24084366666667</v>
      </c>
      <c r="EA19">
        <v>-0.12620662958843301</v>
      </c>
      <c r="EB19">
        <v>1.16221192798713E-2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4.0860000000000003</v>
      </c>
      <c r="EJ19">
        <v>0.224</v>
      </c>
      <c r="EK19">
        <v>4.0859999999997898</v>
      </c>
      <c r="EL19">
        <v>0</v>
      </c>
      <c r="EM19">
        <v>0</v>
      </c>
      <c r="EN19">
        <v>0</v>
      </c>
      <c r="EO19">
        <v>0.224049999999998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8.6</v>
      </c>
      <c r="EX19">
        <v>8.6999999999999993</v>
      </c>
      <c r="EY19">
        <v>2</v>
      </c>
      <c r="EZ19">
        <v>506.96800000000002</v>
      </c>
      <c r="FA19">
        <v>535.23299999999995</v>
      </c>
      <c r="FB19">
        <v>24.650500000000001</v>
      </c>
      <c r="FC19">
        <v>31.1157</v>
      </c>
      <c r="FD19">
        <v>29.999600000000001</v>
      </c>
      <c r="FE19">
        <v>31.126200000000001</v>
      </c>
      <c r="FF19">
        <v>31.106999999999999</v>
      </c>
      <c r="FG19">
        <v>7.0214499999999997</v>
      </c>
      <c r="FH19">
        <v>29.507300000000001</v>
      </c>
      <c r="FI19">
        <v>82.717600000000004</v>
      </c>
      <c r="FJ19">
        <v>24.650600000000001</v>
      </c>
      <c r="FK19">
        <v>77.191999999999993</v>
      </c>
      <c r="FL19">
        <v>19.4879</v>
      </c>
      <c r="FM19">
        <v>101.601</v>
      </c>
      <c r="FN19">
        <v>101.027</v>
      </c>
    </row>
    <row r="20" spans="1:170" x14ac:dyDescent="0.25">
      <c r="A20">
        <v>4</v>
      </c>
      <c r="B20">
        <v>1608316604</v>
      </c>
      <c r="C20">
        <v>318.5</v>
      </c>
      <c r="D20" t="s">
        <v>303</v>
      </c>
      <c r="E20" t="s">
        <v>304</v>
      </c>
      <c r="F20" t="s">
        <v>285</v>
      </c>
      <c r="G20" t="s">
        <v>286</v>
      </c>
      <c r="H20">
        <v>1608316596</v>
      </c>
      <c r="I20">
        <f t="shared" si="0"/>
        <v>1.5094924035631678E-3</v>
      </c>
      <c r="J20">
        <f t="shared" si="1"/>
        <v>0.86503017042461072</v>
      </c>
      <c r="K20">
        <f t="shared" si="2"/>
        <v>97.403064516129007</v>
      </c>
      <c r="L20">
        <f t="shared" si="3"/>
        <v>78.466649265411831</v>
      </c>
      <c r="M20">
        <f t="shared" si="4"/>
        <v>8.0600562258256989</v>
      </c>
      <c r="N20">
        <f t="shared" si="5"/>
        <v>10.005195633016399</v>
      </c>
      <c r="O20">
        <f t="shared" si="6"/>
        <v>8.5455499132210039E-2</v>
      </c>
      <c r="P20">
        <f t="shared" si="7"/>
        <v>2.9745647650007787</v>
      </c>
      <c r="Q20">
        <f t="shared" si="8"/>
        <v>8.4114686674256325E-2</v>
      </c>
      <c r="R20">
        <f t="shared" si="9"/>
        <v>5.2690393387515855E-2</v>
      </c>
      <c r="S20">
        <f t="shared" si="10"/>
        <v>231.29636429153359</v>
      </c>
      <c r="T20">
        <f t="shared" si="11"/>
        <v>28.955186399978167</v>
      </c>
      <c r="U20">
        <f t="shared" si="12"/>
        <v>28.557938709677401</v>
      </c>
      <c r="V20">
        <f t="shared" si="13"/>
        <v>3.9200356372401792</v>
      </c>
      <c r="W20">
        <f t="shared" si="14"/>
        <v>56.160383788852386</v>
      </c>
      <c r="X20">
        <f t="shared" si="15"/>
        <v>2.130962083830048</v>
      </c>
      <c r="Y20">
        <f t="shared" si="16"/>
        <v>3.79442222446677</v>
      </c>
      <c r="Z20">
        <f t="shared" si="17"/>
        <v>1.7890735534101312</v>
      </c>
      <c r="AA20">
        <f t="shared" si="18"/>
        <v>-66.568614997135697</v>
      </c>
      <c r="AB20">
        <f t="shared" si="19"/>
        <v>-89.776317439670436</v>
      </c>
      <c r="AC20">
        <f t="shared" si="20"/>
        <v>-6.5970885131267396</v>
      </c>
      <c r="AD20">
        <f t="shared" si="21"/>
        <v>68.354343341600725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54066.889541574477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1004.6669230769201</v>
      </c>
      <c r="AR20">
        <v>1081.1300000000001</v>
      </c>
      <c r="AS20">
        <f t="shared" si="27"/>
        <v>7.0725145840999759E-2</v>
      </c>
      <c r="AT20">
        <v>0.5</v>
      </c>
      <c r="AU20">
        <f t="shared" si="28"/>
        <v>1180.2144201021185</v>
      </c>
      <c r="AV20">
        <f t="shared" si="29"/>
        <v>0.86503017042461072</v>
      </c>
      <c r="AW20">
        <f t="shared" si="30"/>
        <v>41.735418492686648</v>
      </c>
      <c r="AX20">
        <f t="shared" si="31"/>
        <v>0.33862717712023538</v>
      </c>
      <c r="AY20">
        <f t="shared" si="32"/>
        <v>1.2224707863813396E-3</v>
      </c>
      <c r="AZ20">
        <f t="shared" si="33"/>
        <v>2.0172874677420842</v>
      </c>
      <c r="BA20" t="s">
        <v>306</v>
      </c>
      <c r="BB20">
        <v>715.03</v>
      </c>
      <c r="BC20">
        <f t="shared" si="34"/>
        <v>366.10000000000014</v>
      </c>
      <c r="BD20">
        <f t="shared" si="35"/>
        <v>0.20885844556973512</v>
      </c>
      <c r="BE20">
        <f t="shared" si="36"/>
        <v>0.85626509098761294</v>
      </c>
      <c r="BF20">
        <f t="shared" si="37"/>
        <v>0.2091137248632142</v>
      </c>
      <c r="BG20">
        <f t="shared" si="38"/>
        <v>0.85641536357331505</v>
      </c>
      <c r="BH20">
        <f t="shared" si="39"/>
        <v>1400.03516129032</v>
      </c>
      <c r="BI20">
        <f t="shared" si="40"/>
        <v>1180.2144201021185</v>
      </c>
      <c r="BJ20">
        <f t="shared" si="41"/>
        <v>0.84298912822617456</v>
      </c>
      <c r="BK20">
        <f t="shared" si="42"/>
        <v>0.1959782564523492</v>
      </c>
      <c r="BL20">
        <v>6</v>
      </c>
      <c r="BM20">
        <v>0.5</v>
      </c>
      <c r="BN20" t="s">
        <v>290</v>
      </c>
      <c r="BO20">
        <v>2</v>
      </c>
      <c r="BP20">
        <v>1608316596</v>
      </c>
      <c r="BQ20">
        <v>97.403064516129007</v>
      </c>
      <c r="BR20">
        <v>98.6175225806452</v>
      </c>
      <c r="BS20">
        <v>20.745445161290299</v>
      </c>
      <c r="BT20">
        <v>18.971651612903202</v>
      </c>
      <c r="BU20">
        <v>95.819064516129004</v>
      </c>
      <c r="BV20">
        <v>20.5664451612903</v>
      </c>
      <c r="BW20">
        <v>500.00541935483898</v>
      </c>
      <c r="BX20">
        <v>102.61951612903199</v>
      </c>
      <c r="BY20">
        <v>9.9999758064516095E-2</v>
      </c>
      <c r="BZ20">
        <v>27.998112903225799</v>
      </c>
      <c r="CA20">
        <v>28.557938709677401</v>
      </c>
      <c r="CB20">
        <v>999.9</v>
      </c>
      <c r="CC20">
        <v>0</v>
      </c>
      <c r="CD20">
        <v>0</v>
      </c>
      <c r="CE20">
        <v>9997.0170967741906</v>
      </c>
      <c r="CF20">
        <v>0</v>
      </c>
      <c r="CG20">
        <v>61.330738709677398</v>
      </c>
      <c r="CH20">
        <v>1400.03516129032</v>
      </c>
      <c r="CI20">
        <v>0.90000383870967704</v>
      </c>
      <c r="CJ20">
        <v>9.9996193548387097E-2</v>
      </c>
      <c r="CK20">
        <v>0</v>
      </c>
      <c r="CL20">
        <v>1004.7480645161299</v>
      </c>
      <c r="CM20">
        <v>4.9997499999999997</v>
      </c>
      <c r="CN20">
        <v>13871.9516129032</v>
      </c>
      <c r="CO20">
        <v>12178.364516129001</v>
      </c>
      <c r="CP20">
        <v>47.259935483870997</v>
      </c>
      <c r="CQ20">
        <v>48.967483870967698</v>
      </c>
      <c r="CR20">
        <v>48.28</v>
      </c>
      <c r="CS20">
        <v>48.401000000000003</v>
      </c>
      <c r="CT20">
        <v>48.445193548387103</v>
      </c>
      <c r="CU20">
        <v>1255.5390322580599</v>
      </c>
      <c r="CV20">
        <v>139.49612903225801</v>
      </c>
      <c r="CW20">
        <v>0</v>
      </c>
      <c r="CX20">
        <v>120.09999990463299</v>
      </c>
      <c r="CY20">
        <v>0</v>
      </c>
      <c r="CZ20">
        <v>1004.6669230769201</v>
      </c>
      <c r="DA20">
        <v>-7.6006837469861201</v>
      </c>
      <c r="DB20">
        <v>-95.405128040425296</v>
      </c>
      <c r="DC20">
        <v>13870.646153846201</v>
      </c>
      <c r="DD20">
        <v>15</v>
      </c>
      <c r="DE20">
        <v>1608316629.5</v>
      </c>
      <c r="DF20" t="s">
        <v>307</v>
      </c>
      <c r="DG20">
        <v>1608316629.5</v>
      </c>
      <c r="DH20">
        <v>1608316624.5</v>
      </c>
      <c r="DI20">
        <v>2</v>
      </c>
      <c r="DJ20">
        <v>-2.5019999999999998</v>
      </c>
      <c r="DK20">
        <v>-4.4999999999999998E-2</v>
      </c>
      <c r="DL20">
        <v>1.5840000000000001</v>
      </c>
      <c r="DM20">
        <v>0.17899999999999999</v>
      </c>
      <c r="DN20">
        <v>99</v>
      </c>
      <c r="DO20">
        <v>19</v>
      </c>
      <c r="DP20">
        <v>0.24</v>
      </c>
      <c r="DQ20">
        <v>0.04</v>
      </c>
      <c r="DR20">
        <v>-1.22923725796795</v>
      </c>
      <c r="DS20">
        <v>-3.7045469307847897E-2</v>
      </c>
      <c r="DT20">
        <v>2.5286626851016101E-2</v>
      </c>
      <c r="DU20">
        <v>1</v>
      </c>
      <c r="DV20">
        <v>1.28636066666667</v>
      </c>
      <c r="DW20">
        <v>-1.08205561735222E-2</v>
      </c>
      <c r="DX20">
        <v>3.1997026313219899E-2</v>
      </c>
      <c r="DY20">
        <v>1</v>
      </c>
      <c r="DZ20">
        <v>1.8203023333333299</v>
      </c>
      <c r="EA20">
        <v>0.31501374860956799</v>
      </c>
      <c r="EB20">
        <v>2.36004952890588E-2</v>
      </c>
      <c r="EC20">
        <v>0</v>
      </c>
      <c r="ED20">
        <v>2</v>
      </c>
      <c r="EE20">
        <v>3</v>
      </c>
      <c r="EF20" t="s">
        <v>308</v>
      </c>
      <c r="EG20">
        <v>100</v>
      </c>
      <c r="EH20">
        <v>100</v>
      </c>
      <c r="EI20">
        <v>1.5840000000000001</v>
      </c>
      <c r="EJ20">
        <v>0.17899999999999999</v>
      </c>
      <c r="EK20">
        <v>4.0859999999997898</v>
      </c>
      <c r="EL20">
        <v>0</v>
      </c>
      <c r="EM20">
        <v>0</v>
      </c>
      <c r="EN20">
        <v>0</v>
      </c>
      <c r="EO20">
        <v>0.224049999999998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10.6</v>
      </c>
      <c r="EX20">
        <v>10.7</v>
      </c>
      <c r="EY20">
        <v>2</v>
      </c>
      <c r="EZ20">
        <v>507.392</v>
      </c>
      <c r="FA20">
        <v>532.38400000000001</v>
      </c>
      <c r="FB20">
        <v>24.648900000000001</v>
      </c>
      <c r="FC20">
        <v>31.006399999999999</v>
      </c>
      <c r="FD20">
        <v>29.9999</v>
      </c>
      <c r="FE20">
        <v>31.012799999999999</v>
      </c>
      <c r="FF20">
        <v>30.999099999999999</v>
      </c>
      <c r="FG20">
        <v>7.9387999999999996</v>
      </c>
      <c r="FH20">
        <v>30.967300000000002</v>
      </c>
      <c r="FI20">
        <v>78.942999999999998</v>
      </c>
      <c r="FJ20">
        <v>24.645800000000001</v>
      </c>
      <c r="FK20">
        <v>98.689800000000005</v>
      </c>
      <c r="FL20">
        <v>18.724599999999999</v>
      </c>
      <c r="FM20">
        <v>101.622</v>
      </c>
      <c r="FN20">
        <v>101.04600000000001</v>
      </c>
    </row>
    <row r="21" spans="1:170" x14ac:dyDescent="0.25">
      <c r="A21">
        <v>5</v>
      </c>
      <c r="B21">
        <v>1608316702.5</v>
      </c>
      <c r="C21">
        <v>417</v>
      </c>
      <c r="D21" t="s">
        <v>309</v>
      </c>
      <c r="E21" t="s">
        <v>310</v>
      </c>
      <c r="F21" t="s">
        <v>285</v>
      </c>
      <c r="G21" t="s">
        <v>286</v>
      </c>
      <c r="H21">
        <v>1608316694.5</v>
      </c>
      <c r="I21">
        <f t="shared" si="0"/>
        <v>2.1032261423214152E-3</v>
      </c>
      <c r="J21">
        <f t="shared" si="1"/>
        <v>3.0767098706474219</v>
      </c>
      <c r="K21">
        <f t="shared" si="2"/>
        <v>148.92267741935501</v>
      </c>
      <c r="L21">
        <f t="shared" si="3"/>
        <v>103.58711128488004</v>
      </c>
      <c r="M21">
        <f t="shared" si="4"/>
        <v>10.64054491678017</v>
      </c>
      <c r="N21">
        <f t="shared" si="5"/>
        <v>15.297447902083817</v>
      </c>
      <c r="O21">
        <f t="shared" si="6"/>
        <v>0.12021917851125169</v>
      </c>
      <c r="P21">
        <f t="shared" si="7"/>
        <v>2.9761394669199088</v>
      </c>
      <c r="Q21">
        <f t="shared" si="8"/>
        <v>0.11758507073338462</v>
      </c>
      <c r="R21">
        <f t="shared" si="9"/>
        <v>7.3722526264059215E-2</v>
      </c>
      <c r="S21">
        <f t="shared" si="10"/>
        <v>231.29499891386621</v>
      </c>
      <c r="T21">
        <f t="shared" si="11"/>
        <v>28.782845231235139</v>
      </c>
      <c r="U21">
        <f t="shared" si="12"/>
        <v>28.518248387096801</v>
      </c>
      <c r="V21">
        <f t="shared" si="13"/>
        <v>3.9110120059285327</v>
      </c>
      <c r="W21">
        <f t="shared" si="14"/>
        <v>56.138408715317453</v>
      </c>
      <c r="X21">
        <f t="shared" si="15"/>
        <v>2.127668311485329</v>
      </c>
      <c r="Y21">
        <f t="shared" si="16"/>
        <v>3.7900402953616164</v>
      </c>
      <c r="Z21">
        <f t="shared" si="17"/>
        <v>1.7833436944432037</v>
      </c>
      <c r="AA21">
        <f t="shared" si="18"/>
        <v>-92.752272876374406</v>
      </c>
      <c r="AB21">
        <f t="shared" si="19"/>
        <v>-86.635554595555178</v>
      </c>
      <c r="AC21">
        <f t="shared" si="20"/>
        <v>-6.3610399942501843</v>
      </c>
      <c r="AD21">
        <f t="shared" si="21"/>
        <v>45.546131447686449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54116.68104400672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997.05138461538502</v>
      </c>
      <c r="AR21">
        <v>1084.9000000000001</v>
      </c>
      <c r="AS21">
        <f t="shared" si="27"/>
        <v>8.0973928827186903E-2</v>
      </c>
      <c r="AT21">
        <v>0.5</v>
      </c>
      <c r="AU21">
        <f t="shared" si="28"/>
        <v>1180.2066297795545</v>
      </c>
      <c r="AV21">
        <f t="shared" si="29"/>
        <v>3.0767098706474219</v>
      </c>
      <c r="AW21">
        <f t="shared" si="30"/>
        <v>47.782983820571886</v>
      </c>
      <c r="AX21">
        <f t="shared" si="31"/>
        <v>0.36696469720711594</v>
      </c>
      <c r="AY21">
        <f t="shared" si="32"/>
        <v>3.0964555343552377E-3</v>
      </c>
      <c r="AZ21">
        <f t="shared" si="33"/>
        <v>2.0068024702737577</v>
      </c>
      <c r="BA21" t="s">
        <v>312</v>
      </c>
      <c r="BB21">
        <v>686.78</v>
      </c>
      <c r="BC21">
        <f t="shared" si="34"/>
        <v>398.12000000000012</v>
      </c>
      <c r="BD21">
        <f t="shared" si="35"/>
        <v>0.22065863404153283</v>
      </c>
      <c r="BE21">
        <f t="shared" si="36"/>
        <v>0.84540830194540428</v>
      </c>
      <c r="BF21">
        <f t="shared" si="37"/>
        <v>0.23779947943779184</v>
      </c>
      <c r="BG21">
        <f t="shared" si="38"/>
        <v>0.85493496011579817</v>
      </c>
      <c r="BH21">
        <f t="shared" si="39"/>
        <v>1400.0258064516099</v>
      </c>
      <c r="BI21">
        <f t="shared" si="40"/>
        <v>1180.2066297795545</v>
      </c>
      <c r="BJ21">
        <f t="shared" si="41"/>
        <v>0.8429891965854609</v>
      </c>
      <c r="BK21">
        <f t="shared" si="42"/>
        <v>0.19597839317092192</v>
      </c>
      <c r="BL21">
        <v>6</v>
      </c>
      <c r="BM21">
        <v>0.5</v>
      </c>
      <c r="BN21" t="s">
        <v>290</v>
      </c>
      <c r="BO21">
        <v>2</v>
      </c>
      <c r="BP21">
        <v>1608316694.5</v>
      </c>
      <c r="BQ21">
        <v>148.92267741935501</v>
      </c>
      <c r="BR21">
        <v>152.99048387096801</v>
      </c>
      <c r="BS21">
        <v>20.713132258064501</v>
      </c>
      <c r="BT21">
        <v>18.2416032258065</v>
      </c>
      <c r="BU21">
        <v>147.33858064516099</v>
      </c>
      <c r="BV21">
        <v>20.534432258064498</v>
      </c>
      <c r="BW21">
        <v>500.01316129032301</v>
      </c>
      <c r="BX21">
        <v>102.62074193548401</v>
      </c>
      <c r="BY21">
        <v>9.9999909677419396E-2</v>
      </c>
      <c r="BZ21">
        <v>27.9782935483871</v>
      </c>
      <c r="CA21">
        <v>28.518248387096801</v>
      </c>
      <c r="CB21">
        <v>999.9</v>
      </c>
      <c r="CC21">
        <v>0</v>
      </c>
      <c r="CD21">
        <v>0</v>
      </c>
      <c r="CE21">
        <v>10005.804838709701</v>
      </c>
      <c r="CF21">
        <v>0</v>
      </c>
      <c r="CG21">
        <v>60.8455096774194</v>
      </c>
      <c r="CH21">
        <v>1400.0258064516099</v>
      </c>
      <c r="CI21">
        <v>0.90000319354838698</v>
      </c>
      <c r="CJ21">
        <v>9.9996754838709706E-2</v>
      </c>
      <c r="CK21">
        <v>0</v>
      </c>
      <c r="CL21">
        <v>997.07945161290297</v>
      </c>
      <c r="CM21">
        <v>4.9997499999999997</v>
      </c>
      <c r="CN21">
        <v>13777.7322580645</v>
      </c>
      <c r="CO21">
        <v>12178.2806451613</v>
      </c>
      <c r="CP21">
        <v>47.427096774193501</v>
      </c>
      <c r="CQ21">
        <v>49.112806451612897</v>
      </c>
      <c r="CR21">
        <v>48.427096774193501</v>
      </c>
      <c r="CS21">
        <v>48.525935483871002</v>
      </c>
      <c r="CT21">
        <v>48.590451612903202</v>
      </c>
      <c r="CU21">
        <v>1255.52741935484</v>
      </c>
      <c r="CV21">
        <v>139.498387096774</v>
      </c>
      <c r="CW21">
        <v>0</v>
      </c>
      <c r="CX21">
        <v>97.899999856948895</v>
      </c>
      <c r="CY21">
        <v>0</v>
      </c>
      <c r="CZ21">
        <v>997.05138461538502</v>
      </c>
      <c r="DA21">
        <v>-3.3566495666287302</v>
      </c>
      <c r="DB21">
        <v>-42.1333334256867</v>
      </c>
      <c r="DC21">
        <v>13777.253846153801</v>
      </c>
      <c r="DD21">
        <v>15</v>
      </c>
      <c r="DE21">
        <v>1608316629.5</v>
      </c>
      <c r="DF21" t="s">
        <v>307</v>
      </c>
      <c r="DG21">
        <v>1608316629.5</v>
      </c>
      <c r="DH21">
        <v>1608316624.5</v>
      </c>
      <c r="DI21">
        <v>2</v>
      </c>
      <c r="DJ21">
        <v>-2.5019999999999998</v>
      </c>
      <c r="DK21">
        <v>-4.4999999999999998E-2</v>
      </c>
      <c r="DL21">
        <v>1.5840000000000001</v>
      </c>
      <c r="DM21">
        <v>0.17899999999999999</v>
      </c>
      <c r="DN21">
        <v>99</v>
      </c>
      <c r="DO21">
        <v>19</v>
      </c>
      <c r="DP21">
        <v>0.24</v>
      </c>
      <c r="DQ21">
        <v>0.04</v>
      </c>
      <c r="DR21">
        <v>3.0854966158276498</v>
      </c>
      <c r="DS21">
        <v>-0.37294683754036201</v>
      </c>
      <c r="DT21">
        <v>6.6400270964087099E-2</v>
      </c>
      <c r="DU21">
        <v>1</v>
      </c>
      <c r="DV21">
        <v>-4.0662849999999997</v>
      </c>
      <c r="DW21">
        <v>0.133080400444925</v>
      </c>
      <c r="DX21">
        <v>6.2305275472199502E-2</v>
      </c>
      <c r="DY21">
        <v>1</v>
      </c>
      <c r="DZ21">
        <v>2.471117</v>
      </c>
      <c r="EA21">
        <v>5.8907319243602797E-2</v>
      </c>
      <c r="EB21">
        <v>7.3903108414554199E-3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1.5840000000000001</v>
      </c>
      <c r="EJ21">
        <v>0.1787</v>
      </c>
      <c r="EK21">
        <v>1.58418095238092</v>
      </c>
      <c r="EL21">
        <v>0</v>
      </c>
      <c r="EM21">
        <v>0</v>
      </c>
      <c r="EN21">
        <v>0</v>
      </c>
      <c r="EO21">
        <v>0.178700000000003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1.2</v>
      </c>
      <c r="EX21">
        <v>1.3</v>
      </c>
      <c r="EY21">
        <v>2</v>
      </c>
      <c r="EZ21">
        <v>507.52699999999999</v>
      </c>
      <c r="FA21">
        <v>528.97900000000004</v>
      </c>
      <c r="FB21">
        <v>24.542100000000001</v>
      </c>
      <c r="FC21">
        <v>31.023800000000001</v>
      </c>
      <c r="FD21">
        <v>30.000399999999999</v>
      </c>
      <c r="FE21">
        <v>31.002099999999999</v>
      </c>
      <c r="FF21">
        <v>30.983000000000001</v>
      </c>
      <c r="FG21">
        <v>10.446099999999999</v>
      </c>
      <c r="FH21">
        <v>32.1051</v>
      </c>
      <c r="FI21">
        <v>76.284300000000002</v>
      </c>
      <c r="FJ21">
        <v>24.555399999999999</v>
      </c>
      <c r="FK21">
        <v>153.61500000000001</v>
      </c>
      <c r="FL21">
        <v>18.261900000000001</v>
      </c>
      <c r="FM21">
        <v>101.62</v>
      </c>
      <c r="FN21">
        <v>101.04</v>
      </c>
    </row>
    <row r="22" spans="1:170" x14ac:dyDescent="0.25">
      <c r="A22">
        <v>6</v>
      </c>
      <c r="B22">
        <v>1608316775.5</v>
      </c>
      <c r="C22">
        <v>490</v>
      </c>
      <c r="D22" t="s">
        <v>313</v>
      </c>
      <c r="E22" t="s">
        <v>314</v>
      </c>
      <c r="F22" t="s">
        <v>285</v>
      </c>
      <c r="G22" t="s">
        <v>286</v>
      </c>
      <c r="H22">
        <v>1608316767.75</v>
      </c>
      <c r="I22">
        <f t="shared" si="0"/>
        <v>2.3426121050757233E-3</v>
      </c>
      <c r="J22">
        <f t="shared" si="1"/>
        <v>5.0786682037359228</v>
      </c>
      <c r="K22">
        <f t="shared" si="2"/>
        <v>198.951866666667</v>
      </c>
      <c r="L22">
        <f t="shared" si="3"/>
        <v>131.5418205621732</v>
      </c>
      <c r="M22">
        <f t="shared" si="4"/>
        <v>13.5115486116146</v>
      </c>
      <c r="N22">
        <f t="shared" si="5"/>
        <v>20.435689625928397</v>
      </c>
      <c r="O22">
        <f t="shared" si="6"/>
        <v>0.13247526239765961</v>
      </c>
      <c r="P22">
        <f t="shared" si="7"/>
        <v>2.9752783376452023</v>
      </c>
      <c r="Q22">
        <f t="shared" si="8"/>
        <v>0.12928347373882004</v>
      </c>
      <c r="R22">
        <f t="shared" si="9"/>
        <v>8.108253555323186E-2</v>
      </c>
      <c r="S22">
        <f t="shared" si="10"/>
        <v>231.29201928533777</v>
      </c>
      <c r="T22">
        <f t="shared" si="11"/>
        <v>28.736710588834075</v>
      </c>
      <c r="U22">
        <f t="shared" si="12"/>
        <v>28.490210000000001</v>
      </c>
      <c r="V22">
        <f t="shared" si="13"/>
        <v>3.9046483777403327</v>
      </c>
      <c r="W22">
        <f t="shared" si="14"/>
        <v>55.302132539270822</v>
      </c>
      <c r="X22">
        <f t="shared" si="15"/>
        <v>2.0978064893573314</v>
      </c>
      <c r="Y22">
        <f t="shared" si="16"/>
        <v>3.7933555055361552</v>
      </c>
      <c r="Z22">
        <f t="shared" si="17"/>
        <v>1.8068418883830013</v>
      </c>
      <c r="AA22">
        <f t="shared" si="18"/>
        <v>-103.3091938338394</v>
      </c>
      <c r="AB22">
        <f t="shared" si="19"/>
        <v>-79.707560995888016</v>
      </c>
      <c r="AC22">
        <f t="shared" si="20"/>
        <v>-5.8536790752961174</v>
      </c>
      <c r="AD22">
        <f t="shared" si="21"/>
        <v>42.421585380314227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54088.63096844036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999.47443999999996</v>
      </c>
      <c r="AR22">
        <v>1097</v>
      </c>
      <c r="AS22">
        <f t="shared" si="27"/>
        <v>8.8902060164083863E-2</v>
      </c>
      <c r="AT22">
        <v>0.5</v>
      </c>
      <c r="AU22">
        <f t="shared" si="28"/>
        <v>1180.1918507472874</v>
      </c>
      <c r="AV22">
        <f t="shared" si="29"/>
        <v>5.0786682037359228</v>
      </c>
      <c r="AW22">
        <f t="shared" si="30"/>
        <v>52.460743460148414</v>
      </c>
      <c r="AX22">
        <f t="shared" si="31"/>
        <v>0.37614402917046491</v>
      </c>
      <c r="AY22">
        <f t="shared" si="32"/>
        <v>4.7927933750521587E-3</v>
      </c>
      <c r="AZ22">
        <f t="shared" si="33"/>
        <v>1.9736371923427529</v>
      </c>
      <c r="BA22" t="s">
        <v>316</v>
      </c>
      <c r="BB22">
        <v>684.37</v>
      </c>
      <c r="BC22">
        <f t="shared" si="34"/>
        <v>412.63</v>
      </c>
      <c r="BD22">
        <f t="shared" si="35"/>
        <v>0.23635111358844496</v>
      </c>
      <c r="BE22">
        <f t="shared" si="36"/>
        <v>0.83992380834151237</v>
      </c>
      <c r="BF22">
        <f t="shared" si="37"/>
        <v>0.25562165409895565</v>
      </c>
      <c r="BG22">
        <f t="shared" si="38"/>
        <v>0.85018353257310486</v>
      </c>
      <c r="BH22">
        <f t="shared" si="39"/>
        <v>1400.00833333333</v>
      </c>
      <c r="BI22">
        <f t="shared" si="40"/>
        <v>1180.1918507472874</v>
      </c>
      <c r="BJ22">
        <f t="shared" si="41"/>
        <v>0.84298916131258039</v>
      </c>
      <c r="BK22">
        <f t="shared" si="42"/>
        <v>0.19597832262516102</v>
      </c>
      <c r="BL22">
        <v>6</v>
      </c>
      <c r="BM22">
        <v>0.5</v>
      </c>
      <c r="BN22" t="s">
        <v>290</v>
      </c>
      <c r="BO22">
        <v>2</v>
      </c>
      <c r="BP22">
        <v>1608316767.75</v>
      </c>
      <c r="BQ22">
        <v>198.951866666667</v>
      </c>
      <c r="BR22">
        <v>205.60536666666701</v>
      </c>
      <c r="BS22">
        <v>20.423216666666701</v>
      </c>
      <c r="BT22">
        <v>17.66957</v>
      </c>
      <c r="BU22">
        <v>197.36773333333301</v>
      </c>
      <c r="BV22">
        <v>20.244516666666701</v>
      </c>
      <c r="BW22">
        <v>500.01369999999997</v>
      </c>
      <c r="BX22">
        <v>102.616766666667</v>
      </c>
      <c r="BY22">
        <v>9.9985723333333304E-2</v>
      </c>
      <c r="BZ22">
        <v>27.993289999999998</v>
      </c>
      <c r="CA22">
        <v>28.490210000000001</v>
      </c>
      <c r="CB22">
        <v>999.9</v>
      </c>
      <c r="CC22">
        <v>0</v>
      </c>
      <c r="CD22">
        <v>0</v>
      </c>
      <c r="CE22">
        <v>10001.320666666699</v>
      </c>
      <c r="CF22">
        <v>0</v>
      </c>
      <c r="CG22">
        <v>61.197830000000003</v>
      </c>
      <c r="CH22">
        <v>1400.00833333333</v>
      </c>
      <c r="CI22">
        <v>0.90000556666666698</v>
      </c>
      <c r="CJ22">
        <v>9.9994360000000004E-2</v>
      </c>
      <c r="CK22">
        <v>0</v>
      </c>
      <c r="CL22">
        <v>999.52756666666698</v>
      </c>
      <c r="CM22">
        <v>4.9997499999999997</v>
      </c>
      <c r="CN22">
        <v>13817.71</v>
      </c>
      <c r="CO22">
        <v>12178.1566666667</v>
      </c>
      <c r="CP22">
        <v>47.570533333333302</v>
      </c>
      <c r="CQ22">
        <v>49.220599999999997</v>
      </c>
      <c r="CR22">
        <v>48.537199999999999</v>
      </c>
      <c r="CS22">
        <v>48.641466666666702</v>
      </c>
      <c r="CT22">
        <v>48.716466666666697</v>
      </c>
      <c r="CU22">
        <v>1255.5133333333299</v>
      </c>
      <c r="CV22">
        <v>139.495</v>
      </c>
      <c r="CW22">
        <v>0</v>
      </c>
      <c r="CX22">
        <v>72.199999809265094</v>
      </c>
      <c r="CY22">
        <v>0</v>
      </c>
      <c r="CZ22">
        <v>999.47443999999996</v>
      </c>
      <c r="DA22">
        <v>-4.7586153976254399</v>
      </c>
      <c r="DB22">
        <v>-73.161538526213704</v>
      </c>
      <c r="DC22">
        <v>13817.116</v>
      </c>
      <c r="DD22">
        <v>15</v>
      </c>
      <c r="DE22">
        <v>1608316629.5</v>
      </c>
      <c r="DF22" t="s">
        <v>307</v>
      </c>
      <c r="DG22">
        <v>1608316629.5</v>
      </c>
      <c r="DH22">
        <v>1608316624.5</v>
      </c>
      <c r="DI22">
        <v>2</v>
      </c>
      <c r="DJ22">
        <v>-2.5019999999999998</v>
      </c>
      <c r="DK22">
        <v>-4.4999999999999998E-2</v>
      </c>
      <c r="DL22">
        <v>1.5840000000000001</v>
      </c>
      <c r="DM22">
        <v>0.17899999999999999</v>
      </c>
      <c r="DN22">
        <v>99</v>
      </c>
      <c r="DO22">
        <v>19</v>
      </c>
      <c r="DP22">
        <v>0.24</v>
      </c>
      <c r="DQ22">
        <v>0.04</v>
      </c>
      <c r="DR22">
        <v>5.0828243413146197</v>
      </c>
      <c r="DS22">
        <v>-0.188239733126665</v>
      </c>
      <c r="DT22">
        <v>1.9931103730509499E-2</v>
      </c>
      <c r="DU22">
        <v>1</v>
      </c>
      <c r="DV22">
        <v>-6.6553639999999996</v>
      </c>
      <c r="DW22">
        <v>0.14656711902113501</v>
      </c>
      <c r="DX22">
        <v>1.65963390742256E-2</v>
      </c>
      <c r="DY22">
        <v>1</v>
      </c>
      <c r="DZ22">
        <v>2.75329633333333</v>
      </c>
      <c r="EA22">
        <v>6.9204093437151407E-2</v>
      </c>
      <c r="EB22">
        <v>1.6824012696803999E-2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1.585</v>
      </c>
      <c r="EJ22">
        <v>0.1787</v>
      </c>
      <c r="EK22">
        <v>1.58418095238092</v>
      </c>
      <c r="EL22">
        <v>0</v>
      </c>
      <c r="EM22">
        <v>0</v>
      </c>
      <c r="EN22">
        <v>0</v>
      </c>
      <c r="EO22">
        <v>0.178700000000003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2.4</v>
      </c>
      <c r="EX22">
        <v>2.5</v>
      </c>
      <c r="EY22">
        <v>2</v>
      </c>
      <c r="EZ22">
        <v>507.65</v>
      </c>
      <c r="FA22">
        <v>527.12699999999995</v>
      </c>
      <c r="FB22">
        <v>24.582000000000001</v>
      </c>
      <c r="FC22">
        <v>31.057600000000001</v>
      </c>
      <c r="FD22">
        <v>30.000399999999999</v>
      </c>
      <c r="FE22">
        <v>31.0182</v>
      </c>
      <c r="FF22">
        <v>30.996500000000001</v>
      </c>
      <c r="FG22">
        <v>12.8325</v>
      </c>
      <c r="FH22">
        <v>32.2958</v>
      </c>
      <c r="FI22">
        <v>73.632099999999994</v>
      </c>
      <c r="FJ22">
        <v>24.580500000000001</v>
      </c>
      <c r="FK22">
        <v>206.07400000000001</v>
      </c>
      <c r="FL22">
        <v>17.758500000000002</v>
      </c>
      <c r="FM22">
        <v>101.619</v>
      </c>
      <c r="FN22">
        <v>101.042</v>
      </c>
    </row>
    <row r="23" spans="1:170" x14ac:dyDescent="0.25">
      <c r="A23">
        <v>7</v>
      </c>
      <c r="B23">
        <v>1608316877.5</v>
      </c>
      <c r="C23">
        <v>592</v>
      </c>
      <c r="D23" t="s">
        <v>317</v>
      </c>
      <c r="E23" t="s">
        <v>318</v>
      </c>
      <c r="F23" t="s">
        <v>285</v>
      </c>
      <c r="G23" t="s">
        <v>286</v>
      </c>
      <c r="H23">
        <v>1608316869.75</v>
      </c>
      <c r="I23">
        <f t="shared" si="0"/>
        <v>2.2949619123895566E-3</v>
      </c>
      <c r="J23">
        <f t="shared" si="1"/>
        <v>6.9622125697067574</v>
      </c>
      <c r="K23">
        <f t="shared" si="2"/>
        <v>249.723733333333</v>
      </c>
      <c r="L23">
        <f t="shared" si="3"/>
        <v>156.1347261972073</v>
      </c>
      <c r="M23">
        <f t="shared" si="4"/>
        <v>16.038244545208052</v>
      </c>
      <c r="N23">
        <f t="shared" si="5"/>
        <v>25.651758590101242</v>
      </c>
      <c r="O23">
        <f t="shared" si="6"/>
        <v>0.12961487110392345</v>
      </c>
      <c r="P23">
        <f t="shared" si="7"/>
        <v>2.9757990512178196</v>
      </c>
      <c r="Q23">
        <f t="shared" si="8"/>
        <v>0.12655823599104199</v>
      </c>
      <c r="R23">
        <f t="shared" si="9"/>
        <v>7.9367520291401802E-2</v>
      </c>
      <c r="S23">
        <f t="shared" si="10"/>
        <v>231.28797327341064</v>
      </c>
      <c r="T23">
        <f t="shared" si="11"/>
        <v>28.75730253109608</v>
      </c>
      <c r="U23">
        <f t="shared" si="12"/>
        <v>28.473933333333299</v>
      </c>
      <c r="V23">
        <f t="shared" si="13"/>
        <v>3.9009583493173552</v>
      </c>
      <c r="W23">
        <f t="shared" si="14"/>
        <v>55.137515276761221</v>
      </c>
      <c r="X23">
        <f t="shared" si="15"/>
        <v>2.092603132598597</v>
      </c>
      <c r="Y23">
        <f t="shared" si="16"/>
        <v>3.7952438046851298</v>
      </c>
      <c r="Z23">
        <f t="shared" si="17"/>
        <v>1.8083552167187582</v>
      </c>
      <c r="AA23">
        <f t="shared" si="18"/>
        <v>-101.20782033637944</v>
      </c>
      <c r="AB23">
        <f t="shared" si="19"/>
        <v>-75.740676097738586</v>
      </c>
      <c r="AC23">
        <f t="shared" si="20"/>
        <v>-5.5611652285711868</v>
      </c>
      <c r="AD23">
        <f t="shared" si="21"/>
        <v>48.778311610721431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54102.457842986667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1007.6316</v>
      </c>
      <c r="AR23">
        <v>1119.74</v>
      </c>
      <c r="AS23">
        <f t="shared" si="27"/>
        <v>0.10012002786361118</v>
      </c>
      <c r="AT23">
        <v>0.5</v>
      </c>
      <c r="AU23">
        <f t="shared" si="28"/>
        <v>1180.1708207472955</v>
      </c>
      <c r="AV23">
        <f t="shared" si="29"/>
        <v>6.9622125697067574</v>
      </c>
      <c r="AW23">
        <f t="shared" si="30"/>
        <v>59.079367728520047</v>
      </c>
      <c r="AX23">
        <f t="shared" si="31"/>
        <v>0.38896529551503023</v>
      </c>
      <c r="AY23">
        <f t="shared" si="32"/>
        <v>6.3888717776877466E-3</v>
      </c>
      <c r="AZ23">
        <f t="shared" si="33"/>
        <v>1.9132477182203012</v>
      </c>
      <c r="BA23" t="s">
        <v>320</v>
      </c>
      <c r="BB23">
        <v>684.2</v>
      </c>
      <c r="BC23">
        <f t="shared" si="34"/>
        <v>435.53999999999996</v>
      </c>
      <c r="BD23">
        <f t="shared" si="35"/>
        <v>0.25740092758414834</v>
      </c>
      <c r="BE23">
        <f t="shared" si="36"/>
        <v>0.83104721709311524</v>
      </c>
      <c r="BF23">
        <f t="shared" si="37"/>
        <v>0.27731545718515344</v>
      </c>
      <c r="BG23">
        <f t="shared" si="38"/>
        <v>0.84125399023253911</v>
      </c>
      <c r="BH23">
        <f t="shared" si="39"/>
        <v>1399.9833333333299</v>
      </c>
      <c r="BI23">
        <f t="shared" si="40"/>
        <v>1180.1708207472955</v>
      </c>
      <c r="BJ23">
        <f t="shared" si="41"/>
        <v>0.84298919326227573</v>
      </c>
      <c r="BK23">
        <f t="shared" si="42"/>
        <v>0.19597838652455149</v>
      </c>
      <c r="BL23">
        <v>6</v>
      </c>
      <c r="BM23">
        <v>0.5</v>
      </c>
      <c r="BN23" t="s">
        <v>290</v>
      </c>
      <c r="BO23">
        <v>2</v>
      </c>
      <c r="BP23">
        <v>1608316869.75</v>
      </c>
      <c r="BQ23">
        <v>249.723733333333</v>
      </c>
      <c r="BR23">
        <v>258.765966666667</v>
      </c>
      <c r="BS23">
        <v>20.3718066666667</v>
      </c>
      <c r="BT23">
        <v>17.673999999999999</v>
      </c>
      <c r="BU23">
        <v>248.1396</v>
      </c>
      <c r="BV23">
        <v>20.193106666666701</v>
      </c>
      <c r="BW23">
        <v>500.008266666667</v>
      </c>
      <c r="BX23">
        <v>102.6206</v>
      </c>
      <c r="BY23">
        <v>9.9947413333333304E-2</v>
      </c>
      <c r="BZ23">
        <v>28.001826666666702</v>
      </c>
      <c r="CA23">
        <v>28.473933333333299</v>
      </c>
      <c r="CB23">
        <v>999.9</v>
      </c>
      <c r="CC23">
        <v>0</v>
      </c>
      <c r="CD23">
        <v>0</v>
      </c>
      <c r="CE23">
        <v>10003.892666666699</v>
      </c>
      <c r="CF23">
        <v>0</v>
      </c>
      <c r="CG23">
        <v>62.408070000000002</v>
      </c>
      <c r="CH23">
        <v>1399.9833333333299</v>
      </c>
      <c r="CI23">
        <v>0.900002566666667</v>
      </c>
      <c r="CJ23">
        <v>9.9997409999999995E-2</v>
      </c>
      <c r="CK23">
        <v>0</v>
      </c>
      <c r="CL23">
        <v>1007.617</v>
      </c>
      <c r="CM23">
        <v>4.9997499999999997</v>
      </c>
      <c r="CN23">
        <v>13931.72</v>
      </c>
      <c r="CO23">
        <v>12177.92</v>
      </c>
      <c r="CP23">
        <v>47.6291333333333</v>
      </c>
      <c r="CQ23">
        <v>49.307866666666598</v>
      </c>
      <c r="CR23">
        <v>48.653933333333299</v>
      </c>
      <c r="CS23">
        <v>48.7164</v>
      </c>
      <c r="CT23">
        <v>48.807933333333303</v>
      </c>
      <c r="CU23">
        <v>1255.48933333333</v>
      </c>
      <c r="CV23">
        <v>139.494</v>
      </c>
      <c r="CW23">
        <v>0</v>
      </c>
      <c r="CX23">
        <v>101.09999990463299</v>
      </c>
      <c r="CY23">
        <v>0</v>
      </c>
      <c r="CZ23">
        <v>1007.6316</v>
      </c>
      <c r="DA23">
        <v>1.90230771491234</v>
      </c>
      <c r="DB23">
        <v>31.215384637310901</v>
      </c>
      <c r="DC23">
        <v>13932.248</v>
      </c>
      <c r="DD23">
        <v>15</v>
      </c>
      <c r="DE23">
        <v>1608316629.5</v>
      </c>
      <c r="DF23" t="s">
        <v>307</v>
      </c>
      <c r="DG23">
        <v>1608316629.5</v>
      </c>
      <c r="DH23">
        <v>1608316624.5</v>
      </c>
      <c r="DI23">
        <v>2</v>
      </c>
      <c r="DJ23">
        <v>-2.5019999999999998</v>
      </c>
      <c r="DK23">
        <v>-4.4999999999999998E-2</v>
      </c>
      <c r="DL23">
        <v>1.5840000000000001</v>
      </c>
      <c r="DM23">
        <v>0.17899999999999999</v>
      </c>
      <c r="DN23">
        <v>99</v>
      </c>
      <c r="DO23">
        <v>19</v>
      </c>
      <c r="DP23">
        <v>0.24</v>
      </c>
      <c r="DQ23">
        <v>0.04</v>
      </c>
      <c r="DR23">
        <v>6.9647408794788603</v>
      </c>
      <c r="DS23">
        <v>0.14955794035234701</v>
      </c>
      <c r="DT23">
        <v>3.3652361259525997E-2</v>
      </c>
      <c r="DU23">
        <v>1</v>
      </c>
      <c r="DV23">
        <v>-9.0438036666666708</v>
      </c>
      <c r="DW23">
        <v>-9.3621090100078505E-2</v>
      </c>
      <c r="DX23">
        <v>4.3912769250210502E-2</v>
      </c>
      <c r="DY23">
        <v>1</v>
      </c>
      <c r="DZ23">
        <v>2.6982036666666702</v>
      </c>
      <c r="EA23">
        <v>7.3424783092322796E-2</v>
      </c>
      <c r="EB23">
        <v>1.2557270532334E-2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1.5840000000000001</v>
      </c>
      <c r="EJ23">
        <v>0.1787</v>
      </c>
      <c r="EK23">
        <v>1.58418095238092</v>
      </c>
      <c r="EL23">
        <v>0</v>
      </c>
      <c r="EM23">
        <v>0</v>
      </c>
      <c r="EN23">
        <v>0</v>
      </c>
      <c r="EO23">
        <v>0.178700000000003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4.0999999999999996</v>
      </c>
      <c r="EX23">
        <v>4.2</v>
      </c>
      <c r="EY23">
        <v>2</v>
      </c>
      <c r="EZ23">
        <v>507.39800000000002</v>
      </c>
      <c r="FA23">
        <v>525.65099999999995</v>
      </c>
      <c r="FB23">
        <v>24.511600000000001</v>
      </c>
      <c r="FC23">
        <v>31.023700000000002</v>
      </c>
      <c r="FD23">
        <v>30.000299999999999</v>
      </c>
      <c r="FE23">
        <v>30.9832</v>
      </c>
      <c r="FF23">
        <v>30.9589</v>
      </c>
      <c r="FG23">
        <v>15.1934</v>
      </c>
      <c r="FH23">
        <v>30.0077</v>
      </c>
      <c r="FI23">
        <v>69.844899999999996</v>
      </c>
      <c r="FJ23">
        <v>24.5139</v>
      </c>
      <c r="FK23">
        <v>258.85199999999998</v>
      </c>
      <c r="FL23">
        <v>17.743400000000001</v>
      </c>
      <c r="FM23">
        <v>101.634</v>
      </c>
      <c r="FN23">
        <v>101.054</v>
      </c>
    </row>
    <row r="24" spans="1:170" x14ac:dyDescent="0.25">
      <c r="A24">
        <v>8</v>
      </c>
      <c r="B24">
        <v>1608316998</v>
      </c>
      <c r="C24">
        <v>712.5</v>
      </c>
      <c r="D24" t="s">
        <v>321</v>
      </c>
      <c r="E24" t="s">
        <v>322</v>
      </c>
      <c r="F24" t="s">
        <v>285</v>
      </c>
      <c r="G24" t="s">
        <v>286</v>
      </c>
      <c r="H24">
        <v>1608316990</v>
      </c>
      <c r="I24">
        <f t="shared" si="0"/>
        <v>1.9921155615501402E-3</v>
      </c>
      <c r="J24">
        <f t="shared" si="1"/>
        <v>11.504126419477606</v>
      </c>
      <c r="K24">
        <f t="shared" si="2"/>
        <v>399.78880645161303</v>
      </c>
      <c r="L24">
        <f t="shared" si="3"/>
        <v>222.70046473869317</v>
      </c>
      <c r="M24">
        <f t="shared" si="4"/>
        <v>22.877078037164701</v>
      </c>
      <c r="N24">
        <f t="shared" si="5"/>
        <v>41.068615345324922</v>
      </c>
      <c r="O24">
        <f t="shared" si="6"/>
        <v>0.11149201519796635</v>
      </c>
      <c r="P24">
        <f t="shared" si="7"/>
        <v>2.9755307664791735</v>
      </c>
      <c r="Q24">
        <f t="shared" si="8"/>
        <v>0.10922212185996669</v>
      </c>
      <c r="R24">
        <f t="shared" si="9"/>
        <v>6.8463917975754379E-2</v>
      </c>
      <c r="S24">
        <f t="shared" si="10"/>
        <v>231.28935453472189</v>
      </c>
      <c r="T24">
        <f t="shared" si="11"/>
        <v>28.812729081368303</v>
      </c>
      <c r="U24">
        <f t="shared" si="12"/>
        <v>28.4586838709677</v>
      </c>
      <c r="V24">
        <f t="shared" si="13"/>
        <v>3.8975039550561537</v>
      </c>
      <c r="W24">
        <f t="shared" si="14"/>
        <v>54.83359890459446</v>
      </c>
      <c r="X24">
        <f t="shared" si="15"/>
        <v>2.0783734140923609</v>
      </c>
      <c r="Y24">
        <f t="shared" si="16"/>
        <v>3.7903282943520527</v>
      </c>
      <c r="Z24">
        <f t="shared" si="17"/>
        <v>1.8191305409637928</v>
      </c>
      <c r="AA24">
        <f t="shared" si="18"/>
        <v>-87.852296264361186</v>
      </c>
      <c r="AB24">
        <f t="shared" si="19"/>
        <v>-76.853626019968104</v>
      </c>
      <c r="AC24">
        <f t="shared" si="20"/>
        <v>-5.6423379412437962</v>
      </c>
      <c r="AD24">
        <f t="shared" si="21"/>
        <v>60.941094309148795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54098.692842074961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1059.0173076923099</v>
      </c>
      <c r="AR24">
        <v>1205.46</v>
      </c>
      <c r="AS24">
        <f t="shared" si="27"/>
        <v>0.12148283004636407</v>
      </c>
      <c r="AT24">
        <v>0.5</v>
      </c>
      <c r="AU24">
        <f t="shared" si="28"/>
        <v>1180.1768330053885</v>
      </c>
      <c r="AV24">
        <f t="shared" si="29"/>
        <v>11.504126419477606</v>
      </c>
      <c r="AW24">
        <f t="shared" si="30"/>
        <v>71.685610814324903</v>
      </c>
      <c r="AX24">
        <f t="shared" si="31"/>
        <v>0.42556368523219351</v>
      </c>
      <c r="AY24">
        <f t="shared" si="32"/>
        <v>1.0237342033334648E-2</v>
      </c>
      <c r="AZ24">
        <f t="shared" si="33"/>
        <v>1.7060873027723855</v>
      </c>
      <c r="BA24" t="s">
        <v>324</v>
      </c>
      <c r="BB24">
        <v>692.46</v>
      </c>
      <c r="BC24">
        <f t="shared" si="34"/>
        <v>513</v>
      </c>
      <c r="BD24">
        <f t="shared" si="35"/>
        <v>0.28546333783175459</v>
      </c>
      <c r="BE24">
        <f t="shared" si="36"/>
        <v>0.80035958624232373</v>
      </c>
      <c r="BF24">
        <f t="shared" si="37"/>
        <v>0.29887295950566123</v>
      </c>
      <c r="BG24">
        <f t="shared" si="38"/>
        <v>0.80759346387223518</v>
      </c>
      <c r="BH24">
        <f t="shared" si="39"/>
        <v>1399.9903225806499</v>
      </c>
      <c r="BI24">
        <f t="shared" si="40"/>
        <v>1180.1768330053885</v>
      </c>
      <c r="BJ24">
        <f t="shared" si="41"/>
        <v>0.84298927926153677</v>
      </c>
      <c r="BK24">
        <f t="shared" si="42"/>
        <v>0.19597855852307336</v>
      </c>
      <c r="BL24">
        <v>6</v>
      </c>
      <c r="BM24">
        <v>0.5</v>
      </c>
      <c r="BN24" t="s">
        <v>290</v>
      </c>
      <c r="BO24">
        <v>2</v>
      </c>
      <c r="BP24">
        <v>1608316990</v>
      </c>
      <c r="BQ24">
        <v>399.78880645161303</v>
      </c>
      <c r="BR24">
        <v>414.549193548387</v>
      </c>
      <c r="BS24">
        <v>20.232248387096799</v>
      </c>
      <c r="BT24">
        <v>17.890119354838699</v>
      </c>
      <c r="BU24">
        <v>398.20464516128999</v>
      </c>
      <c r="BV24">
        <v>20.0535483870968</v>
      </c>
      <c r="BW24">
        <v>500.00932258064501</v>
      </c>
      <c r="BX24">
        <v>102.625774193548</v>
      </c>
      <c r="BY24">
        <v>0.10000172258064501</v>
      </c>
      <c r="BZ24">
        <v>27.979596774193499</v>
      </c>
      <c r="CA24">
        <v>28.4586838709677</v>
      </c>
      <c r="CB24">
        <v>999.9</v>
      </c>
      <c r="CC24">
        <v>0</v>
      </c>
      <c r="CD24">
        <v>0</v>
      </c>
      <c r="CE24">
        <v>10001.8706451613</v>
      </c>
      <c r="CF24">
        <v>0</v>
      </c>
      <c r="CG24">
        <v>59.564932258064502</v>
      </c>
      <c r="CH24">
        <v>1399.9903225806499</v>
      </c>
      <c r="CI24">
        <v>0.89999925806451597</v>
      </c>
      <c r="CJ24">
        <v>0.100000709677419</v>
      </c>
      <c r="CK24">
        <v>0</v>
      </c>
      <c r="CL24">
        <v>1058.9464516129001</v>
      </c>
      <c r="CM24">
        <v>4.9997499999999997</v>
      </c>
      <c r="CN24">
        <v>14628.7129032258</v>
      </c>
      <c r="CO24">
        <v>12177.961290322601</v>
      </c>
      <c r="CP24">
        <v>47.695129032258002</v>
      </c>
      <c r="CQ24">
        <v>49.436999999999998</v>
      </c>
      <c r="CR24">
        <v>48.753999999999998</v>
      </c>
      <c r="CS24">
        <v>48.812064516128999</v>
      </c>
      <c r="CT24">
        <v>48.875</v>
      </c>
      <c r="CU24">
        <v>1255.4916129032299</v>
      </c>
      <c r="CV24">
        <v>139.49870967741899</v>
      </c>
      <c r="CW24">
        <v>0</v>
      </c>
      <c r="CX24">
        <v>119.69999980926499</v>
      </c>
      <c r="CY24">
        <v>0</v>
      </c>
      <c r="CZ24">
        <v>1059.0173076923099</v>
      </c>
      <c r="DA24">
        <v>10.016068387556301</v>
      </c>
      <c r="DB24">
        <v>100.047863265316</v>
      </c>
      <c r="DC24">
        <v>14629.507692307699</v>
      </c>
      <c r="DD24">
        <v>15</v>
      </c>
      <c r="DE24">
        <v>1608316629.5</v>
      </c>
      <c r="DF24" t="s">
        <v>307</v>
      </c>
      <c r="DG24">
        <v>1608316629.5</v>
      </c>
      <c r="DH24">
        <v>1608316624.5</v>
      </c>
      <c r="DI24">
        <v>2</v>
      </c>
      <c r="DJ24">
        <v>-2.5019999999999998</v>
      </c>
      <c r="DK24">
        <v>-4.4999999999999998E-2</v>
      </c>
      <c r="DL24">
        <v>1.5840000000000001</v>
      </c>
      <c r="DM24">
        <v>0.17899999999999999</v>
      </c>
      <c r="DN24">
        <v>99</v>
      </c>
      <c r="DO24">
        <v>19</v>
      </c>
      <c r="DP24">
        <v>0.24</v>
      </c>
      <c r="DQ24">
        <v>0.04</v>
      </c>
      <c r="DR24">
        <v>11.5058197109704</v>
      </c>
      <c r="DS24">
        <v>0.118932378984061</v>
      </c>
      <c r="DT24">
        <v>3.2341578628276399E-2</v>
      </c>
      <c r="DU24">
        <v>1</v>
      </c>
      <c r="DV24">
        <v>-14.758646666666699</v>
      </c>
      <c r="DW24">
        <v>2.0849833147946001E-2</v>
      </c>
      <c r="DX24">
        <v>3.4890521476310603E-2</v>
      </c>
      <c r="DY24">
        <v>1</v>
      </c>
      <c r="DZ24">
        <v>2.3415506666666701</v>
      </c>
      <c r="EA24">
        <v>-0.37269730812012303</v>
      </c>
      <c r="EB24">
        <v>3.0050992655078001E-2</v>
      </c>
      <c r="EC24">
        <v>0</v>
      </c>
      <c r="ED24">
        <v>2</v>
      </c>
      <c r="EE24">
        <v>3</v>
      </c>
      <c r="EF24" t="s">
        <v>308</v>
      </c>
      <c r="EG24">
        <v>100</v>
      </c>
      <c r="EH24">
        <v>100</v>
      </c>
      <c r="EI24">
        <v>1.5840000000000001</v>
      </c>
      <c r="EJ24">
        <v>0.1787</v>
      </c>
      <c r="EK24">
        <v>1.58418095238092</v>
      </c>
      <c r="EL24">
        <v>0</v>
      </c>
      <c r="EM24">
        <v>0</v>
      </c>
      <c r="EN24">
        <v>0</v>
      </c>
      <c r="EO24">
        <v>0.178700000000003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6.1</v>
      </c>
      <c r="EX24">
        <v>6.2</v>
      </c>
      <c r="EY24">
        <v>2</v>
      </c>
      <c r="EZ24">
        <v>507.04300000000001</v>
      </c>
      <c r="FA24">
        <v>524.274</v>
      </c>
      <c r="FB24">
        <v>24.636900000000001</v>
      </c>
      <c r="FC24">
        <v>31.048300000000001</v>
      </c>
      <c r="FD24">
        <v>29.9998</v>
      </c>
      <c r="FE24">
        <v>30.996700000000001</v>
      </c>
      <c r="FF24">
        <v>30.9696</v>
      </c>
      <c r="FG24">
        <v>21.828800000000001</v>
      </c>
      <c r="FH24">
        <v>26.784199999999998</v>
      </c>
      <c r="FI24">
        <v>66.437200000000004</v>
      </c>
      <c r="FJ24">
        <v>24.6448</v>
      </c>
      <c r="FK24">
        <v>414.50700000000001</v>
      </c>
      <c r="FL24">
        <v>18.0185</v>
      </c>
      <c r="FM24">
        <v>101.634</v>
      </c>
      <c r="FN24">
        <v>101.053</v>
      </c>
    </row>
    <row r="25" spans="1:170" x14ac:dyDescent="0.25">
      <c r="A25">
        <v>9</v>
      </c>
      <c r="B25">
        <v>1608317118.5</v>
      </c>
      <c r="C25">
        <v>833</v>
      </c>
      <c r="D25" t="s">
        <v>325</v>
      </c>
      <c r="E25" t="s">
        <v>326</v>
      </c>
      <c r="F25" t="s">
        <v>285</v>
      </c>
      <c r="G25" t="s">
        <v>286</v>
      </c>
      <c r="H25">
        <v>1608317110.5</v>
      </c>
      <c r="I25">
        <f t="shared" si="0"/>
        <v>1.1771662799315934E-3</v>
      </c>
      <c r="J25">
        <f t="shared" si="1"/>
        <v>12.643682623861697</v>
      </c>
      <c r="K25">
        <f t="shared" si="2"/>
        <v>500.179483870968</v>
      </c>
      <c r="L25">
        <f t="shared" si="3"/>
        <v>176.81825711645973</v>
      </c>
      <c r="M25">
        <f t="shared" si="4"/>
        <v>18.163938308757785</v>
      </c>
      <c r="N25">
        <f t="shared" si="5"/>
        <v>51.381737590336435</v>
      </c>
      <c r="O25">
        <f t="shared" si="6"/>
        <v>6.5205242302781949E-2</v>
      </c>
      <c r="P25">
        <f t="shared" si="7"/>
        <v>2.9747690578054407</v>
      </c>
      <c r="Q25">
        <f t="shared" si="8"/>
        <v>6.4421508757750032E-2</v>
      </c>
      <c r="R25">
        <f t="shared" si="9"/>
        <v>4.0333073358554725E-2</v>
      </c>
      <c r="S25">
        <f t="shared" si="10"/>
        <v>231.29010579334354</v>
      </c>
      <c r="T25">
        <f t="shared" si="11"/>
        <v>29.06375154635947</v>
      </c>
      <c r="U25">
        <f t="shared" si="12"/>
        <v>28.4807290322581</v>
      </c>
      <c r="V25">
        <f t="shared" si="13"/>
        <v>3.9024986093710368</v>
      </c>
      <c r="W25">
        <f t="shared" si="14"/>
        <v>54.743395219196636</v>
      </c>
      <c r="X25">
        <f t="shared" si="15"/>
        <v>2.0800472919983219</v>
      </c>
      <c r="Y25">
        <f t="shared" si="16"/>
        <v>3.7996315056266741</v>
      </c>
      <c r="Z25">
        <f t="shared" si="17"/>
        <v>1.8224513173727148</v>
      </c>
      <c r="AA25">
        <f t="shared" si="18"/>
        <v>-51.913032944983271</v>
      </c>
      <c r="AB25">
        <f t="shared" si="19"/>
        <v>-73.62540252316542</v>
      </c>
      <c r="AC25">
        <f t="shared" si="20"/>
        <v>-5.4084422207497989</v>
      </c>
      <c r="AD25">
        <f t="shared" si="21"/>
        <v>100.34322810444506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54068.807427120817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1093.31538461538</v>
      </c>
      <c r="AR25">
        <v>1254.58</v>
      </c>
      <c r="AS25">
        <f t="shared" si="27"/>
        <v>0.12854071911286635</v>
      </c>
      <c r="AT25">
        <v>0.5</v>
      </c>
      <c r="AU25">
        <f t="shared" si="28"/>
        <v>1180.1850278511533</v>
      </c>
      <c r="AV25">
        <f t="shared" si="29"/>
        <v>12.643682623861697</v>
      </c>
      <c r="AW25">
        <f t="shared" si="30"/>
        <v>75.850916083112722</v>
      </c>
      <c r="AX25">
        <f t="shared" si="31"/>
        <v>0.42750561941047999</v>
      </c>
      <c r="AY25">
        <f t="shared" si="32"/>
        <v>1.1202845140097326E-2</v>
      </c>
      <c r="AZ25">
        <f t="shared" si="33"/>
        <v>1.600137097674122</v>
      </c>
      <c r="BA25" t="s">
        <v>328</v>
      </c>
      <c r="BB25">
        <v>718.24</v>
      </c>
      <c r="BC25">
        <f t="shared" si="34"/>
        <v>536.33999999999992</v>
      </c>
      <c r="BD25">
        <f t="shared" si="35"/>
        <v>0.30067609237539605</v>
      </c>
      <c r="BE25">
        <f t="shared" si="36"/>
        <v>0.78916126800427699</v>
      </c>
      <c r="BF25">
        <f t="shared" si="37"/>
        <v>0.29913503054932533</v>
      </c>
      <c r="BG25">
        <f t="shared" si="38"/>
        <v>0.78830502412867332</v>
      </c>
      <c r="BH25">
        <f t="shared" si="39"/>
        <v>1400.0006451612901</v>
      </c>
      <c r="BI25">
        <f t="shared" si="40"/>
        <v>1180.1850278511533</v>
      </c>
      <c r="BJ25">
        <f t="shared" si="41"/>
        <v>0.84298891713381152</v>
      </c>
      <c r="BK25">
        <f t="shared" si="42"/>
        <v>0.19597783426762316</v>
      </c>
      <c r="BL25">
        <v>6</v>
      </c>
      <c r="BM25">
        <v>0.5</v>
      </c>
      <c r="BN25" t="s">
        <v>290</v>
      </c>
      <c r="BO25">
        <v>2</v>
      </c>
      <c r="BP25">
        <v>1608317110.5</v>
      </c>
      <c r="BQ25">
        <v>500.179483870968</v>
      </c>
      <c r="BR25">
        <v>516.05816129032303</v>
      </c>
      <c r="BS25">
        <v>20.248380645161301</v>
      </c>
      <c r="BT25">
        <v>18.8644096774193</v>
      </c>
      <c r="BU25">
        <v>498.59532258064502</v>
      </c>
      <c r="BV25">
        <v>20.069680645161299</v>
      </c>
      <c r="BW25">
        <v>500.00929032258102</v>
      </c>
      <c r="BX25">
        <v>102.626612903226</v>
      </c>
      <c r="BY25">
        <v>9.9986741935483903E-2</v>
      </c>
      <c r="BZ25">
        <v>28.0216483870968</v>
      </c>
      <c r="CA25">
        <v>28.4807290322581</v>
      </c>
      <c r="CB25">
        <v>999.9</v>
      </c>
      <c r="CC25">
        <v>0</v>
      </c>
      <c r="CD25">
        <v>0</v>
      </c>
      <c r="CE25">
        <v>9997.4809677419307</v>
      </c>
      <c r="CF25">
        <v>0</v>
      </c>
      <c r="CG25">
        <v>59.287380645161299</v>
      </c>
      <c r="CH25">
        <v>1400.0006451612901</v>
      </c>
      <c r="CI25">
        <v>0.90001122580645099</v>
      </c>
      <c r="CJ25">
        <v>9.9988651612903295E-2</v>
      </c>
      <c r="CK25">
        <v>0</v>
      </c>
      <c r="CL25">
        <v>1093.33612903226</v>
      </c>
      <c r="CM25">
        <v>4.9997499999999997</v>
      </c>
      <c r="CN25">
        <v>15082.9774193548</v>
      </c>
      <c r="CO25">
        <v>12178.083870967699</v>
      </c>
      <c r="CP25">
        <v>47.628999999999998</v>
      </c>
      <c r="CQ25">
        <v>49.311999999999998</v>
      </c>
      <c r="CR25">
        <v>48.683</v>
      </c>
      <c r="CS25">
        <v>48.691064516129003</v>
      </c>
      <c r="CT25">
        <v>48.812129032257999</v>
      </c>
      <c r="CU25">
        <v>1255.5183870967701</v>
      </c>
      <c r="CV25">
        <v>139.48290322580601</v>
      </c>
      <c r="CW25">
        <v>0</v>
      </c>
      <c r="CX25">
        <v>119.59999990463299</v>
      </c>
      <c r="CY25">
        <v>0</v>
      </c>
      <c r="CZ25">
        <v>1093.31538461538</v>
      </c>
      <c r="DA25">
        <v>-2.9873504350983202</v>
      </c>
      <c r="DB25">
        <v>-41.682051194819202</v>
      </c>
      <c r="DC25">
        <v>15082.853846153799</v>
      </c>
      <c r="DD25">
        <v>15</v>
      </c>
      <c r="DE25">
        <v>1608316629.5</v>
      </c>
      <c r="DF25" t="s">
        <v>307</v>
      </c>
      <c r="DG25">
        <v>1608316629.5</v>
      </c>
      <c r="DH25">
        <v>1608316624.5</v>
      </c>
      <c r="DI25">
        <v>2</v>
      </c>
      <c r="DJ25">
        <v>-2.5019999999999998</v>
      </c>
      <c r="DK25">
        <v>-4.4999999999999998E-2</v>
      </c>
      <c r="DL25">
        <v>1.5840000000000001</v>
      </c>
      <c r="DM25">
        <v>0.17899999999999999</v>
      </c>
      <c r="DN25">
        <v>99</v>
      </c>
      <c r="DO25">
        <v>19</v>
      </c>
      <c r="DP25">
        <v>0.24</v>
      </c>
      <c r="DQ25">
        <v>0.04</v>
      </c>
      <c r="DR25">
        <v>12.664318245878899</v>
      </c>
      <c r="DS25">
        <v>-1.00089837347734</v>
      </c>
      <c r="DT25">
        <v>8.0070952284923294E-2</v>
      </c>
      <c r="DU25">
        <v>0</v>
      </c>
      <c r="DV25">
        <v>-15.885910000000001</v>
      </c>
      <c r="DW25">
        <v>1.2625735261401401</v>
      </c>
      <c r="DX25">
        <v>9.6861779011813295E-2</v>
      </c>
      <c r="DY25">
        <v>0</v>
      </c>
      <c r="DZ25">
        <v>1.3843190000000001</v>
      </c>
      <c r="EA25">
        <v>-0.16743537263626099</v>
      </c>
      <c r="EB25">
        <v>1.4017491299563299E-2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1.5840000000000001</v>
      </c>
      <c r="EJ25">
        <v>0.1787</v>
      </c>
      <c r="EK25">
        <v>1.58418095238092</v>
      </c>
      <c r="EL25">
        <v>0</v>
      </c>
      <c r="EM25">
        <v>0</v>
      </c>
      <c r="EN25">
        <v>0</v>
      </c>
      <c r="EO25">
        <v>0.178700000000003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8.1999999999999993</v>
      </c>
      <c r="EX25">
        <v>8.1999999999999993</v>
      </c>
      <c r="EY25">
        <v>2</v>
      </c>
      <c r="EZ25">
        <v>506.31</v>
      </c>
      <c r="FA25">
        <v>524.99599999999998</v>
      </c>
      <c r="FB25">
        <v>24.5717</v>
      </c>
      <c r="FC25">
        <v>30.886800000000001</v>
      </c>
      <c r="FD25">
        <v>30</v>
      </c>
      <c r="FE25">
        <v>30.877199999999998</v>
      </c>
      <c r="FF25">
        <v>30.857199999999999</v>
      </c>
      <c r="FG25">
        <v>25.9389</v>
      </c>
      <c r="FH25">
        <v>21.063600000000001</v>
      </c>
      <c r="FI25">
        <v>64.892600000000002</v>
      </c>
      <c r="FJ25">
        <v>24.552499999999998</v>
      </c>
      <c r="FK25">
        <v>515.73400000000004</v>
      </c>
      <c r="FL25">
        <v>19.018999999999998</v>
      </c>
      <c r="FM25">
        <v>101.66500000000001</v>
      </c>
      <c r="FN25">
        <v>101.09399999999999</v>
      </c>
    </row>
    <row r="26" spans="1:170" x14ac:dyDescent="0.25">
      <c r="A26">
        <v>10</v>
      </c>
      <c r="B26">
        <v>1608317239.0999999</v>
      </c>
      <c r="C26">
        <v>953.59999990463302</v>
      </c>
      <c r="D26" t="s">
        <v>329</v>
      </c>
      <c r="E26" t="s">
        <v>330</v>
      </c>
      <c r="F26" t="s">
        <v>285</v>
      </c>
      <c r="G26" t="s">
        <v>286</v>
      </c>
      <c r="H26">
        <v>1608317231.0999999</v>
      </c>
      <c r="I26">
        <f t="shared" si="0"/>
        <v>7.3934828756663513E-4</v>
      </c>
      <c r="J26">
        <f t="shared" si="1"/>
        <v>10.445763276600827</v>
      </c>
      <c r="K26">
        <f t="shared" si="2"/>
        <v>602.00841935483902</v>
      </c>
      <c r="L26">
        <f t="shared" si="3"/>
        <v>179.64970617698015</v>
      </c>
      <c r="M26">
        <f t="shared" si="4"/>
        <v>18.455093885970637</v>
      </c>
      <c r="N26">
        <f t="shared" si="5"/>
        <v>61.843251156744493</v>
      </c>
      <c r="O26">
        <f t="shared" si="6"/>
        <v>4.0931846022976649E-2</v>
      </c>
      <c r="P26">
        <f t="shared" si="7"/>
        <v>2.9746582175764154</v>
      </c>
      <c r="Q26">
        <f t="shared" si="8"/>
        <v>4.0621501800909496E-2</v>
      </c>
      <c r="R26">
        <f t="shared" si="9"/>
        <v>2.5416125534901877E-2</v>
      </c>
      <c r="S26">
        <f t="shared" si="10"/>
        <v>231.29119181800874</v>
      </c>
      <c r="T26">
        <f t="shared" si="11"/>
        <v>29.170720248899713</v>
      </c>
      <c r="U26">
        <f t="shared" si="12"/>
        <v>28.534632258064502</v>
      </c>
      <c r="V26">
        <f t="shared" si="13"/>
        <v>3.9147346958948273</v>
      </c>
      <c r="W26">
        <f t="shared" si="14"/>
        <v>55.278119223813846</v>
      </c>
      <c r="X26">
        <f t="shared" si="15"/>
        <v>2.0997219942974517</v>
      </c>
      <c r="Y26">
        <f t="shared" si="16"/>
        <v>3.7984685871745256</v>
      </c>
      <c r="Z26">
        <f t="shared" si="17"/>
        <v>1.8150127015973756</v>
      </c>
      <c r="AA26">
        <f t="shared" si="18"/>
        <v>-32.605259481688613</v>
      </c>
      <c r="AB26">
        <f t="shared" si="19"/>
        <v>-83.109307336973885</v>
      </c>
      <c r="AC26">
        <f t="shared" si="20"/>
        <v>-6.1068271665559859</v>
      </c>
      <c r="AD26">
        <f t="shared" si="21"/>
        <v>109.46979783279026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54066.533969640266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1104.66076923077</v>
      </c>
      <c r="AR26">
        <v>1267.6099999999999</v>
      </c>
      <c r="AS26">
        <f t="shared" si="27"/>
        <v>0.12854839482903246</v>
      </c>
      <c r="AT26">
        <v>0.5</v>
      </c>
      <c r="AU26">
        <f t="shared" si="28"/>
        <v>1180.1858485375481</v>
      </c>
      <c r="AV26">
        <f t="shared" si="29"/>
        <v>10.445763276600827</v>
      </c>
      <c r="AW26">
        <f t="shared" si="30"/>
        <v>75.855498214720711</v>
      </c>
      <c r="AX26">
        <f t="shared" si="31"/>
        <v>0.41814911526415854</v>
      </c>
      <c r="AY26">
        <f t="shared" si="32"/>
        <v>9.3404871529997272E-3</v>
      </c>
      <c r="AZ26">
        <f t="shared" si="33"/>
        <v>1.5734098026995686</v>
      </c>
      <c r="BA26" t="s">
        <v>332</v>
      </c>
      <c r="BB26">
        <v>737.56</v>
      </c>
      <c r="BC26">
        <f t="shared" si="34"/>
        <v>530.04999999999995</v>
      </c>
      <c r="BD26">
        <f t="shared" si="35"/>
        <v>0.30742237669885836</v>
      </c>
      <c r="BE26">
        <f t="shared" si="36"/>
        <v>0.79003929459857714</v>
      </c>
      <c r="BF26">
        <f t="shared" si="37"/>
        <v>0.2951267322677209</v>
      </c>
      <c r="BG26">
        <f t="shared" si="38"/>
        <v>0.78318840422112834</v>
      </c>
      <c r="BH26">
        <f t="shared" si="39"/>
        <v>1400.00096774194</v>
      </c>
      <c r="BI26">
        <f t="shared" si="40"/>
        <v>1180.1858485375481</v>
      </c>
      <c r="BJ26">
        <f t="shared" si="41"/>
        <v>0.84298930910102754</v>
      </c>
      <c r="BK26">
        <f t="shared" si="42"/>
        <v>0.19597861820205525</v>
      </c>
      <c r="BL26">
        <v>6</v>
      </c>
      <c r="BM26">
        <v>0.5</v>
      </c>
      <c r="BN26" t="s">
        <v>290</v>
      </c>
      <c r="BO26">
        <v>2</v>
      </c>
      <c r="BP26">
        <v>1608317231.0999999</v>
      </c>
      <c r="BQ26">
        <v>602.00841935483902</v>
      </c>
      <c r="BR26">
        <v>615.07716129032303</v>
      </c>
      <c r="BS26">
        <v>20.439583870967699</v>
      </c>
      <c r="BT26">
        <v>19.570519354838702</v>
      </c>
      <c r="BU26">
        <v>598.59341935483906</v>
      </c>
      <c r="BV26">
        <v>20.224583870967699</v>
      </c>
      <c r="BW26">
        <v>500.01096774193502</v>
      </c>
      <c r="BX26">
        <v>102.62822580645199</v>
      </c>
      <c r="BY26">
        <v>9.9990558064516094E-2</v>
      </c>
      <c r="BZ26">
        <v>28.016396774193598</v>
      </c>
      <c r="CA26">
        <v>28.534632258064502</v>
      </c>
      <c r="CB26">
        <v>999.9</v>
      </c>
      <c r="CC26">
        <v>0</v>
      </c>
      <c r="CD26">
        <v>0</v>
      </c>
      <c r="CE26">
        <v>9996.6970967741909</v>
      </c>
      <c r="CF26">
        <v>0</v>
      </c>
      <c r="CG26">
        <v>59.522154838709703</v>
      </c>
      <c r="CH26">
        <v>1400.00096774194</v>
      </c>
      <c r="CI26">
        <v>0.89999903225806399</v>
      </c>
      <c r="CJ26">
        <v>0.100000916129032</v>
      </c>
      <c r="CK26">
        <v>0</v>
      </c>
      <c r="CL26">
        <v>1104.71</v>
      </c>
      <c r="CM26">
        <v>4.9997499999999997</v>
      </c>
      <c r="CN26">
        <v>15239.4806451613</v>
      </c>
      <c r="CO26">
        <v>12178.0483870968</v>
      </c>
      <c r="CP26">
        <v>47.675064516128998</v>
      </c>
      <c r="CQ26">
        <v>49.3241935483871</v>
      </c>
      <c r="CR26">
        <v>48.717548387096798</v>
      </c>
      <c r="CS26">
        <v>48.721548387096803</v>
      </c>
      <c r="CT26">
        <v>48.834419354838701</v>
      </c>
      <c r="CU26">
        <v>1255.5038709677401</v>
      </c>
      <c r="CV26">
        <v>139.501612903226</v>
      </c>
      <c r="CW26">
        <v>0</v>
      </c>
      <c r="CX26">
        <v>119.69999980926499</v>
      </c>
      <c r="CY26">
        <v>0</v>
      </c>
      <c r="CZ26">
        <v>1104.66076923077</v>
      </c>
      <c r="DA26">
        <v>-9.5022222387901394</v>
      </c>
      <c r="DB26">
        <v>-122.451282045038</v>
      </c>
      <c r="DC26">
        <v>15238.9807692308</v>
      </c>
      <c r="DD26">
        <v>15</v>
      </c>
      <c r="DE26">
        <v>1608317262.0999999</v>
      </c>
      <c r="DF26" t="s">
        <v>333</v>
      </c>
      <c r="DG26">
        <v>1608317262.0999999</v>
      </c>
      <c r="DH26">
        <v>1608317256.0999999</v>
      </c>
      <c r="DI26">
        <v>3</v>
      </c>
      <c r="DJ26">
        <v>1.831</v>
      </c>
      <c r="DK26">
        <v>3.5999999999999997E-2</v>
      </c>
      <c r="DL26">
        <v>3.415</v>
      </c>
      <c r="DM26">
        <v>0.215</v>
      </c>
      <c r="DN26">
        <v>615</v>
      </c>
      <c r="DO26">
        <v>20</v>
      </c>
      <c r="DP26">
        <v>0.12</v>
      </c>
      <c r="DQ26">
        <v>0.06</v>
      </c>
      <c r="DR26">
        <v>11.996629399873401</v>
      </c>
      <c r="DS26">
        <v>-1.3169281184578201</v>
      </c>
      <c r="DT26">
        <v>9.6391342442617198E-2</v>
      </c>
      <c r="DU26">
        <v>0</v>
      </c>
      <c r="DV26">
        <v>-14.8996193548387</v>
      </c>
      <c r="DW26">
        <v>1.6713677419355499</v>
      </c>
      <c r="DX26">
        <v>0.12586475439766201</v>
      </c>
      <c r="DY26">
        <v>0</v>
      </c>
      <c r="DZ26">
        <v>0.83277064516128996</v>
      </c>
      <c r="EA26">
        <v>-0.16942838709677699</v>
      </c>
      <c r="EB26">
        <v>1.6713496971104601E-2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3.415</v>
      </c>
      <c r="EJ26">
        <v>0.215</v>
      </c>
      <c r="EK26">
        <v>1.58418095238092</v>
      </c>
      <c r="EL26">
        <v>0</v>
      </c>
      <c r="EM26">
        <v>0</v>
      </c>
      <c r="EN26">
        <v>0</v>
      </c>
      <c r="EO26">
        <v>0.178700000000003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10.199999999999999</v>
      </c>
      <c r="EX26">
        <v>10.199999999999999</v>
      </c>
      <c r="EY26">
        <v>2</v>
      </c>
      <c r="EZ26">
        <v>506.25799999999998</v>
      </c>
      <c r="FA26">
        <v>524.09199999999998</v>
      </c>
      <c r="FB26">
        <v>24.461300000000001</v>
      </c>
      <c r="FC26">
        <v>30.892600000000002</v>
      </c>
      <c r="FD26">
        <v>30.000699999999998</v>
      </c>
      <c r="FE26">
        <v>30.8675</v>
      </c>
      <c r="FF26">
        <v>30.853300000000001</v>
      </c>
      <c r="FG26">
        <v>29.844000000000001</v>
      </c>
      <c r="FH26">
        <v>17.942599999999999</v>
      </c>
      <c r="FI26">
        <v>64.147300000000001</v>
      </c>
      <c r="FJ26">
        <v>24.4482</v>
      </c>
      <c r="FK26">
        <v>614.82399999999996</v>
      </c>
      <c r="FL26">
        <v>19.677399999999999</v>
      </c>
      <c r="FM26">
        <v>101.661</v>
      </c>
      <c r="FN26">
        <v>101.083</v>
      </c>
    </row>
    <row r="27" spans="1:170" x14ac:dyDescent="0.25">
      <c r="A27">
        <v>11</v>
      </c>
      <c r="B27">
        <v>1608317383.0999999</v>
      </c>
      <c r="C27">
        <v>1097.5999999046301</v>
      </c>
      <c r="D27" t="s">
        <v>334</v>
      </c>
      <c r="E27" t="s">
        <v>335</v>
      </c>
      <c r="F27" t="s">
        <v>285</v>
      </c>
      <c r="G27" t="s">
        <v>286</v>
      </c>
      <c r="H27">
        <v>1608317375.0999999</v>
      </c>
      <c r="I27">
        <f t="shared" si="0"/>
        <v>6.2308682685283557E-4</v>
      </c>
      <c r="J27">
        <f t="shared" si="1"/>
        <v>10.195939743479714</v>
      </c>
      <c r="K27">
        <f t="shared" si="2"/>
        <v>699.98422580645195</v>
      </c>
      <c r="L27">
        <f t="shared" si="3"/>
        <v>212.39780848746841</v>
      </c>
      <c r="M27">
        <f t="shared" si="4"/>
        <v>21.818349080016613</v>
      </c>
      <c r="N27">
        <f t="shared" si="5"/>
        <v>71.905168409736348</v>
      </c>
      <c r="O27">
        <f t="shared" si="6"/>
        <v>3.4580434154859063E-2</v>
      </c>
      <c r="P27">
        <f t="shared" si="7"/>
        <v>2.9757898813070831</v>
      </c>
      <c r="Q27">
        <f t="shared" si="8"/>
        <v>3.4358732161233189E-2</v>
      </c>
      <c r="R27">
        <f t="shared" si="9"/>
        <v>2.1494008004608437E-2</v>
      </c>
      <c r="S27">
        <f t="shared" si="10"/>
        <v>231.28741267614345</v>
      </c>
      <c r="T27">
        <f t="shared" si="11"/>
        <v>29.194867246581421</v>
      </c>
      <c r="U27">
        <f t="shared" si="12"/>
        <v>28.570535483871002</v>
      </c>
      <c r="V27">
        <f t="shared" si="13"/>
        <v>3.922903318937915</v>
      </c>
      <c r="W27">
        <f t="shared" si="14"/>
        <v>55.691325752846154</v>
      </c>
      <c r="X27">
        <f t="shared" si="15"/>
        <v>2.114776007600069</v>
      </c>
      <c r="Y27">
        <f t="shared" si="16"/>
        <v>3.79731668982937</v>
      </c>
      <c r="Z27">
        <f t="shared" si="17"/>
        <v>1.808127311337846</v>
      </c>
      <c r="AA27">
        <f t="shared" si="18"/>
        <v>-27.478129064210048</v>
      </c>
      <c r="AB27">
        <f t="shared" si="19"/>
        <v>-89.735665279081559</v>
      </c>
      <c r="AC27">
        <f t="shared" si="20"/>
        <v>-6.5922291749333723</v>
      </c>
      <c r="AD27">
        <f t="shared" si="21"/>
        <v>107.48138915791847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54100.57863742677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1104.3635999999999</v>
      </c>
      <c r="AR27">
        <v>1267.47</v>
      </c>
      <c r="AS27">
        <f t="shared" si="27"/>
        <v>0.12868659613245292</v>
      </c>
      <c r="AT27">
        <v>0.5</v>
      </c>
      <c r="AU27">
        <f t="shared" si="28"/>
        <v>1180.1682491343929</v>
      </c>
      <c r="AV27">
        <f t="shared" si="29"/>
        <v>10.195939743479714</v>
      </c>
      <c r="AW27">
        <f t="shared" si="30"/>
        <v>75.935917422350855</v>
      </c>
      <c r="AX27">
        <f t="shared" si="31"/>
        <v>0.41564691866474163</v>
      </c>
      <c r="AY27">
        <f t="shared" si="32"/>
        <v>9.1289417684283693E-3</v>
      </c>
      <c r="AZ27">
        <f t="shared" si="33"/>
        <v>1.5736940519302232</v>
      </c>
      <c r="BA27" t="s">
        <v>337</v>
      </c>
      <c r="BB27">
        <v>740.65</v>
      </c>
      <c r="BC27">
        <f t="shared" si="34"/>
        <v>526.82000000000005</v>
      </c>
      <c r="BD27">
        <f t="shared" si="35"/>
        <v>0.30960555787555544</v>
      </c>
      <c r="BE27">
        <f t="shared" si="36"/>
        <v>0.79106300789631279</v>
      </c>
      <c r="BF27">
        <f t="shared" si="37"/>
        <v>0.29548631462769198</v>
      </c>
      <c r="BG27">
        <f t="shared" si="38"/>
        <v>0.7832433794158371</v>
      </c>
      <c r="BH27">
        <f t="shared" si="39"/>
        <v>1399.98032258065</v>
      </c>
      <c r="BI27">
        <f t="shared" si="40"/>
        <v>1180.1682491343929</v>
      </c>
      <c r="BJ27">
        <f t="shared" si="41"/>
        <v>0.84298916927556022</v>
      </c>
      <c r="BK27">
        <f t="shared" si="42"/>
        <v>0.19597833855112073</v>
      </c>
      <c r="BL27">
        <v>6</v>
      </c>
      <c r="BM27">
        <v>0.5</v>
      </c>
      <c r="BN27" t="s">
        <v>290</v>
      </c>
      <c r="BO27">
        <v>2</v>
      </c>
      <c r="BP27">
        <v>1608317375.0999999</v>
      </c>
      <c r="BQ27">
        <v>699.98422580645195</v>
      </c>
      <c r="BR27">
        <v>712.74225806451602</v>
      </c>
      <c r="BS27">
        <v>20.5869741935484</v>
      </c>
      <c r="BT27">
        <v>19.854690322580598</v>
      </c>
      <c r="BU27">
        <v>696.56932258064501</v>
      </c>
      <c r="BV27">
        <v>20.371893548387099</v>
      </c>
      <c r="BW27">
        <v>500.01867741935501</v>
      </c>
      <c r="BX27">
        <v>102.624</v>
      </c>
      <c r="BY27">
        <v>9.9983996774193507E-2</v>
      </c>
      <c r="BZ27">
        <v>28.011193548387102</v>
      </c>
      <c r="CA27">
        <v>28.570535483871002</v>
      </c>
      <c r="CB27">
        <v>999.9</v>
      </c>
      <c r="CC27">
        <v>0</v>
      </c>
      <c r="CD27">
        <v>0</v>
      </c>
      <c r="CE27">
        <v>10003.509354838699</v>
      </c>
      <c r="CF27">
        <v>0</v>
      </c>
      <c r="CG27">
        <v>59.645564516128999</v>
      </c>
      <c r="CH27">
        <v>1399.98032258065</v>
      </c>
      <c r="CI27">
        <v>0.900005612903226</v>
      </c>
      <c r="CJ27">
        <v>9.9994296774193595E-2</v>
      </c>
      <c r="CK27">
        <v>0</v>
      </c>
      <c r="CL27">
        <v>1104.44709677419</v>
      </c>
      <c r="CM27">
        <v>4.9997499999999997</v>
      </c>
      <c r="CN27">
        <v>15235.4709677419</v>
      </c>
      <c r="CO27">
        <v>12177.9</v>
      </c>
      <c r="CP27">
        <v>47.762</v>
      </c>
      <c r="CQ27">
        <v>49.412999999999997</v>
      </c>
      <c r="CR27">
        <v>48.796129032258101</v>
      </c>
      <c r="CS27">
        <v>48.808064516129001</v>
      </c>
      <c r="CT27">
        <v>48.902999999999999</v>
      </c>
      <c r="CU27">
        <v>1255.48774193548</v>
      </c>
      <c r="CV27">
        <v>139.49258064516101</v>
      </c>
      <c r="CW27">
        <v>0</v>
      </c>
      <c r="CX27">
        <v>143.09999990463299</v>
      </c>
      <c r="CY27">
        <v>0</v>
      </c>
      <c r="CZ27">
        <v>1104.3635999999999</v>
      </c>
      <c r="DA27">
        <v>-8.08538464254503</v>
      </c>
      <c r="DB27">
        <v>-108.08461550958199</v>
      </c>
      <c r="DC27">
        <v>15234.748</v>
      </c>
      <c r="DD27">
        <v>15</v>
      </c>
      <c r="DE27">
        <v>1608317262.0999999</v>
      </c>
      <c r="DF27" t="s">
        <v>333</v>
      </c>
      <c r="DG27">
        <v>1608317262.0999999</v>
      </c>
      <c r="DH27">
        <v>1608317256.0999999</v>
      </c>
      <c r="DI27">
        <v>3</v>
      </c>
      <c r="DJ27">
        <v>1.831</v>
      </c>
      <c r="DK27">
        <v>3.5999999999999997E-2</v>
      </c>
      <c r="DL27">
        <v>3.415</v>
      </c>
      <c r="DM27">
        <v>0.215</v>
      </c>
      <c r="DN27">
        <v>615</v>
      </c>
      <c r="DO27">
        <v>20</v>
      </c>
      <c r="DP27">
        <v>0.12</v>
      </c>
      <c r="DQ27">
        <v>0.06</v>
      </c>
      <c r="DR27">
        <v>10.197215132573501</v>
      </c>
      <c r="DS27">
        <v>-0.301675816570112</v>
      </c>
      <c r="DT27">
        <v>3.20692959658197E-2</v>
      </c>
      <c r="DU27">
        <v>1</v>
      </c>
      <c r="DV27">
        <v>-12.7579516129032</v>
      </c>
      <c r="DW27">
        <v>0.53596451612906704</v>
      </c>
      <c r="DX27">
        <v>4.8217423373230699E-2</v>
      </c>
      <c r="DY27">
        <v>0</v>
      </c>
      <c r="DZ27">
        <v>0.73228812903225804</v>
      </c>
      <c r="EA27">
        <v>-0.244151129032259</v>
      </c>
      <c r="EB27">
        <v>1.82723077108537E-2</v>
      </c>
      <c r="EC27">
        <v>0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3.415</v>
      </c>
      <c r="EJ27">
        <v>0.21510000000000001</v>
      </c>
      <c r="EK27">
        <v>3.4148999999999901</v>
      </c>
      <c r="EL27">
        <v>0</v>
      </c>
      <c r="EM27">
        <v>0</v>
      </c>
      <c r="EN27">
        <v>0</v>
      </c>
      <c r="EO27">
        <v>0.21507500000000199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</v>
      </c>
      <c r="EX27">
        <v>2.1</v>
      </c>
      <c r="EY27">
        <v>2</v>
      </c>
      <c r="EZ27">
        <v>506.46499999999997</v>
      </c>
      <c r="FA27">
        <v>521.67600000000004</v>
      </c>
      <c r="FB27">
        <v>24.432099999999998</v>
      </c>
      <c r="FC27">
        <v>31.033999999999999</v>
      </c>
      <c r="FD27">
        <v>30.000499999999999</v>
      </c>
      <c r="FE27">
        <v>30.967199999999998</v>
      </c>
      <c r="FF27">
        <v>30.942599999999999</v>
      </c>
      <c r="FG27">
        <v>33.58</v>
      </c>
      <c r="FH27">
        <v>17.8643</v>
      </c>
      <c r="FI27">
        <v>64.147300000000001</v>
      </c>
      <c r="FJ27">
        <v>24.4358</v>
      </c>
      <c r="FK27">
        <v>712.72900000000004</v>
      </c>
      <c r="FL27">
        <v>19.8094</v>
      </c>
      <c r="FM27">
        <v>101.64</v>
      </c>
      <c r="FN27">
        <v>101.062</v>
      </c>
    </row>
    <row r="28" spans="1:170" x14ac:dyDescent="0.25">
      <c r="A28">
        <v>12</v>
      </c>
      <c r="B28">
        <v>1608317497.5999999</v>
      </c>
      <c r="C28">
        <v>1212.0999999046301</v>
      </c>
      <c r="D28" t="s">
        <v>338</v>
      </c>
      <c r="E28" t="s">
        <v>339</v>
      </c>
      <c r="F28" t="s">
        <v>285</v>
      </c>
      <c r="G28" t="s">
        <v>286</v>
      </c>
      <c r="H28">
        <v>1608317489.8499999</v>
      </c>
      <c r="I28">
        <f t="shared" si="0"/>
        <v>5.5933758802009467E-4</v>
      </c>
      <c r="J28">
        <f t="shared" si="1"/>
        <v>11.283069225592479</v>
      </c>
      <c r="K28">
        <f t="shared" si="2"/>
        <v>799.80216666666695</v>
      </c>
      <c r="L28">
        <f t="shared" si="3"/>
        <v>202.96251736731784</v>
      </c>
      <c r="M28">
        <f t="shared" si="4"/>
        <v>20.848784579600103</v>
      </c>
      <c r="N28">
        <f t="shared" si="5"/>
        <v>82.157549558536573</v>
      </c>
      <c r="O28">
        <f t="shared" si="6"/>
        <v>3.1153607225354204E-2</v>
      </c>
      <c r="P28">
        <f t="shared" si="7"/>
        <v>2.9761923387611096</v>
      </c>
      <c r="Q28">
        <f t="shared" si="8"/>
        <v>3.0973568912789427E-2</v>
      </c>
      <c r="R28">
        <f t="shared" si="9"/>
        <v>1.9374569415800274E-2</v>
      </c>
      <c r="S28">
        <f t="shared" si="10"/>
        <v>231.29136943509823</v>
      </c>
      <c r="T28">
        <f t="shared" si="11"/>
        <v>29.172178146833787</v>
      </c>
      <c r="U28">
        <f t="shared" si="12"/>
        <v>28.54092</v>
      </c>
      <c r="V28">
        <f t="shared" si="13"/>
        <v>3.9161641966246186</v>
      </c>
      <c r="W28">
        <f t="shared" si="14"/>
        <v>55.839868211659308</v>
      </c>
      <c r="X28">
        <f t="shared" si="15"/>
        <v>2.1156107490386109</v>
      </c>
      <c r="Y28">
        <f t="shared" si="16"/>
        <v>3.788710139894051</v>
      </c>
      <c r="Z28">
        <f t="shared" si="17"/>
        <v>1.8005534475860077</v>
      </c>
      <c r="AA28">
        <f t="shared" si="18"/>
        <v>-24.666787631686176</v>
      </c>
      <c r="AB28">
        <f t="shared" si="19"/>
        <v>-91.240768687909906</v>
      </c>
      <c r="AC28">
        <f t="shared" si="20"/>
        <v>-6.6996055280766109</v>
      </c>
      <c r="AD28">
        <f t="shared" si="21"/>
        <v>108.68420758742553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54119.351077198968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1124.0873076923101</v>
      </c>
      <c r="AR28">
        <v>1298.97</v>
      </c>
      <c r="AS28">
        <f t="shared" si="27"/>
        <v>0.13463181775382793</v>
      </c>
      <c r="AT28">
        <v>0.5</v>
      </c>
      <c r="AU28">
        <f t="shared" si="28"/>
        <v>1180.186470747336</v>
      </c>
      <c r="AV28">
        <f t="shared" si="29"/>
        <v>11.283069225592479</v>
      </c>
      <c r="AW28">
        <f t="shared" si="30"/>
        <v>79.445324922594352</v>
      </c>
      <c r="AX28">
        <f t="shared" si="31"/>
        <v>0.4265379492982902</v>
      </c>
      <c r="AY28">
        <f t="shared" si="32"/>
        <v>1.0049951426657188E-2</v>
      </c>
      <c r="AZ28">
        <f t="shared" si="33"/>
        <v>1.511282015750941</v>
      </c>
      <c r="BA28" t="s">
        <v>341</v>
      </c>
      <c r="BB28">
        <v>744.91</v>
      </c>
      <c r="BC28">
        <f t="shared" si="34"/>
        <v>554.06000000000006</v>
      </c>
      <c r="BD28">
        <f t="shared" si="35"/>
        <v>0.31563854511729761</v>
      </c>
      <c r="BE28">
        <f t="shared" si="36"/>
        <v>0.77988773106305886</v>
      </c>
      <c r="BF28">
        <f t="shared" si="37"/>
        <v>0.29971682479918271</v>
      </c>
      <c r="BG28">
        <f t="shared" si="38"/>
        <v>0.77087396060634616</v>
      </c>
      <c r="BH28">
        <f t="shared" si="39"/>
        <v>1400.00166666667</v>
      </c>
      <c r="BI28">
        <f t="shared" si="40"/>
        <v>1180.186470747336</v>
      </c>
      <c r="BJ28">
        <f t="shared" si="41"/>
        <v>0.84298933268936571</v>
      </c>
      <c r="BK28">
        <f t="shared" si="42"/>
        <v>0.19597866537873149</v>
      </c>
      <c r="BL28">
        <v>6</v>
      </c>
      <c r="BM28">
        <v>0.5</v>
      </c>
      <c r="BN28" t="s">
        <v>290</v>
      </c>
      <c r="BO28">
        <v>2</v>
      </c>
      <c r="BP28">
        <v>1608317489.8499999</v>
      </c>
      <c r="BQ28">
        <v>799.80216666666695</v>
      </c>
      <c r="BR28">
        <v>813.87836666666703</v>
      </c>
      <c r="BS28">
        <v>20.59543</v>
      </c>
      <c r="BT28">
        <v>19.9380633333333</v>
      </c>
      <c r="BU28">
        <v>796.38720000000001</v>
      </c>
      <c r="BV28">
        <v>20.380366666666699</v>
      </c>
      <c r="BW28">
        <v>500.01116666666701</v>
      </c>
      <c r="BX28">
        <v>102.6224</v>
      </c>
      <c r="BY28">
        <v>9.9939326666666703E-2</v>
      </c>
      <c r="BZ28">
        <v>27.972273333333298</v>
      </c>
      <c r="CA28">
        <v>28.54092</v>
      </c>
      <c r="CB28">
        <v>999.9</v>
      </c>
      <c r="CC28">
        <v>0</v>
      </c>
      <c r="CD28">
        <v>0</v>
      </c>
      <c r="CE28">
        <v>10005.9423333333</v>
      </c>
      <c r="CF28">
        <v>0</v>
      </c>
      <c r="CG28">
        <v>60.121279999999999</v>
      </c>
      <c r="CH28">
        <v>1400.00166666667</v>
      </c>
      <c r="CI28">
        <v>0.89999866666666695</v>
      </c>
      <c r="CJ28">
        <v>0.100001266666667</v>
      </c>
      <c r="CK28">
        <v>0</v>
      </c>
      <c r="CL28">
        <v>1124.085</v>
      </c>
      <c r="CM28">
        <v>4.9997499999999997</v>
      </c>
      <c r="CN28">
        <v>15493.606666666699</v>
      </c>
      <c r="CO28">
        <v>12178.06</v>
      </c>
      <c r="CP28">
        <v>47.8121333333333</v>
      </c>
      <c r="CQ28">
        <v>49.428733333333298</v>
      </c>
      <c r="CR28">
        <v>48.812066666666603</v>
      </c>
      <c r="CS28">
        <v>48.8455333333333</v>
      </c>
      <c r="CT28">
        <v>48.932866666666598</v>
      </c>
      <c r="CU28">
        <v>1255.49933333333</v>
      </c>
      <c r="CV28">
        <v>139.50233333333301</v>
      </c>
      <c r="CW28">
        <v>0</v>
      </c>
      <c r="CX28">
        <v>113.700000047684</v>
      </c>
      <c r="CY28">
        <v>0</v>
      </c>
      <c r="CZ28">
        <v>1124.0873076923101</v>
      </c>
      <c r="DA28">
        <v>-2.050940170884</v>
      </c>
      <c r="DB28">
        <v>-12.8820513008836</v>
      </c>
      <c r="DC28">
        <v>15493.6384615385</v>
      </c>
      <c r="DD28">
        <v>15</v>
      </c>
      <c r="DE28">
        <v>1608317262.0999999</v>
      </c>
      <c r="DF28" t="s">
        <v>333</v>
      </c>
      <c r="DG28">
        <v>1608317262.0999999</v>
      </c>
      <c r="DH28">
        <v>1608317256.0999999</v>
      </c>
      <c r="DI28">
        <v>3</v>
      </c>
      <c r="DJ28">
        <v>1.831</v>
      </c>
      <c r="DK28">
        <v>3.5999999999999997E-2</v>
      </c>
      <c r="DL28">
        <v>3.415</v>
      </c>
      <c r="DM28">
        <v>0.215</v>
      </c>
      <c r="DN28">
        <v>615</v>
      </c>
      <c r="DO28">
        <v>20</v>
      </c>
      <c r="DP28">
        <v>0.12</v>
      </c>
      <c r="DQ28">
        <v>0.06</v>
      </c>
      <c r="DR28">
        <v>11.2935304744463</v>
      </c>
      <c r="DS28">
        <v>-0.12802696989697601</v>
      </c>
      <c r="DT28">
        <v>3.7321556461489699E-2</v>
      </c>
      <c r="DU28">
        <v>1</v>
      </c>
      <c r="DV28">
        <v>-14.082745161290299</v>
      </c>
      <c r="DW28">
        <v>3.7983870967761402E-2</v>
      </c>
      <c r="DX28">
        <v>3.4881207055076899E-2</v>
      </c>
      <c r="DY28">
        <v>1</v>
      </c>
      <c r="DZ28">
        <v>0.657124548387097</v>
      </c>
      <c r="EA28">
        <v>1.8252145161288799E-2</v>
      </c>
      <c r="EB28">
        <v>1.4944490157117801E-3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3.415</v>
      </c>
      <c r="EJ28">
        <v>0.21510000000000001</v>
      </c>
      <c r="EK28">
        <v>3.4148999999999901</v>
      </c>
      <c r="EL28">
        <v>0</v>
      </c>
      <c r="EM28">
        <v>0</v>
      </c>
      <c r="EN28">
        <v>0</v>
      </c>
      <c r="EO28">
        <v>0.21507500000000199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3.9</v>
      </c>
      <c r="EX28">
        <v>4</v>
      </c>
      <c r="EY28">
        <v>2</v>
      </c>
      <c r="EZ28">
        <v>506.35599999999999</v>
      </c>
      <c r="FA28">
        <v>519.95500000000004</v>
      </c>
      <c r="FB28">
        <v>24.5747</v>
      </c>
      <c r="FC28">
        <v>31.110399999999998</v>
      </c>
      <c r="FD28">
        <v>30</v>
      </c>
      <c r="FE28">
        <v>31.026299999999999</v>
      </c>
      <c r="FF28">
        <v>30.989100000000001</v>
      </c>
      <c r="FG28">
        <v>37.355400000000003</v>
      </c>
      <c r="FH28">
        <v>17.434100000000001</v>
      </c>
      <c r="FI28">
        <v>63.775399999999998</v>
      </c>
      <c r="FJ28">
        <v>24.590399999999999</v>
      </c>
      <c r="FK28">
        <v>813.98699999999997</v>
      </c>
      <c r="FL28">
        <v>19.958500000000001</v>
      </c>
      <c r="FM28">
        <v>101.636</v>
      </c>
      <c r="FN28">
        <v>101.05200000000001</v>
      </c>
    </row>
    <row r="29" spans="1:170" x14ac:dyDescent="0.25">
      <c r="A29">
        <v>13</v>
      </c>
      <c r="B29">
        <v>1608317596.5999999</v>
      </c>
      <c r="C29">
        <v>1311.0999999046301</v>
      </c>
      <c r="D29" t="s">
        <v>342</v>
      </c>
      <c r="E29" t="s">
        <v>343</v>
      </c>
      <c r="F29" t="s">
        <v>285</v>
      </c>
      <c r="G29" t="s">
        <v>286</v>
      </c>
      <c r="H29">
        <v>1608317588.8499999</v>
      </c>
      <c r="I29">
        <f t="shared" si="0"/>
        <v>5.111845521485049E-4</v>
      </c>
      <c r="J29">
        <f t="shared" si="1"/>
        <v>12.252111220901664</v>
      </c>
      <c r="K29">
        <f t="shared" si="2"/>
        <v>899.50923333333299</v>
      </c>
      <c r="L29">
        <f t="shared" si="3"/>
        <v>184.46410026495457</v>
      </c>
      <c r="M29">
        <f t="shared" si="4"/>
        <v>18.949145281216207</v>
      </c>
      <c r="N29">
        <f t="shared" si="5"/>
        <v>92.402430173384886</v>
      </c>
      <c r="O29">
        <f t="shared" si="6"/>
        <v>2.8161722230354208E-2</v>
      </c>
      <c r="P29">
        <f t="shared" si="7"/>
        <v>2.9750419001563806</v>
      </c>
      <c r="Q29">
        <f t="shared" si="8"/>
        <v>2.8014459151479806E-2</v>
      </c>
      <c r="R29">
        <f t="shared" si="9"/>
        <v>1.75222036386362E-2</v>
      </c>
      <c r="S29">
        <f t="shared" si="10"/>
        <v>231.29573537982333</v>
      </c>
      <c r="T29">
        <f t="shared" si="11"/>
        <v>29.219313744273634</v>
      </c>
      <c r="U29">
        <f t="shared" si="12"/>
        <v>28.5700866666667</v>
      </c>
      <c r="V29">
        <f t="shared" si="13"/>
        <v>3.9228011133477612</v>
      </c>
      <c r="W29">
        <f t="shared" si="14"/>
        <v>55.404693760549016</v>
      </c>
      <c r="X29">
        <f t="shared" si="15"/>
        <v>2.1033337117999333</v>
      </c>
      <c r="Y29">
        <f t="shared" si="16"/>
        <v>3.7963096067099187</v>
      </c>
      <c r="Z29">
        <f t="shared" si="17"/>
        <v>1.8194674015478278</v>
      </c>
      <c r="AA29">
        <f t="shared" si="18"/>
        <v>-22.543238749749065</v>
      </c>
      <c r="AB29">
        <f t="shared" si="19"/>
        <v>-90.370934809451967</v>
      </c>
      <c r="AC29">
        <f t="shared" si="20"/>
        <v>-6.6404017824788255</v>
      </c>
      <c r="AD29">
        <f t="shared" si="21"/>
        <v>111.74116003814348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54079.480170321702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344</v>
      </c>
      <c r="AQ29">
        <v>1147.5568000000001</v>
      </c>
      <c r="AR29">
        <v>1332.96</v>
      </c>
      <c r="AS29">
        <f t="shared" si="27"/>
        <v>0.1390913455767615</v>
      </c>
      <c r="AT29">
        <v>0.5</v>
      </c>
      <c r="AU29">
        <f t="shared" si="28"/>
        <v>1180.2076707473582</v>
      </c>
      <c r="AV29">
        <f t="shared" si="29"/>
        <v>12.252111220901664</v>
      </c>
      <c r="AW29">
        <f t="shared" si="30"/>
        <v>82.078336492132777</v>
      </c>
      <c r="AX29">
        <f t="shared" si="31"/>
        <v>0.43919547473292525</v>
      </c>
      <c r="AY29">
        <f t="shared" si="32"/>
        <v>1.0870848426695506E-2</v>
      </c>
      <c r="AZ29">
        <f t="shared" si="33"/>
        <v>1.4472452286640258</v>
      </c>
      <c r="BA29" t="s">
        <v>345</v>
      </c>
      <c r="BB29">
        <v>747.53</v>
      </c>
      <c r="BC29">
        <f t="shared" si="34"/>
        <v>585.43000000000006</v>
      </c>
      <c r="BD29">
        <f t="shared" si="35"/>
        <v>0.31669576208940431</v>
      </c>
      <c r="BE29">
        <f t="shared" si="36"/>
        <v>0.76718299496927866</v>
      </c>
      <c r="BF29">
        <f t="shared" si="37"/>
        <v>0.30025632592858342</v>
      </c>
      <c r="BG29">
        <f t="shared" si="38"/>
        <v>0.75752676869096203</v>
      </c>
      <c r="BH29">
        <f t="shared" si="39"/>
        <v>1400.0266666666701</v>
      </c>
      <c r="BI29">
        <f t="shared" si="40"/>
        <v>1180.2076707473582</v>
      </c>
      <c r="BJ29">
        <f t="shared" si="41"/>
        <v>0.84298942216387929</v>
      </c>
      <c r="BK29">
        <f t="shared" si="42"/>
        <v>0.19597884432775881</v>
      </c>
      <c r="BL29">
        <v>6</v>
      </c>
      <c r="BM29">
        <v>0.5</v>
      </c>
      <c r="BN29" t="s">
        <v>290</v>
      </c>
      <c r="BO29">
        <v>2</v>
      </c>
      <c r="BP29">
        <v>1608317588.8499999</v>
      </c>
      <c r="BQ29">
        <v>899.50923333333299</v>
      </c>
      <c r="BR29">
        <v>914.76300000000003</v>
      </c>
      <c r="BS29">
        <v>20.4753066666667</v>
      </c>
      <c r="BT29">
        <v>19.874466666666699</v>
      </c>
      <c r="BU29">
        <v>896.09450000000004</v>
      </c>
      <c r="BV29">
        <v>20.2602433333333</v>
      </c>
      <c r="BW29">
        <v>500.01786666666698</v>
      </c>
      <c r="BX29">
        <v>102.62536666666701</v>
      </c>
      <c r="BY29">
        <v>0.100015963333333</v>
      </c>
      <c r="BZ29">
        <v>28.006643333333301</v>
      </c>
      <c r="CA29">
        <v>28.5700866666667</v>
      </c>
      <c r="CB29">
        <v>999.9</v>
      </c>
      <c r="CC29">
        <v>0</v>
      </c>
      <c r="CD29">
        <v>0</v>
      </c>
      <c r="CE29">
        <v>9999.1453333333302</v>
      </c>
      <c r="CF29">
        <v>0</v>
      </c>
      <c r="CG29">
        <v>60.95</v>
      </c>
      <c r="CH29">
        <v>1400.0266666666701</v>
      </c>
      <c r="CI29">
        <v>0.89999496666666701</v>
      </c>
      <c r="CJ29">
        <v>0.100005026666667</v>
      </c>
      <c r="CK29">
        <v>0</v>
      </c>
      <c r="CL29">
        <v>1147.5920000000001</v>
      </c>
      <c r="CM29">
        <v>4.9997499999999997</v>
      </c>
      <c r="CN29">
        <v>15804.0233333333</v>
      </c>
      <c r="CO29">
        <v>12178.246666666701</v>
      </c>
      <c r="CP29">
        <v>47.820399999999999</v>
      </c>
      <c r="CQ29">
        <v>49.416333333333299</v>
      </c>
      <c r="CR29">
        <v>48.866599999999998</v>
      </c>
      <c r="CS29">
        <v>48.828800000000001</v>
      </c>
      <c r="CT29">
        <v>48.941200000000002</v>
      </c>
      <c r="CU29">
        <v>1255.51766666667</v>
      </c>
      <c r="CV29">
        <v>139.50899999999999</v>
      </c>
      <c r="CW29">
        <v>0</v>
      </c>
      <c r="CX29">
        <v>98.599999904632597</v>
      </c>
      <c r="CY29">
        <v>0</v>
      </c>
      <c r="CZ29">
        <v>1147.5568000000001</v>
      </c>
      <c r="DA29">
        <v>0.37076923526223199</v>
      </c>
      <c r="DB29">
        <v>-0.87692301357319402</v>
      </c>
      <c r="DC29">
        <v>15803.64</v>
      </c>
      <c r="DD29">
        <v>15</v>
      </c>
      <c r="DE29">
        <v>1608317262.0999999</v>
      </c>
      <c r="DF29" t="s">
        <v>333</v>
      </c>
      <c r="DG29">
        <v>1608317262.0999999</v>
      </c>
      <c r="DH29">
        <v>1608317256.0999999</v>
      </c>
      <c r="DI29">
        <v>3</v>
      </c>
      <c r="DJ29">
        <v>1.831</v>
      </c>
      <c r="DK29">
        <v>3.5999999999999997E-2</v>
      </c>
      <c r="DL29">
        <v>3.415</v>
      </c>
      <c r="DM29">
        <v>0.215</v>
      </c>
      <c r="DN29">
        <v>615</v>
      </c>
      <c r="DO29">
        <v>20</v>
      </c>
      <c r="DP29">
        <v>0.12</v>
      </c>
      <c r="DQ29">
        <v>0.06</v>
      </c>
      <c r="DR29">
        <v>12.250739174390599</v>
      </c>
      <c r="DS29">
        <v>-0.17663849076449101</v>
      </c>
      <c r="DT29">
        <v>5.1510255075923897E-2</v>
      </c>
      <c r="DU29">
        <v>1</v>
      </c>
      <c r="DV29">
        <v>-15.254370967741901</v>
      </c>
      <c r="DW29">
        <v>0.148925806451638</v>
      </c>
      <c r="DX29">
        <v>6.1562924502146697E-2</v>
      </c>
      <c r="DY29">
        <v>1</v>
      </c>
      <c r="DZ29">
        <v>0.60100593548387105</v>
      </c>
      <c r="EA29">
        <v>-4.5930000000008898E-3</v>
      </c>
      <c r="EB29">
        <v>9.6673487493641804E-4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3.415</v>
      </c>
      <c r="EJ29">
        <v>0.215</v>
      </c>
      <c r="EK29">
        <v>3.4148999999999901</v>
      </c>
      <c r="EL29">
        <v>0</v>
      </c>
      <c r="EM29">
        <v>0</v>
      </c>
      <c r="EN29">
        <v>0</v>
      </c>
      <c r="EO29">
        <v>0.21507500000000199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5.6</v>
      </c>
      <c r="EX29">
        <v>5.7</v>
      </c>
      <c r="EY29">
        <v>2</v>
      </c>
      <c r="EZ29">
        <v>506.35599999999999</v>
      </c>
      <c r="FA29">
        <v>518.98900000000003</v>
      </c>
      <c r="FB29">
        <v>24.383299999999998</v>
      </c>
      <c r="FC29">
        <v>31.127500000000001</v>
      </c>
      <c r="FD29">
        <v>30.000599999999999</v>
      </c>
      <c r="FE29">
        <v>31.056799999999999</v>
      </c>
      <c r="FF29">
        <v>31.027999999999999</v>
      </c>
      <c r="FG29">
        <v>41.051000000000002</v>
      </c>
      <c r="FH29">
        <v>18.0686</v>
      </c>
      <c r="FI29">
        <v>63.775399999999998</v>
      </c>
      <c r="FJ29">
        <v>24.3718</v>
      </c>
      <c r="FK29">
        <v>915.02099999999996</v>
      </c>
      <c r="FL29">
        <v>19.926100000000002</v>
      </c>
      <c r="FM29">
        <v>101.637</v>
      </c>
      <c r="FN29">
        <v>101.053</v>
      </c>
    </row>
    <row r="30" spans="1:170" x14ac:dyDescent="0.25">
      <c r="A30">
        <v>14</v>
      </c>
      <c r="B30">
        <v>1608317717.0999999</v>
      </c>
      <c r="C30">
        <v>1431.5999999046301</v>
      </c>
      <c r="D30" t="s">
        <v>346</v>
      </c>
      <c r="E30" t="s">
        <v>347</v>
      </c>
      <c r="F30" t="s">
        <v>285</v>
      </c>
      <c r="G30" t="s">
        <v>286</v>
      </c>
      <c r="H30">
        <v>1608317709.0999999</v>
      </c>
      <c r="I30">
        <f t="shared" si="0"/>
        <v>3.9057571462026573E-4</v>
      </c>
      <c r="J30">
        <f t="shared" si="1"/>
        <v>14.397001921755482</v>
      </c>
      <c r="K30">
        <f t="shared" si="2"/>
        <v>1199.7438709677399</v>
      </c>
      <c r="L30">
        <f t="shared" si="3"/>
        <v>112.62505463436452</v>
      </c>
      <c r="M30">
        <f t="shared" si="4"/>
        <v>11.568395967410439</v>
      </c>
      <c r="N30">
        <f t="shared" si="5"/>
        <v>123.23290056450506</v>
      </c>
      <c r="O30">
        <f t="shared" si="6"/>
        <v>2.1641059290596239E-2</v>
      </c>
      <c r="P30">
        <f t="shared" si="7"/>
        <v>2.9739076013678241</v>
      </c>
      <c r="Q30">
        <f t="shared" si="8"/>
        <v>2.1553949819582113E-2</v>
      </c>
      <c r="R30">
        <f t="shared" si="9"/>
        <v>1.3479015740578578E-2</v>
      </c>
      <c r="S30">
        <f t="shared" si="10"/>
        <v>231.28804769781439</v>
      </c>
      <c r="T30">
        <f t="shared" si="11"/>
        <v>29.239429862823258</v>
      </c>
      <c r="U30">
        <f t="shared" si="12"/>
        <v>28.608370967741902</v>
      </c>
      <c r="V30">
        <f t="shared" si="13"/>
        <v>3.9315276491192628</v>
      </c>
      <c r="W30">
        <f t="shared" si="14"/>
        <v>56.014643388215212</v>
      </c>
      <c r="X30">
        <f t="shared" si="15"/>
        <v>2.1251027467962955</v>
      </c>
      <c r="Y30">
        <f t="shared" si="16"/>
        <v>3.7938342873452813</v>
      </c>
      <c r="Z30">
        <f t="shared" si="17"/>
        <v>1.8064249023229673</v>
      </c>
      <c r="AA30">
        <f t="shared" si="18"/>
        <v>-17.224389014753719</v>
      </c>
      <c r="AB30">
        <f t="shared" si="19"/>
        <v>-98.268417974717934</v>
      </c>
      <c r="AC30">
        <f t="shared" si="20"/>
        <v>-7.2244338244836257</v>
      </c>
      <c r="AD30">
        <f t="shared" si="21"/>
        <v>108.57080688385913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54048.014702914137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1181.5338461538499</v>
      </c>
      <c r="AR30">
        <v>1383.38</v>
      </c>
      <c r="AS30">
        <f t="shared" si="27"/>
        <v>0.14590796010217744</v>
      </c>
      <c r="AT30">
        <v>0.5</v>
      </c>
      <c r="AU30">
        <f t="shared" si="28"/>
        <v>1180.167368489314</v>
      </c>
      <c r="AV30">
        <f t="shared" si="29"/>
        <v>14.397001921755482</v>
      </c>
      <c r="AW30">
        <f t="shared" si="30"/>
        <v>86.097906657715285</v>
      </c>
      <c r="AX30">
        <f t="shared" si="31"/>
        <v>0.46382772629357083</v>
      </c>
      <c r="AY30">
        <f t="shared" si="32"/>
        <v>1.2688665863334532E-2</v>
      </c>
      <c r="AZ30">
        <f t="shared" si="33"/>
        <v>1.3580505717879394</v>
      </c>
      <c r="BA30" t="s">
        <v>349</v>
      </c>
      <c r="BB30">
        <v>741.73</v>
      </c>
      <c r="BC30">
        <f t="shared" si="34"/>
        <v>641.65000000000009</v>
      </c>
      <c r="BD30">
        <f t="shared" si="35"/>
        <v>0.31457360530842382</v>
      </c>
      <c r="BE30">
        <f t="shared" si="36"/>
        <v>0.74541234352371688</v>
      </c>
      <c r="BF30">
        <f t="shared" si="37"/>
        <v>0.30220874977253165</v>
      </c>
      <c r="BG30">
        <f t="shared" si="38"/>
        <v>0.73772784499653221</v>
      </c>
      <c r="BH30">
        <f t="shared" si="39"/>
        <v>1399.9787096774201</v>
      </c>
      <c r="BI30">
        <f t="shared" si="40"/>
        <v>1180.167368489314</v>
      </c>
      <c r="BJ30">
        <f t="shared" si="41"/>
        <v>0.84298951143424561</v>
      </c>
      <c r="BK30">
        <f t="shared" si="42"/>
        <v>0.19597902286849125</v>
      </c>
      <c r="BL30">
        <v>6</v>
      </c>
      <c r="BM30">
        <v>0.5</v>
      </c>
      <c r="BN30" t="s">
        <v>290</v>
      </c>
      <c r="BO30">
        <v>2</v>
      </c>
      <c r="BP30">
        <v>1608317709.0999999</v>
      </c>
      <c r="BQ30">
        <v>1199.7438709677399</v>
      </c>
      <c r="BR30">
        <v>1217.58193548387</v>
      </c>
      <c r="BS30">
        <v>20.689109677419399</v>
      </c>
      <c r="BT30">
        <v>20.230132258064501</v>
      </c>
      <c r="BU30">
        <v>1196.33</v>
      </c>
      <c r="BV30">
        <v>20.474035483870999</v>
      </c>
      <c r="BW30">
        <v>500.018129032258</v>
      </c>
      <c r="BX30">
        <v>102.61596774193499</v>
      </c>
      <c r="BY30">
        <v>0.10003985483871</v>
      </c>
      <c r="BZ30">
        <v>27.995454838709701</v>
      </c>
      <c r="CA30">
        <v>28.608370967741902</v>
      </c>
      <c r="CB30">
        <v>999.9</v>
      </c>
      <c r="CC30">
        <v>0</v>
      </c>
      <c r="CD30">
        <v>0</v>
      </c>
      <c r="CE30">
        <v>9993.6470967741898</v>
      </c>
      <c r="CF30">
        <v>0</v>
      </c>
      <c r="CG30">
        <v>59.153161290322601</v>
      </c>
      <c r="CH30">
        <v>1399.9787096774201</v>
      </c>
      <c r="CI30">
        <v>0.89999283870967794</v>
      </c>
      <c r="CJ30">
        <v>0.100007161290323</v>
      </c>
      <c r="CK30">
        <v>0</v>
      </c>
      <c r="CL30">
        <v>1181.74870967742</v>
      </c>
      <c r="CM30">
        <v>4.9997499999999997</v>
      </c>
      <c r="CN30">
        <v>16253.532258064501</v>
      </c>
      <c r="CO30">
        <v>12177.8612903226</v>
      </c>
      <c r="CP30">
        <v>47.936999999999998</v>
      </c>
      <c r="CQ30">
        <v>49.561999999999998</v>
      </c>
      <c r="CR30">
        <v>48.961387096774203</v>
      </c>
      <c r="CS30">
        <v>48.936999999999998</v>
      </c>
      <c r="CT30">
        <v>49.061999999999998</v>
      </c>
      <c r="CU30">
        <v>1255.47032258065</v>
      </c>
      <c r="CV30">
        <v>139.50838709677399</v>
      </c>
      <c r="CW30">
        <v>0</v>
      </c>
      <c r="CX30">
        <v>120.09999990463299</v>
      </c>
      <c r="CY30">
        <v>0</v>
      </c>
      <c r="CZ30">
        <v>1181.5338461538499</v>
      </c>
      <c r="DA30">
        <v>-14.771965816114999</v>
      </c>
      <c r="DB30">
        <v>-214.372649513906</v>
      </c>
      <c r="DC30">
        <v>16251.2615384615</v>
      </c>
      <c r="DD30">
        <v>15</v>
      </c>
      <c r="DE30">
        <v>1608317262.0999999</v>
      </c>
      <c r="DF30" t="s">
        <v>333</v>
      </c>
      <c r="DG30">
        <v>1608317262.0999999</v>
      </c>
      <c r="DH30">
        <v>1608317256.0999999</v>
      </c>
      <c r="DI30">
        <v>3</v>
      </c>
      <c r="DJ30">
        <v>1.831</v>
      </c>
      <c r="DK30">
        <v>3.5999999999999997E-2</v>
      </c>
      <c r="DL30">
        <v>3.415</v>
      </c>
      <c r="DM30">
        <v>0.215</v>
      </c>
      <c r="DN30">
        <v>615</v>
      </c>
      <c r="DO30">
        <v>20</v>
      </c>
      <c r="DP30">
        <v>0.12</v>
      </c>
      <c r="DQ30">
        <v>0.06</v>
      </c>
      <c r="DR30">
        <v>14.4021500040008</v>
      </c>
      <c r="DS30">
        <v>-1.49759420656178</v>
      </c>
      <c r="DT30">
        <v>0.121386828367353</v>
      </c>
      <c r="DU30">
        <v>0</v>
      </c>
      <c r="DV30">
        <v>-17.8375870967742</v>
      </c>
      <c r="DW30">
        <v>1.7846467741935701</v>
      </c>
      <c r="DX30">
        <v>0.14818684313618399</v>
      </c>
      <c r="DY30">
        <v>0</v>
      </c>
      <c r="DZ30">
        <v>0.45899158064516099</v>
      </c>
      <c r="EA30">
        <v>-1.4423129032260101E-2</v>
      </c>
      <c r="EB30">
        <v>1.2382604023958401E-3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3.42</v>
      </c>
      <c r="EJ30">
        <v>0.21510000000000001</v>
      </c>
      <c r="EK30">
        <v>3.4148999999999901</v>
      </c>
      <c r="EL30">
        <v>0</v>
      </c>
      <c r="EM30">
        <v>0</v>
      </c>
      <c r="EN30">
        <v>0</v>
      </c>
      <c r="EO30">
        <v>0.21507500000000199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7.6</v>
      </c>
      <c r="EX30">
        <v>7.7</v>
      </c>
      <c r="EY30">
        <v>2</v>
      </c>
      <c r="EZ30">
        <v>506.72199999999998</v>
      </c>
      <c r="FA30">
        <v>517.68799999999999</v>
      </c>
      <c r="FB30">
        <v>24.348800000000001</v>
      </c>
      <c r="FC30">
        <v>31.325800000000001</v>
      </c>
      <c r="FD30">
        <v>30.000900000000001</v>
      </c>
      <c r="FE30">
        <v>31.223099999999999</v>
      </c>
      <c r="FF30">
        <v>31.193300000000001</v>
      </c>
      <c r="FG30">
        <v>51.731000000000002</v>
      </c>
      <c r="FH30">
        <v>17.2394</v>
      </c>
      <c r="FI30">
        <v>63.775399999999998</v>
      </c>
      <c r="FJ30">
        <v>24.3504</v>
      </c>
      <c r="FK30">
        <v>1217.51</v>
      </c>
      <c r="FL30">
        <v>20.252500000000001</v>
      </c>
      <c r="FM30">
        <v>101.599</v>
      </c>
      <c r="FN30">
        <v>101.01300000000001</v>
      </c>
    </row>
    <row r="31" spans="1:170" x14ac:dyDescent="0.25">
      <c r="A31">
        <v>15</v>
      </c>
      <c r="B31">
        <v>1608317837.5999999</v>
      </c>
      <c r="C31">
        <v>1552.0999999046301</v>
      </c>
      <c r="D31" t="s">
        <v>350</v>
      </c>
      <c r="E31" t="s">
        <v>351</v>
      </c>
      <c r="F31" t="s">
        <v>285</v>
      </c>
      <c r="G31" t="s">
        <v>286</v>
      </c>
      <c r="H31">
        <v>1608317829.5999999</v>
      </c>
      <c r="I31">
        <f t="shared" si="0"/>
        <v>3.0120119862826571E-4</v>
      </c>
      <c r="J31">
        <f t="shared" si="1"/>
        <v>13.239014027177689</v>
      </c>
      <c r="K31">
        <f t="shared" si="2"/>
        <v>1399.9783870967699</v>
      </c>
      <c r="L31">
        <f t="shared" si="3"/>
        <v>101.10031950931374</v>
      </c>
      <c r="M31">
        <f t="shared" si="4"/>
        <v>10.385654479635381</v>
      </c>
      <c r="N31">
        <f t="shared" si="5"/>
        <v>143.81449908281283</v>
      </c>
      <c r="O31">
        <f t="shared" si="6"/>
        <v>1.6630812640067896E-2</v>
      </c>
      <c r="P31">
        <f t="shared" si="7"/>
        <v>2.975232117161084</v>
      </c>
      <c r="Q31">
        <f t="shared" si="8"/>
        <v>1.6579339614009005E-2</v>
      </c>
      <c r="R31">
        <f t="shared" si="9"/>
        <v>1.03666985500959E-2</v>
      </c>
      <c r="S31">
        <f t="shared" si="10"/>
        <v>231.28760911051228</v>
      </c>
      <c r="T31">
        <f t="shared" si="11"/>
        <v>29.272103904801131</v>
      </c>
      <c r="U31">
        <f t="shared" si="12"/>
        <v>28.645493548387101</v>
      </c>
      <c r="V31">
        <f t="shared" si="13"/>
        <v>3.9400055453033107</v>
      </c>
      <c r="W31">
        <f t="shared" si="14"/>
        <v>56.080469845574946</v>
      </c>
      <c r="X31">
        <f t="shared" si="15"/>
        <v>2.1288787993550708</v>
      </c>
      <c r="Y31">
        <f t="shared" si="16"/>
        <v>3.7961144141930743</v>
      </c>
      <c r="Z31">
        <f t="shared" si="17"/>
        <v>1.8111267459482399</v>
      </c>
      <c r="AA31">
        <f t="shared" si="18"/>
        <v>-13.282972859506518</v>
      </c>
      <c r="AB31">
        <f t="shared" si="19"/>
        <v>-102.61351089865357</v>
      </c>
      <c r="AC31">
        <f t="shared" si="20"/>
        <v>-7.5422964680850306</v>
      </c>
      <c r="AD31">
        <f t="shared" si="21"/>
        <v>107.84882888426716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54085.237769523425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1172.2607692307699</v>
      </c>
      <c r="AR31">
        <v>1367.96</v>
      </c>
      <c r="AS31">
        <f t="shared" si="27"/>
        <v>0.14305917626921116</v>
      </c>
      <c r="AT31">
        <v>0.5</v>
      </c>
      <c r="AU31">
        <f t="shared" si="28"/>
        <v>1180.1700588117903</v>
      </c>
      <c r="AV31">
        <f t="shared" si="29"/>
        <v>13.239014027177689</v>
      </c>
      <c r="AW31">
        <f t="shared" si="30"/>
        <v>84.417078235600613</v>
      </c>
      <c r="AX31">
        <f t="shared" si="31"/>
        <v>0.44934793415012136</v>
      </c>
      <c r="AY31">
        <f t="shared" si="32"/>
        <v>1.1707432673647725E-2</v>
      </c>
      <c r="AZ31">
        <f t="shared" si="33"/>
        <v>1.3846311295651919</v>
      </c>
      <c r="BA31" t="s">
        <v>353</v>
      </c>
      <c r="BB31">
        <v>753.27</v>
      </c>
      <c r="BC31">
        <f t="shared" si="34"/>
        <v>614.69000000000005</v>
      </c>
      <c r="BD31">
        <f t="shared" si="35"/>
        <v>0.31837061082696982</v>
      </c>
      <c r="BE31">
        <f t="shared" si="36"/>
        <v>0.75498742431670784</v>
      </c>
      <c r="BF31">
        <f t="shared" si="37"/>
        <v>0.29992997165856239</v>
      </c>
      <c r="BG31">
        <f t="shared" si="38"/>
        <v>0.74378297001374982</v>
      </c>
      <c r="BH31">
        <f t="shared" si="39"/>
        <v>1399.9825806451599</v>
      </c>
      <c r="BI31">
        <f t="shared" si="40"/>
        <v>1180.1700588117903</v>
      </c>
      <c r="BJ31">
        <f t="shared" si="41"/>
        <v>0.84298910224149193</v>
      </c>
      <c r="BK31">
        <f t="shared" si="42"/>
        <v>0.19597820448298398</v>
      </c>
      <c r="BL31">
        <v>6</v>
      </c>
      <c r="BM31">
        <v>0.5</v>
      </c>
      <c r="BN31" t="s">
        <v>290</v>
      </c>
      <c r="BO31">
        <v>2</v>
      </c>
      <c r="BP31">
        <v>1608317829.5999999</v>
      </c>
      <c r="BQ31">
        <v>1399.9783870967699</v>
      </c>
      <c r="BR31">
        <v>1416.37064516129</v>
      </c>
      <c r="BS31">
        <v>20.7238096774194</v>
      </c>
      <c r="BT31">
        <v>20.3698709677419</v>
      </c>
      <c r="BU31">
        <v>1396.5625806451601</v>
      </c>
      <c r="BV31">
        <v>20.5087451612903</v>
      </c>
      <c r="BW31">
        <v>500.01735483870999</v>
      </c>
      <c r="BX31">
        <v>102.626225806452</v>
      </c>
      <c r="BY31">
        <v>0.100002261290323</v>
      </c>
      <c r="BZ31">
        <v>28.005761290322599</v>
      </c>
      <c r="CA31">
        <v>28.645493548387101</v>
      </c>
      <c r="CB31">
        <v>999.9</v>
      </c>
      <c r="CC31">
        <v>0</v>
      </c>
      <c r="CD31">
        <v>0</v>
      </c>
      <c r="CE31">
        <v>10000.1374193548</v>
      </c>
      <c r="CF31">
        <v>0</v>
      </c>
      <c r="CG31">
        <v>64.726245161290294</v>
      </c>
      <c r="CH31">
        <v>1399.9825806451599</v>
      </c>
      <c r="CI31">
        <v>0.90000693548387101</v>
      </c>
      <c r="CJ31">
        <v>9.9992961290322604E-2</v>
      </c>
      <c r="CK31">
        <v>0</v>
      </c>
      <c r="CL31">
        <v>1172.3454838709699</v>
      </c>
      <c r="CM31">
        <v>4.9997499999999997</v>
      </c>
      <c r="CN31">
        <v>16135.7096774194</v>
      </c>
      <c r="CO31">
        <v>12177.916129032301</v>
      </c>
      <c r="CP31">
        <v>48.124870967741899</v>
      </c>
      <c r="CQ31">
        <v>49.808</v>
      </c>
      <c r="CR31">
        <v>49.1268064516129</v>
      </c>
      <c r="CS31">
        <v>49.189225806451603</v>
      </c>
      <c r="CT31">
        <v>49.225612903225802</v>
      </c>
      <c r="CU31">
        <v>1255.4929032258101</v>
      </c>
      <c r="CV31">
        <v>139.48967741935499</v>
      </c>
      <c r="CW31">
        <v>0</v>
      </c>
      <c r="CX31">
        <v>119.59999990463299</v>
      </c>
      <c r="CY31">
        <v>0</v>
      </c>
      <c r="CZ31">
        <v>1172.2607692307699</v>
      </c>
      <c r="DA31">
        <v>-18.3651282141441</v>
      </c>
      <c r="DB31">
        <v>-224.02393148679101</v>
      </c>
      <c r="DC31">
        <v>16135.0192307692</v>
      </c>
      <c r="DD31">
        <v>15</v>
      </c>
      <c r="DE31">
        <v>1608317262.0999999</v>
      </c>
      <c r="DF31" t="s">
        <v>333</v>
      </c>
      <c r="DG31">
        <v>1608317262.0999999</v>
      </c>
      <c r="DH31">
        <v>1608317256.0999999</v>
      </c>
      <c r="DI31">
        <v>3</v>
      </c>
      <c r="DJ31">
        <v>1.831</v>
      </c>
      <c r="DK31">
        <v>3.5999999999999997E-2</v>
      </c>
      <c r="DL31">
        <v>3.415</v>
      </c>
      <c r="DM31">
        <v>0.215</v>
      </c>
      <c r="DN31">
        <v>615</v>
      </c>
      <c r="DO31">
        <v>20</v>
      </c>
      <c r="DP31">
        <v>0.12</v>
      </c>
      <c r="DQ31">
        <v>0.06</v>
      </c>
      <c r="DR31">
        <v>13.2673179807688</v>
      </c>
      <c r="DS31">
        <v>-1.1497598236088999</v>
      </c>
      <c r="DT31">
        <v>0.124000490857441</v>
      </c>
      <c r="DU31">
        <v>0</v>
      </c>
      <c r="DV31">
        <v>-16.4101838709677</v>
      </c>
      <c r="DW31">
        <v>1.4367919354838801</v>
      </c>
      <c r="DX31">
        <v>0.15030864396145599</v>
      </c>
      <c r="DY31">
        <v>0</v>
      </c>
      <c r="DZ31">
        <v>0.35453054838709702</v>
      </c>
      <c r="EA31">
        <v>-7.3514612903226306E-2</v>
      </c>
      <c r="EB31">
        <v>5.54589675019178E-3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3.41</v>
      </c>
      <c r="EJ31">
        <v>0.21510000000000001</v>
      </c>
      <c r="EK31">
        <v>3.4148999999999901</v>
      </c>
      <c r="EL31">
        <v>0</v>
      </c>
      <c r="EM31">
        <v>0</v>
      </c>
      <c r="EN31">
        <v>0</v>
      </c>
      <c r="EO31">
        <v>0.21507500000000199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9.6</v>
      </c>
      <c r="EX31">
        <v>9.6999999999999993</v>
      </c>
      <c r="EY31">
        <v>2</v>
      </c>
      <c r="EZ31">
        <v>506.93900000000002</v>
      </c>
      <c r="FA31">
        <v>515.79100000000005</v>
      </c>
      <c r="FB31">
        <v>24.206199999999999</v>
      </c>
      <c r="FC31">
        <v>31.6234</v>
      </c>
      <c r="FD31">
        <v>30.000800000000002</v>
      </c>
      <c r="FE31">
        <v>31.4757</v>
      </c>
      <c r="FF31">
        <v>31.435700000000001</v>
      </c>
      <c r="FG31">
        <v>58.490699999999997</v>
      </c>
      <c r="FH31">
        <v>18.006399999999999</v>
      </c>
      <c r="FI31">
        <v>63.775399999999998</v>
      </c>
      <c r="FJ31">
        <v>24.199400000000001</v>
      </c>
      <c r="FK31">
        <v>1416.08</v>
      </c>
      <c r="FL31">
        <v>20.4468</v>
      </c>
      <c r="FM31">
        <v>101.548</v>
      </c>
      <c r="FN31">
        <v>100.953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2020-12-18T11:09:02Z</dcterms:created>
  <dcterms:modified xsi:type="dcterms:W3CDTF">2021-05-04T23:50:46Z</dcterms:modified>
</cp:coreProperties>
</file>