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28A14BB-A032-4E98-B5DF-9BB62D62B4C8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H31" i="1"/>
  <c r="AG31" i="1"/>
  <c r="K31" i="1" s="1"/>
  <c r="Y31" i="1"/>
  <c r="X31" i="1"/>
  <c r="W31" i="1" s="1"/>
  <c r="P31" i="1"/>
  <c r="N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H29" i="1"/>
  <c r="AG29" i="1"/>
  <c r="AA29" i="1"/>
  <c r="Y29" i="1"/>
  <c r="X29" i="1"/>
  <c r="W29" i="1" s="1"/>
  <c r="P29" i="1"/>
  <c r="N29" i="1"/>
  <c r="K29" i="1"/>
  <c r="J29" i="1"/>
  <c r="AV29" i="1" s="1"/>
  <c r="I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AH27" i="1"/>
  <c r="Y27" i="1"/>
  <c r="X27" i="1"/>
  <c r="W27" i="1" s="1"/>
  <c r="P27" i="1"/>
  <c r="BK26" i="1"/>
  <c r="S26" i="1" s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P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Y25" i="1"/>
  <c r="X25" i="1"/>
  <c r="W25" i="1"/>
  <c r="P25" i="1"/>
  <c r="N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J24" i="1" s="1"/>
  <c r="AV24" i="1" s="1"/>
  <c r="Y24" i="1"/>
  <c r="W24" i="1" s="1"/>
  <c r="X24" i="1"/>
  <c r="P24" i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V23" i="1"/>
  <c r="AS23" i="1"/>
  <c r="AM23" i="1"/>
  <c r="AN23" i="1" s="1"/>
  <c r="AI23" i="1"/>
  <c r="AH23" i="1"/>
  <c r="AG23" i="1"/>
  <c r="K23" i="1" s="1"/>
  <c r="Y23" i="1"/>
  <c r="X23" i="1"/>
  <c r="W23" i="1" s="1"/>
  <c r="P23" i="1"/>
  <c r="N23" i="1"/>
  <c r="J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H22" i="1"/>
  <c r="AG22" i="1"/>
  <c r="Y22" i="1"/>
  <c r="X22" i="1"/>
  <c r="W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W20" i="1" s="1"/>
  <c r="AS20" i="1"/>
  <c r="AN20" i="1"/>
  <c r="AM20" i="1"/>
  <c r="AI20" i="1"/>
  <c r="AG20" i="1"/>
  <c r="K20" i="1" s="1"/>
  <c r="Y20" i="1"/>
  <c r="X20" i="1"/>
  <c r="W20" i="1"/>
  <c r="P20" i="1"/>
  <c r="N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AH19" i="1"/>
  <c r="Y19" i="1"/>
  <c r="X19" i="1"/>
  <c r="P19" i="1"/>
  <c r="BK18" i="1"/>
  <c r="BJ18" i="1"/>
  <c r="BI18" i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Y17" i="1"/>
  <c r="X17" i="1"/>
  <c r="W17" i="1"/>
  <c r="P17" i="1"/>
  <c r="N17" i="1"/>
  <c r="S24" i="1" l="1"/>
  <c r="AU24" i="1"/>
  <c r="AW24" i="1" s="1"/>
  <c r="AU19" i="1"/>
  <c r="S19" i="1"/>
  <c r="AH17" i="1"/>
  <c r="K17" i="1"/>
  <c r="J17" i="1"/>
  <c r="AV17" i="1" s="1"/>
  <c r="AY17" i="1" s="1"/>
  <c r="I17" i="1"/>
  <c r="J19" i="1"/>
  <c r="AV19" i="1" s="1"/>
  <c r="AY19" i="1" s="1"/>
  <c r="N19" i="1"/>
  <c r="K19" i="1"/>
  <c r="K25" i="1"/>
  <c r="J25" i="1"/>
  <c r="AV25" i="1" s="1"/>
  <c r="I25" i="1"/>
  <c r="AH25" i="1"/>
  <c r="AU27" i="1"/>
  <c r="AW27" i="1" s="1"/>
  <c r="S27" i="1"/>
  <c r="AU29" i="1"/>
  <c r="S29" i="1"/>
  <c r="N30" i="1"/>
  <c r="AH30" i="1"/>
  <c r="K30" i="1"/>
  <c r="J30" i="1"/>
  <c r="AV30" i="1" s="1"/>
  <c r="AY30" i="1" s="1"/>
  <c r="I30" i="1"/>
  <c r="AW29" i="1"/>
  <c r="I21" i="1"/>
  <c r="AH21" i="1"/>
  <c r="N21" i="1"/>
  <c r="AU22" i="1"/>
  <c r="AW22" i="1" s="1"/>
  <c r="S22" i="1"/>
  <c r="T18" i="1"/>
  <c r="U18" i="1" s="1"/>
  <c r="AY29" i="1"/>
  <c r="AW31" i="1"/>
  <c r="S31" i="1"/>
  <c r="AU31" i="1"/>
  <c r="I19" i="1"/>
  <c r="AH24" i="1"/>
  <c r="K24" i="1"/>
  <c r="N24" i="1"/>
  <c r="AU17" i="1"/>
  <c r="AW17" i="1" s="1"/>
  <c r="S17" i="1"/>
  <c r="W19" i="1"/>
  <c r="BI21" i="1"/>
  <c r="N22" i="1"/>
  <c r="I22" i="1"/>
  <c r="K22" i="1"/>
  <c r="J22" i="1"/>
  <c r="AV22" i="1" s="1"/>
  <c r="AY22" i="1" s="1"/>
  <c r="AU25" i="1"/>
  <c r="AW25" i="1" s="1"/>
  <c r="S25" i="1"/>
  <c r="AU30" i="1"/>
  <c r="AW30" i="1" s="1"/>
  <c r="S30" i="1"/>
  <c r="AW19" i="1"/>
  <c r="I24" i="1"/>
  <c r="AU23" i="1"/>
  <c r="AY23" i="1" s="1"/>
  <c r="N27" i="1"/>
  <c r="K27" i="1"/>
  <c r="J27" i="1"/>
  <c r="AV27" i="1" s="1"/>
  <c r="I27" i="1"/>
  <c r="N18" i="1"/>
  <c r="AH20" i="1"/>
  <c r="N26" i="1"/>
  <c r="AH28" i="1"/>
  <c r="I20" i="1"/>
  <c r="I28" i="1"/>
  <c r="AH18" i="1"/>
  <c r="J20" i="1"/>
  <c r="AV20" i="1" s="1"/>
  <c r="AY20" i="1" s="1"/>
  <c r="I23" i="1"/>
  <c r="AH26" i="1"/>
  <c r="J28" i="1"/>
  <c r="AV28" i="1" s="1"/>
  <c r="AY28" i="1" s="1"/>
  <c r="I31" i="1"/>
  <c r="I18" i="1"/>
  <c r="I26" i="1"/>
  <c r="J31" i="1"/>
  <c r="AV31" i="1" s="1"/>
  <c r="AY31" i="1" s="1"/>
  <c r="AA20" i="1" l="1"/>
  <c r="T25" i="1"/>
  <c r="U25" i="1" s="1"/>
  <c r="AA31" i="1"/>
  <c r="T17" i="1"/>
  <c r="U17" i="1" s="1"/>
  <c r="T20" i="1"/>
  <c r="U20" i="1" s="1"/>
  <c r="Q20" i="1" s="1"/>
  <c r="O20" i="1" s="1"/>
  <c r="R20" i="1" s="1"/>
  <c r="L20" i="1" s="1"/>
  <c r="M20" i="1" s="1"/>
  <c r="T19" i="1"/>
  <c r="U19" i="1" s="1"/>
  <c r="AW23" i="1"/>
  <c r="AA17" i="1"/>
  <c r="AC18" i="1"/>
  <c r="AD18" i="1" s="1"/>
  <c r="V18" i="1"/>
  <c r="Z18" i="1" s="1"/>
  <c r="AB18" i="1"/>
  <c r="AA23" i="1"/>
  <c r="T22" i="1"/>
  <c r="U22" i="1" s="1"/>
  <c r="Q22" i="1" s="1"/>
  <c r="O22" i="1" s="1"/>
  <c r="R22" i="1" s="1"/>
  <c r="L22" i="1" s="1"/>
  <c r="M22" i="1" s="1"/>
  <c r="T29" i="1"/>
  <c r="U29" i="1" s="1"/>
  <c r="AA25" i="1"/>
  <c r="Q25" i="1"/>
  <c r="O25" i="1" s="1"/>
  <c r="R25" i="1" s="1"/>
  <c r="L25" i="1" s="1"/>
  <c r="M25" i="1" s="1"/>
  <c r="T24" i="1"/>
  <c r="U24" i="1" s="1"/>
  <c r="Q18" i="1"/>
  <c r="O18" i="1" s="1"/>
  <c r="R18" i="1" s="1"/>
  <c r="L18" i="1" s="1"/>
  <c r="M18" i="1" s="1"/>
  <c r="AA18" i="1"/>
  <c r="T27" i="1"/>
  <c r="U27" i="1" s="1"/>
  <c r="T31" i="1"/>
  <c r="U31" i="1" s="1"/>
  <c r="Q31" i="1" s="1"/>
  <c r="O31" i="1" s="1"/>
  <c r="R31" i="1" s="1"/>
  <c r="L31" i="1" s="1"/>
  <c r="M31" i="1" s="1"/>
  <c r="AA27" i="1"/>
  <c r="T30" i="1"/>
  <c r="U30" i="1" s="1"/>
  <c r="AA22" i="1"/>
  <c r="AY25" i="1"/>
  <c r="T23" i="1"/>
  <c r="U23" i="1" s="1"/>
  <c r="Q23" i="1" s="1"/>
  <c r="O23" i="1" s="1"/>
  <c r="R23" i="1" s="1"/>
  <c r="L23" i="1" s="1"/>
  <c r="M23" i="1" s="1"/>
  <c r="AA21" i="1"/>
  <c r="AA24" i="1"/>
  <c r="Q24" i="1"/>
  <c r="O24" i="1" s="1"/>
  <c r="R24" i="1" s="1"/>
  <c r="L24" i="1" s="1"/>
  <c r="M24" i="1" s="1"/>
  <c r="AY27" i="1"/>
  <c r="AY24" i="1"/>
  <c r="Q26" i="1"/>
  <c r="O26" i="1" s="1"/>
  <c r="R26" i="1" s="1"/>
  <c r="L26" i="1" s="1"/>
  <c r="M26" i="1" s="1"/>
  <c r="AA26" i="1"/>
  <c r="AA28" i="1"/>
  <c r="AU21" i="1"/>
  <c r="S21" i="1"/>
  <c r="AA19" i="1"/>
  <c r="Q19" i="1"/>
  <c r="O19" i="1" s="1"/>
  <c r="R19" i="1" s="1"/>
  <c r="L19" i="1" s="1"/>
  <c r="M19" i="1" s="1"/>
  <c r="AA30" i="1"/>
  <c r="T28" i="1"/>
  <c r="U28" i="1" s="1"/>
  <c r="Q28" i="1" s="1"/>
  <c r="O28" i="1" s="1"/>
  <c r="R28" i="1" s="1"/>
  <c r="L28" i="1" s="1"/>
  <c r="M28" i="1" s="1"/>
  <c r="T26" i="1"/>
  <c r="U26" i="1" s="1"/>
  <c r="AC17" i="1" l="1"/>
  <c r="V17" i="1"/>
  <c r="Z17" i="1" s="1"/>
  <c r="AB17" i="1"/>
  <c r="V27" i="1"/>
  <c r="Z27" i="1" s="1"/>
  <c r="AC27" i="1"/>
  <c r="AD27" i="1" s="1"/>
  <c r="AB27" i="1"/>
  <c r="V29" i="1"/>
  <c r="Z29" i="1" s="1"/>
  <c r="AC29" i="1"/>
  <c r="AD29" i="1" s="1"/>
  <c r="AB29" i="1"/>
  <c r="Q29" i="1"/>
  <c r="O29" i="1" s="1"/>
  <c r="R29" i="1" s="1"/>
  <c r="L29" i="1" s="1"/>
  <c r="M29" i="1" s="1"/>
  <c r="Q17" i="1"/>
  <c r="O17" i="1" s="1"/>
  <c r="R17" i="1" s="1"/>
  <c r="L17" i="1" s="1"/>
  <c r="M17" i="1" s="1"/>
  <c r="V30" i="1"/>
  <c r="Z30" i="1" s="1"/>
  <c r="AC30" i="1"/>
  <c r="AD30" i="1" s="1"/>
  <c r="AB30" i="1"/>
  <c r="V26" i="1"/>
  <c r="Z26" i="1" s="1"/>
  <c r="AC26" i="1"/>
  <c r="AD26" i="1" s="1"/>
  <c r="AB26" i="1"/>
  <c r="Q27" i="1"/>
  <c r="O27" i="1" s="1"/>
  <c r="R27" i="1" s="1"/>
  <c r="L27" i="1" s="1"/>
  <c r="M27" i="1" s="1"/>
  <c r="V24" i="1"/>
  <c r="Z24" i="1" s="1"/>
  <c r="AC24" i="1"/>
  <c r="AB24" i="1"/>
  <c r="V19" i="1"/>
  <c r="Z19" i="1" s="1"/>
  <c r="AC19" i="1"/>
  <c r="AB19" i="1"/>
  <c r="AC25" i="1"/>
  <c r="V25" i="1"/>
  <c r="Z25" i="1" s="1"/>
  <c r="AB25" i="1"/>
  <c r="V22" i="1"/>
  <c r="Z22" i="1" s="1"/>
  <c r="AC22" i="1"/>
  <c r="AD22" i="1" s="1"/>
  <c r="AB22" i="1"/>
  <c r="AY21" i="1"/>
  <c r="AW21" i="1"/>
  <c r="V28" i="1"/>
  <c r="Z28" i="1" s="1"/>
  <c r="AC28" i="1"/>
  <c r="AD28" i="1" s="1"/>
  <c r="AB28" i="1"/>
  <c r="T21" i="1"/>
  <c r="U21" i="1" s="1"/>
  <c r="Q30" i="1"/>
  <c r="O30" i="1" s="1"/>
  <c r="R30" i="1" s="1"/>
  <c r="L30" i="1" s="1"/>
  <c r="M30" i="1" s="1"/>
  <c r="V23" i="1"/>
  <c r="Z23" i="1" s="1"/>
  <c r="AB23" i="1"/>
  <c r="AC23" i="1"/>
  <c r="AC31" i="1"/>
  <c r="AD31" i="1" s="1"/>
  <c r="V31" i="1"/>
  <c r="Z31" i="1" s="1"/>
  <c r="AB31" i="1"/>
  <c r="AC20" i="1"/>
  <c r="AD20" i="1" s="1"/>
  <c r="V20" i="1"/>
  <c r="Z20" i="1" s="1"/>
  <c r="AB20" i="1"/>
  <c r="AD19" i="1" l="1"/>
  <c r="AD24" i="1"/>
  <c r="AB21" i="1"/>
  <c r="V21" i="1"/>
  <c r="Z21" i="1" s="1"/>
  <c r="AC21" i="1"/>
  <c r="AD21" i="1" s="1"/>
  <c r="Q21" i="1"/>
  <c r="O21" i="1" s="1"/>
  <c r="R21" i="1" s="1"/>
  <c r="L21" i="1" s="1"/>
  <c r="M21" i="1" s="1"/>
  <c r="AD23" i="1"/>
  <c r="AD25" i="1"/>
  <c r="AD17" i="1"/>
</calcChain>
</file>

<file path=xl/sharedStrings.xml><?xml version="1.0" encoding="utf-8"?>
<sst xmlns="http://schemas.openxmlformats.org/spreadsheetml/2006/main" count="693" uniqueCount="353">
  <si>
    <t>File opened</t>
  </si>
  <si>
    <t>2020-12-18 10:48:19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</si>
  <si>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</si>
  <si>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</si>
  <si>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</si>
  <si>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</si>
  <si>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</si>
  <si>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</si>
  <si>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</si>
  <si>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</si>
  <si>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</si>
  <si>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</si>
  <si>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</si>
  <si>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</si>
  <si>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</si>
  <si>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</si>
  <si>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</si>
  <si>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</si>
  <si>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</si>
  <si>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</si>
  <si>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</si>
  <si>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</si>
  <si>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</si>
  <si>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10:48:19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</si>
  <si>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</si>
  <si>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</si>
  <si>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</si>
  <si>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</si>
  <si>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</si>
  <si>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</si>
  <si>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</si>
  <si>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</si>
  <si>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</si>
  <si>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</si>
  <si>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</si>
  <si>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</si>
  <si>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</si>
  <si>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</si>
  <si>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</si>
  <si>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</si>
  <si>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</si>
  <si>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</si>
  <si>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</si>
  <si>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</si>
  <si>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</si>
  <si>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</si>
  <si>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</si>
  <si>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</si>
  <si>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</si>
  <si>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</si>
  <si>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</si>
  <si>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</si>
  <si>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</si>
  <si>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</si>
  <si>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</si>
  <si>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</si>
  <si>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</si>
  <si>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</si>
  <si>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</si>
  <si>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</si>
  <si>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</si>
  <si>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</si>
  <si>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</si>
  <si>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</si>
  <si>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</si>
  <si>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</si>
  <si>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</si>
  <si>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</si>
  <si>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</si>
  <si>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</si>
  <si>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</si>
  <si>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</si>
  <si>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</si>
  <si>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</si>
  <si>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</si>
  <si>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</si>
  <si>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</si>
  <si>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</si>
  <si>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</si>
  <si>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</si>
  <si>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</si>
  <si>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</si>
  <si>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</si>
  <si>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</si>
  <si>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</si>
  <si>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</si>
  <si>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</si>
  <si>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</si>
  <si>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</si>
  <si>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</si>
  <si>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</si>
  <si>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</si>
  <si>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</si>
  <si>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</si>
  <si>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</si>
  <si>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</si>
  <si>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</si>
  <si>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</si>
  <si>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</si>
  <si>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</si>
  <si>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</si>
  <si>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</si>
  <si>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</si>
  <si>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</si>
  <si>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</si>
  <si>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</si>
  <si>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</si>
  <si>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</si>
  <si>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</si>
  <si>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</si>
  <si>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</si>
  <si>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</si>
  <si>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</si>
  <si>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</si>
  <si>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</si>
  <si>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</si>
  <si>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</si>
  <si>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</si>
  <si>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</si>
  <si>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</si>
  <si>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</si>
  <si>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</si>
  <si>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</si>
  <si>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</si>
  <si>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</si>
  <si>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</si>
  <si>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</si>
  <si>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</si>
  <si>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</si>
  <si>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</si>
  <si>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</si>
  <si>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</si>
  <si>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</si>
  <si>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</si>
  <si>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</si>
  <si>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</si>
  <si>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</si>
  <si>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</si>
  <si>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</si>
  <si>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</si>
  <si>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</si>
  <si>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</si>
  <si>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</si>
  <si>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</si>
  <si>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</si>
  <si>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</si>
  <si>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</si>
  <si>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</si>
  <si>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</si>
  <si>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</si>
  <si>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</si>
  <si>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</si>
  <si>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</si>
  <si>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</si>
  <si>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</si>
  <si>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</si>
  <si>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</si>
  <si>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</si>
  <si>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</si>
  <si>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</si>
  <si>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</si>
  <si>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</si>
  <si>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</si>
  <si>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</si>
  <si>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</si>
  <si>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</si>
  <si>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</si>
  <si>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</si>
  <si>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</si>
  <si>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</si>
  <si>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</si>
  <si>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</si>
  <si>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</si>
  <si>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</si>
  <si>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</si>
  <si>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</si>
  <si>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</si>
  <si>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</si>
  <si>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</si>
  <si>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</si>
  <si>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</si>
  <si>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</si>
  <si>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</si>
  <si>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</si>
  <si>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</si>
  <si>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</si>
  <si>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</si>
  <si>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</si>
  <si>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</si>
  <si>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</si>
  <si>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</si>
  <si>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</si>
  <si>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</si>
  <si>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</si>
  <si>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</si>
  <si>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</si>
  <si>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</si>
  <si>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</si>
  <si>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</si>
  <si>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</si>
  <si>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</si>
  <si>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</si>
  <si>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</si>
  <si>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</si>
  <si>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</si>
  <si>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</si>
  <si>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</si>
  <si>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</si>
  <si>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</si>
  <si>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</si>
  <si>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</si>
  <si>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</si>
  <si>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</si>
  <si>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</si>
  <si>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</si>
  <si>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</si>
  <si>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</si>
  <si>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</si>
  <si>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</si>
  <si>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</si>
  <si>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</si>
  <si>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</si>
  <si>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</si>
  <si>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</si>
  <si>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</si>
  <si>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</si>
  <si>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</si>
  <si>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</si>
  <si>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</si>
  <si>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</si>
  <si>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</si>
  <si>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</si>
  <si>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</si>
  <si>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</si>
  <si>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</si>
  <si>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</si>
  <si>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</si>
  <si>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</si>
  <si>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</si>
  <si>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</si>
  <si>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</si>
  <si>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</si>
  <si>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</si>
  <si>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</si>
  <si>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</si>
  <si>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</si>
  <si>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</si>
  <si>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</si>
  <si>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</si>
  <si>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</si>
  <si>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</si>
  <si>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</si>
  <si>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</si>
  <si>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</si>
  <si>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</si>
  <si>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</si>
  <si>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</si>
  <si>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</si>
  <si>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</si>
  <si>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</si>
  <si>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</si>
  <si>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</si>
  <si>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</si>
  <si>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</si>
  <si>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</si>
  <si>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</si>
  <si>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</si>
  <si>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</si>
  <si>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</si>
  <si>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</si>
  <si>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</si>
  <si>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</si>
  <si>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</si>
  <si>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</si>
  <si>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</si>
  <si>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</si>
  <si>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</si>
  <si>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</si>
  <si>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</si>
  <si>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</si>
  <si>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</si>
  <si>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</si>
  <si>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</si>
  <si>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11:11:33</t>
  </si>
  <si>
    <t>11:11:33</t>
  </si>
  <si>
    <t>1149</t>
  </si>
  <si>
    <t>_1</t>
  </si>
  <si>
    <t>RECT-4143-20200907-06_33_50</t>
  </si>
  <si>
    <t>RECT-1445-20201218-11_11_35</t>
  </si>
  <si>
    <t>DARK-1446-20201218-11_11_37</t>
  </si>
  <si>
    <t>0: Broadleaf</t>
  </si>
  <si>
    <t>11:12:00</t>
  </si>
  <si>
    <t>1/3</t>
  </si>
  <si>
    <t>20201218 11:13:58</t>
  </si>
  <si>
    <t>11:13:58</t>
  </si>
  <si>
    <t>RECT-1447-20201218-11_14_01</t>
  </si>
  <si>
    <t>DARK-1448-20201218-11_14_03</t>
  </si>
  <si>
    <t>3/3</t>
  </si>
  <si>
    <t>20201218 11:15:14</t>
  </si>
  <si>
    <t>11:15:14</t>
  </si>
  <si>
    <t>RECT-1449-20201218-11_15_17</t>
  </si>
  <si>
    <t>DARK-1450-20201218-11_15_19</t>
  </si>
  <si>
    <t>20201218 11:16:28</t>
  </si>
  <si>
    <t>11:16:28</t>
  </si>
  <si>
    <t>RECT-1451-20201218-11_16_31</t>
  </si>
  <si>
    <t>DARK-1452-20201218-11_16_33</t>
  </si>
  <si>
    <t>20201218 11:17:47</t>
  </si>
  <si>
    <t>11:17:47</t>
  </si>
  <si>
    <t>RECT-1453-20201218-11_17_50</t>
  </si>
  <si>
    <t>DARK-1454-20201218-11_17_52</t>
  </si>
  <si>
    <t>20201218 11:18:55</t>
  </si>
  <si>
    <t>11:18:55</t>
  </si>
  <si>
    <t>RECT-1455-20201218-11_18_58</t>
  </si>
  <si>
    <t>DARK-1456-20201218-11_19_00</t>
  </si>
  <si>
    <t>20201218 11:20:28</t>
  </si>
  <si>
    <t>11:20:28</t>
  </si>
  <si>
    <t>RECT-1457-20201218-11_20_31</t>
  </si>
  <si>
    <t>DARK-1458-20201218-11_20_33</t>
  </si>
  <si>
    <t>20201218 11:22:29</t>
  </si>
  <si>
    <t>11:22:29</t>
  </si>
  <si>
    <t>RECT-1459-20201218-11_22_31</t>
  </si>
  <si>
    <t>DARK-1460-20201218-11_22_33</t>
  </si>
  <si>
    <t>11:22:51</t>
  </si>
  <si>
    <t>0/3</t>
  </si>
  <si>
    <t>20201218 11:24:52</t>
  </si>
  <si>
    <t>11:24:52</t>
  </si>
  <si>
    <t>RECT-1461-20201218-11_24_54</t>
  </si>
  <si>
    <t>DARK-1462-20201218-11_24_56</t>
  </si>
  <si>
    <t>20201218 11:25:59</t>
  </si>
  <si>
    <t>11:25:59</t>
  </si>
  <si>
    <t>RECT-1463-20201218-11_26_02</t>
  </si>
  <si>
    <t>DARK-1464-20201218-11_26_04</t>
  </si>
  <si>
    <t>20201218 11:28:00</t>
  </si>
  <si>
    <t>11:28:00</t>
  </si>
  <si>
    <t>RECT-1465-20201218-11_28_02</t>
  </si>
  <si>
    <t>DARK-1466-20201218-11_28_04</t>
  </si>
  <si>
    <t>20201218 11:29:45</t>
  </si>
  <si>
    <t>11:29:45</t>
  </si>
  <si>
    <t>RECT-1467-20201218-11_29_48</t>
  </si>
  <si>
    <t>DARK-1468-20201218-11_29_50</t>
  </si>
  <si>
    <t>20201218 11:30:50</t>
  </si>
  <si>
    <t>11:30:50</t>
  </si>
  <si>
    <t>RECT-1469-20201218-11_30_53</t>
  </si>
  <si>
    <t>DARK-1470-20201218-11_30_55</t>
  </si>
  <si>
    <t>20201218 11:32:51</t>
  </si>
  <si>
    <t>11:32:51</t>
  </si>
  <si>
    <t>RECT-1471-20201218-11_32_53</t>
  </si>
  <si>
    <t>DARK-1472-20201218-11_32_55</t>
  </si>
  <si>
    <t>20201218 11:34:51</t>
  </si>
  <si>
    <t>11:34:51</t>
  </si>
  <si>
    <t>RECT-1473-20201218-11_34_54</t>
  </si>
  <si>
    <t>DARK-1474-20201218-11_34_56</t>
  </si>
  <si>
    <t>11:35:19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</si>
</sst>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1608318693.0999999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1608318685.0999999</v>
      </c>
      <c r="I17">
        <f t="shared" ref="I17:I31" si="0">BW17*AG17*(BS17-BT17)/(100*BL17*(1000-AG17*BS17))</f>
        <v>1.30419877903929E-4</v>
      </c>
      <c r="J17">
        <f t="shared" ref="J17:J31" si="1">BW17*AG17*(BR17-BQ17*(1000-AG17*BT17)/(1000-AG17*BS17))/(100*BL17)</f>
        <v>0.68439833014200668</v>
      </c>
      <c r="K17">
        <f t="shared" ref="K17:K31" si="2">BQ17 - IF(AG17&gt;1, J17*BL17*100/(AI17*CE17), 0)</f>
        <v>399.13935483871001</v>
      </c>
      <c r="L17">
        <f t="shared" ref="L17:L31" si="3">((R17-I17/2)*K17-J17)/(R17+I17/2)</f>
        <v>266.39499649161496</v>
      </c>
      <c r="M17">
        <f t="shared" ref="M17:M31" si="4">L17*(BX17+BY17)/1000</f>
        <v>27.343141436374726</v>
      </c>
      <c r="N17">
        <f t="shared" ref="N17:N31" si="5">(BQ17 - IF(AG17&gt;1, J17*BL17*100/(AI17*CE17), 0))*(BX17+BY17)/1000</f>
        <v>40.968201264702536</v>
      </c>
      <c r="O17">
        <f t="shared" ref="O17:O31" si="6">2/((1/Q17-1/P17)+SIGN(Q17)*SQRT((1/Q17-1/P17)*(1/Q17-1/P17) + 4*BM17/((BM17+1)*(BM17+1))*(2*1/Q17*1/P17-1/P17*1/P17)))</f>
        <v>8.7846437016985742E-3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2.9750933036891469</v>
      </c>
      <c r="Q17">
        <f t="shared" ref="Q17:Q31" si="8">I17*(1000-(1000*0.61365*EXP(17.502*U17/(240.97+U17))/(BX17+BY17)+BS17)/2)/(1000*0.61365*EXP(17.502*U17/(240.97+U17))/(BX17+BY17)-BS17)</f>
        <v>8.7702588117687091E-3</v>
      </c>
      <c r="R17">
        <f t="shared" ref="R17:R31" si="9">1/((BM17+1)/(O17/1.6)+1/(P17/1.37)) + BM17/((BM17+1)/(O17/1.6) + BM17/(P17/1.37))</f>
        <v>5.4827021925833875E-3</v>
      </c>
      <c r="S17">
        <f t="shared" ref="S17:S31" si="10">(BI17*BK17)</f>
        <v>231.29076157818358</v>
      </c>
      <c r="T17">
        <f t="shared" ref="T17:T31" si="11">(BZ17+(S17+2*0.95*0.0000000567*(((BZ17+$B$7)+273)^4-(BZ17+273)^4)-44100*I17)/(1.84*29.3*P17+8*0.95*0.0000000567*(BZ17+273)^3))</f>
        <v>29.316649737124465</v>
      </c>
      <c r="U17">
        <f t="shared" ref="U17:U31" si="12">($C$7*CA17+$D$7*CB17+$E$7*T17)</f>
        <v>29.208777419354799</v>
      </c>
      <c r="V17">
        <f t="shared" ref="V17:V31" si="13">0.61365*EXP(17.502*U17/(240.97+U17))</f>
        <v>4.0706165146768125</v>
      </c>
      <c r="W17">
        <f t="shared" ref="W17:W31" si="14">(X17/Y17*100)</f>
        <v>68.325419647836839</v>
      </c>
      <c r="X17">
        <f t="shared" ref="X17:X31" si="15">BS17*(BX17+BY17)/1000</f>
        <v>2.5938203585454933</v>
      </c>
      <c r="Y17">
        <f t="shared" ref="Y17:Y31" si="16">0.61365*EXP(17.502*BZ17/(240.97+BZ17))</f>
        <v>3.796274317691092</v>
      </c>
      <c r="Z17">
        <f t="shared" ref="Z17:Z31" si="17">(V17-BS17*(BX17+BY17)/1000)</f>
        <v>1.4767961561313192</v>
      </c>
      <c r="AA17">
        <f t="shared" ref="AA17:AA31" si="18">(-I17*44100)</f>
        <v>-5.7515166155632684</v>
      </c>
      <c r="AB17">
        <f t="shared" ref="AB17:AB31" si="19">2*29.3*P17*0.92*(BZ17-U17)</f>
        <v>-192.83974586058775</v>
      </c>
      <c r="AC17">
        <f t="shared" ref="AC17:AC31" si="20">2*0.95*0.0000000567*(((BZ17+$B$7)+273)^4-(U17+273)^4)</f>
        <v>-14.214640089174912</v>
      </c>
      <c r="AD17">
        <f t="shared" ref="AD17:AD31" si="21">S17+AC17+AA17+AB17</f>
        <v>18.48485901285764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54079.204275586402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651.22884615384601</v>
      </c>
      <c r="AR17">
        <v>728.43</v>
      </c>
      <c r="AS17">
        <f t="shared" ref="AS17:AS31" si="27">1-AQ17/AR17</f>
        <v>0.10598294118330376</v>
      </c>
      <c r="AT17">
        <v>0.5</v>
      </c>
      <c r="AU17">
        <f t="shared" ref="AU17:AU31" si="28">BI17</f>
        <v>1180.1844018533332</v>
      </c>
      <c r="AV17">
        <f t="shared" ref="AV17:AV31" si="29">J17</f>
        <v>0.68439833014200668</v>
      </c>
      <c r="AW17">
        <f t="shared" ref="AW17:AW31" si="30">AS17*AT17*AU17</f>
        <v>62.539707023537169</v>
      </c>
      <c r="AX17">
        <f t="shared" ref="AX17:AX31" si="31">BC17/AR17</f>
        <v>0.31028376096536381</v>
      </c>
      <c r="AY17">
        <f t="shared" ref="AY17:AY31" si="32">(AV17-AO17)/AU17</f>
        <v>1.0694479676025088E-3</v>
      </c>
      <c r="AZ17">
        <f t="shared" ref="AZ17:AZ31" si="33">(AL17-AR17)/AR17</f>
        <v>3.4782340101313789</v>
      </c>
      <c r="BA17" t="s">
        <v>289</v>
      </c>
      <c r="BB17">
        <v>502.41</v>
      </c>
      <c r="BC17">
        <f t="shared" ref="BC17:BC31" si="34">AR17-BB17</f>
        <v>226.01999999999992</v>
      </c>
      <c r="BD17">
        <f t="shared" ref="BD17:BD31" si="35">(AR17-AQ17)/(AR17-BB17)</f>
        <v>0.34156779862912118</v>
      </c>
      <c r="BE17">
        <f t="shared" ref="BE17:BE31" si="36">(AL17-AR17)/(AL17-BB17)</f>
        <v>0.91809890312972209</v>
      </c>
      <c r="BF17">
        <f t="shared" ref="BF17:BF31" si="37">(AR17-AQ17)/(AR17-AK17)</f>
        <v>5.9600629491062174</v>
      </c>
      <c r="BG17">
        <f t="shared" ref="BG17:BG31" si="38">(AL17-AR17)/(AL17-AK17)</f>
        <v>0.99491358624339388</v>
      </c>
      <c r="BH17">
        <f t="shared" ref="BH17:BH31" si="39">$B$11*CF17+$C$11*CG17+$F$11*CH17*(1-CK17)</f>
        <v>1399.9993548387099</v>
      </c>
      <c r="BI17">
        <f t="shared" ref="BI17:BI31" si="40">BH17*BJ17</f>
        <v>1180.1844018533332</v>
      </c>
      <c r="BJ17">
        <f t="shared" ref="BJ17:BJ31" si="41">($B$11*$D$9+$C$11*$D$9+$F$11*((CU17+CM17)/MAX(CU17+CM17+CV17, 0.1)*$I$9+CV17/MAX(CU17+CM17+CV17, 0.1)*$J$9))/($B$11+$C$11+$F$11)</f>
        <v>0.84298924694097377</v>
      </c>
      <c r="BK17">
        <f t="shared" ref="BK17:BK31" si="42">($B$11*$K$9+$C$11*$K$9+$F$11*((CU17+CM17)/MAX(CU17+CM17+CV17, 0.1)*$P$9+CV17/MAX(CU17+CM17+CV17, 0.1)*$Q$9))/($B$11+$C$11+$F$11)</f>
        <v>0.19597849388194771</v>
      </c>
      <c r="BL17">
        <v>6</v>
      </c>
      <c r="BM17">
        <v>0.5</v>
      </c>
      <c r="BN17" t="s">
        <v>290</v>
      </c>
      <c r="BO17">
        <v>2</v>
      </c>
      <c r="BP17">
        <v>1608318685.0999999</v>
      </c>
      <c r="BQ17">
        <v>399.13935483871001</v>
      </c>
      <c r="BR17">
        <v>400.02309677419402</v>
      </c>
      <c r="BS17">
        <v>25.270716129032301</v>
      </c>
      <c r="BT17">
        <v>25.118167741935501</v>
      </c>
      <c r="BU17">
        <v>395.87235483871001</v>
      </c>
      <c r="BV17">
        <v>25.028716129032301</v>
      </c>
      <c r="BW17">
        <v>500.00164516129001</v>
      </c>
      <c r="BX17">
        <v>102.54141935483899</v>
      </c>
      <c r="BY17">
        <v>9.9928254838709707E-2</v>
      </c>
      <c r="BZ17">
        <v>28.006483870967699</v>
      </c>
      <c r="CA17">
        <v>29.208777419354799</v>
      </c>
      <c r="CB17">
        <v>999.9</v>
      </c>
      <c r="CC17">
        <v>0</v>
      </c>
      <c r="CD17">
        <v>0</v>
      </c>
      <c r="CE17">
        <v>10007.622258064501</v>
      </c>
      <c r="CF17">
        <v>0</v>
      </c>
      <c r="CG17">
        <v>559.69051612903195</v>
      </c>
      <c r="CH17">
        <v>1399.9993548387099</v>
      </c>
      <c r="CI17">
        <v>0.90000164516129</v>
      </c>
      <c r="CJ17">
        <v>9.9998258064516093E-2</v>
      </c>
      <c r="CK17">
        <v>0</v>
      </c>
      <c r="CL17">
        <v>651.26338709677395</v>
      </c>
      <c r="CM17">
        <v>4.9993800000000004</v>
      </c>
      <c r="CN17">
        <v>9277.0635483870992</v>
      </c>
      <c r="CO17">
        <v>11164.3322580645</v>
      </c>
      <c r="CP17">
        <v>49.225612903225802</v>
      </c>
      <c r="CQ17">
        <v>51.3</v>
      </c>
      <c r="CR17">
        <v>50.100548387096801</v>
      </c>
      <c r="CS17">
        <v>51.125</v>
      </c>
      <c r="CT17">
        <v>50.683</v>
      </c>
      <c r="CU17">
        <v>1255.50129032258</v>
      </c>
      <c r="CV17">
        <v>139.49806451612901</v>
      </c>
      <c r="CW17">
        <v>0</v>
      </c>
      <c r="CX17">
        <v>1603.2000000476801</v>
      </c>
      <c r="CY17">
        <v>0</v>
      </c>
      <c r="CZ17">
        <v>651.22884615384601</v>
      </c>
      <c r="DA17">
        <v>-3.4216752207690102</v>
      </c>
      <c r="DB17">
        <v>-44.808205159039098</v>
      </c>
      <c r="DC17">
        <v>9276.4776923076897</v>
      </c>
      <c r="DD17">
        <v>15</v>
      </c>
      <c r="DE17">
        <v>1608318720.0999999</v>
      </c>
      <c r="DF17" t="s">
        <v>291</v>
      </c>
      <c r="DG17">
        <v>1608318712.0999999</v>
      </c>
      <c r="DH17">
        <v>1608318720.0999999</v>
      </c>
      <c r="DI17">
        <v>5</v>
      </c>
      <c r="DJ17">
        <v>-2.3460000000000001</v>
      </c>
      <c r="DK17">
        <v>9.8000000000000004E-2</v>
      </c>
      <c r="DL17">
        <v>3.2669999999999999</v>
      </c>
      <c r="DM17">
        <v>0.24199999999999999</v>
      </c>
      <c r="DN17">
        <v>400</v>
      </c>
      <c r="DO17">
        <v>25</v>
      </c>
      <c r="DP17">
        <v>0.31</v>
      </c>
      <c r="DQ17">
        <v>0.3</v>
      </c>
      <c r="DR17">
        <v>-1.25488265383107</v>
      </c>
      <c r="DS17">
        <v>2.0001319950694199</v>
      </c>
      <c r="DT17">
        <v>0.152946985383553</v>
      </c>
      <c r="DU17">
        <v>0</v>
      </c>
      <c r="DV17">
        <v>1.4626332258064501</v>
      </c>
      <c r="DW17">
        <v>-2.4224129032258102</v>
      </c>
      <c r="DX17">
        <v>0.18513175636665</v>
      </c>
      <c r="DY17">
        <v>0</v>
      </c>
      <c r="DZ17">
        <v>5.4028480645161303E-2</v>
      </c>
      <c r="EA17">
        <v>0.19082235967741901</v>
      </c>
      <c r="EB17">
        <v>1.46003020884881E-2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3.2669999999999999</v>
      </c>
      <c r="EJ17">
        <v>0.24199999999999999</v>
      </c>
      <c r="EK17">
        <v>5.6133333333332303</v>
      </c>
      <c r="EL17">
        <v>0</v>
      </c>
      <c r="EM17">
        <v>0</v>
      </c>
      <c r="EN17">
        <v>0</v>
      </c>
      <c r="EO17">
        <v>0.143485000000002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26.2</v>
      </c>
      <c r="EX17">
        <v>26.4</v>
      </c>
      <c r="EY17">
        <v>2</v>
      </c>
      <c r="EZ17">
        <v>486.60199999999998</v>
      </c>
      <c r="FA17">
        <v>544.33299999999997</v>
      </c>
      <c r="FB17">
        <v>24.140799999999999</v>
      </c>
      <c r="FC17">
        <v>32.467300000000002</v>
      </c>
      <c r="FD17">
        <v>30.001200000000001</v>
      </c>
      <c r="FE17">
        <v>32.256100000000004</v>
      </c>
      <c r="FF17">
        <v>32.303400000000003</v>
      </c>
      <c r="FG17">
        <v>20.761199999999999</v>
      </c>
      <c r="FH17">
        <v>100</v>
      </c>
      <c r="FI17">
        <v>0</v>
      </c>
      <c r="FJ17">
        <v>24.128599999999999</v>
      </c>
      <c r="FK17">
        <v>399.61599999999999</v>
      </c>
      <c r="FL17">
        <v>0</v>
      </c>
      <c r="FM17">
        <v>100.99299999999999</v>
      </c>
      <c r="FN17">
        <v>100.49299999999999</v>
      </c>
    </row>
    <row r="18" spans="1:170" x14ac:dyDescent="0.25">
      <c r="A18">
        <v>2</v>
      </c>
      <c r="B18">
        <v>1608318838.5999999</v>
      </c>
      <c r="C18">
        <v>145.5</v>
      </c>
      <c r="D18" t="s">
        <v>293</v>
      </c>
      <c r="E18" t="s">
        <v>294</v>
      </c>
      <c r="F18" t="s">
        <v>285</v>
      </c>
      <c r="G18" t="s">
        <v>286</v>
      </c>
      <c r="H18">
        <v>1608318830.8499999</v>
      </c>
      <c r="I18">
        <f t="shared" si="0"/>
        <v>1.8312651659186809E-4</v>
      </c>
      <c r="J18">
        <f t="shared" si="1"/>
        <v>-0.83229783580059569</v>
      </c>
      <c r="K18">
        <f t="shared" si="2"/>
        <v>49.548303333333301</v>
      </c>
      <c r="L18">
        <f t="shared" si="3"/>
        <v>155.7903750387195</v>
      </c>
      <c r="M18">
        <f t="shared" si="4"/>
        <v>15.991993672939044</v>
      </c>
      <c r="N18">
        <f t="shared" si="5"/>
        <v>5.0861688548769255</v>
      </c>
      <c r="O18">
        <f t="shared" si="6"/>
        <v>1.2275266646785415E-2</v>
      </c>
      <c r="P18">
        <f t="shared" si="7"/>
        <v>2.973553281212777</v>
      </c>
      <c r="Q18">
        <f t="shared" si="8"/>
        <v>1.2247183911793014E-2</v>
      </c>
      <c r="R18">
        <f t="shared" si="9"/>
        <v>7.6570076646333652E-3</v>
      </c>
      <c r="S18">
        <f t="shared" si="10"/>
        <v>231.28938778222459</v>
      </c>
      <c r="T18">
        <f t="shared" si="11"/>
        <v>29.305999279039945</v>
      </c>
      <c r="U18">
        <f t="shared" si="12"/>
        <v>29.222066666666699</v>
      </c>
      <c r="V18">
        <f t="shared" si="13"/>
        <v>4.0737429837284767</v>
      </c>
      <c r="W18">
        <f t="shared" si="14"/>
        <v>68.180702492117689</v>
      </c>
      <c r="X18">
        <f t="shared" si="15"/>
        <v>2.5886639119789083</v>
      </c>
      <c r="Y18">
        <f t="shared" si="16"/>
        <v>3.7967691991413286</v>
      </c>
      <c r="Z18">
        <f t="shared" si="17"/>
        <v>1.4850790717495683</v>
      </c>
      <c r="AA18">
        <f t="shared" si="18"/>
        <v>-8.0758793817013821</v>
      </c>
      <c r="AB18">
        <f t="shared" si="19"/>
        <v>-194.51185225878015</v>
      </c>
      <c r="AC18">
        <f t="shared" si="20"/>
        <v>-14.346429128107058</v>
      </c>
      <c r="AD18">
        <f t="shared" si="21"/>
        <v>14.355227013636011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54033.841438099938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642.68888000000004</v>
      </c>
      <c r="AR18">
        <v>701.88</v>
      </c>
      <c r="AS18">
        <f t="shared" si="27"/>
        <v>8.4332250527155539E-2</v>
      </c>
      <c r="AT18">
        <v>0.5</v>
      </c>
      <c r="AU18">
        <f t="shared" si="28"/>
        <v>1180.1758518534123</v>
      </c>
      <c r="AV18">
        <f t="shared" si="29"/>
        <v>-0.83229783580059569</v>
      </c>
      <c r="AW18">
        <f t="shared" si="30"/>
        <v>49.763442802300581</v>
      </c>
      <c r="AX18">
        <f t="shared" si="31"/>
        <v>0.27578788396876958</v>
      </c>
      <c r="AY18">
        <f t="shared" si="32"/>
        <v>-2.1568849725624617E-4</v>
      </c>
      <c r="AZ18">
        <f t="shared" si="33"/>
        <v>3.6476320738587789</v>
      </c>
      <c r="BA18" t="s">
        <v>296</v>
      </c>
      <c r="BB18">
        <v>508.31</v>
      </c>
      <c r="BC18">
        <f t="shared" si="34"/>
        <v>193.57</v>
      </c>
      <c r="BD18">
        <f t="shared" si="35"/>
        <v>0.30578664049181153</v>
      </c>
      <c r="BE18">
        <f t="shared" si="36"/>
        <v>0.92970727402796882</v>
      </c>
      <c r="BF18">
        <f t="shared" si="37"/>
        <v>-4.3532731387192003</v>
      </c>
      <c r="BG18">
        <f t="shared" si="38"/>
        <v>1.0053392392399649</v>
      </c>
      <c r="BH18">
        <f t="shared" si="39"/>
        <v>1399.989</v>
      </c>
      <c r="BI18">
        <f t="shared" si="40"/>
        <v>1180.1758518534123</v>
      </c>
      <c r="BJ18">
        <f t="shared" si="41"/>
        <v>0.84298937481181091</v>
      </c>
      <c r="BK18">
        <f t="shared" si="42"/>
        <v>0.19597874962362191</v>
      </c>
      <c r="BL18">
        <v>6</v>
      </c>
      <c r="BM18">
        <v>0.5</v>
      </c>
      <c r="BN18" t="s">
        <v>290</v>
      </c>
      <c r="BO18">
        <v>2</v>
      </c>
      <c r="BP18">
        <v>1608318830.8499999</v>
      </c>
      <c r="BQ18">
        <v>49.548303333333301</v>
      </c>
      <c r="BR18">
        <v>48.560450000000003</v>
      </c>
      <c r="BS18">
        <v>25.2181766666667</v>
      </c>
      <c r="BT18">
        <v>25.003969999999999</v>
      </c>
      <c r="BU18">
        <v>46.280963333333297</v>
      </c>
      <c r="BV18">
        <v>24.97662</v>
      </c>
      <c r="BW18">
        <v>500.00796666666702</v>
      </c>
      <c r="BX18">
        <v>102.550733333333</v>
      </c>
      <c r="BY18">
        <v>9.9983496666666699E-2</v>
      </c>
      <c r="BZ18">
        <v>28.00872</v>
      </c>
      <c r="CA18">
        <v>29.222066666666699</v>
      </c>
      <c r="CB18">
        <v>999.9</v>
      </c>
      <c r="CC18">
        <v>0</v>
      </c>
      <c r="CD18">
        <v>0</v>
      </c>
      <c r="CE18">
        <v>9998</v>
      </c>
      <c r="CF18">
        <v>0</v>
      </c>
      <c r="CG18">
        <v>665.07313333333298</v>
      </c>
      <c r="CH18">
        <v>1399.989</v>
      </c>
      <c r="CI18">
        <v>0.899996666666666</v>
      </c>
      <c r="CJ18">
        <v>0.10000340000000001</v>
      </c>
      <c r="CK18">
        <v>0</v>
      </c>
      <c r="CL18">
        <v>642.71630000000005</v>
      </c>
      <c r="CM18">
        <v>4.9993800000000004</v>
      </c>
      <c r="CN18">
        <v>9157.0143333333308</v>
      </c>
      <c r="CO18">
        <v>11164.24</v>
      </c>
      <c r="CP18">
        <v>49.420466666666599</v>
      </c>
      <c r="CQ18">
        <v>51.561999999999998</v>
      </c>
      <c r="CR18">
        <v>50.283133333333303</v>
      </c>
      <c r="CS18">
        <v>51.375</v>
      </c>
      <c r="CT18">
        <v>50.868699999999997</v>
      </c>
      <c r="CU18">
        <v>1255.4860000000001</v>
      </c>
      <c r="CV18">
        <v>139.50299999999999</v>
      </c>
      <c r="CW18">
        <v>0</v>
      </c>
      <c r="CX18">
        <v>144.700000047684</v>
      </c>
      <c r="CY18">
        <v>0</v>
      </c>
      <c r="CZ18">
        <v>642.68888000000004</v>
      </c>
      <c r="DA18">
        <v>-0.74838462415862494</v>
      </c>
      <c r="DB18">
        <v>-20.448461543997499</v>
      </c>
      <c r="DC18">
        <v>9156.9928</v>
      </c>
      <c r="DD18">
        <v>15</v>
      </c>
      <c r="DE18">
        <v>1608318720.0999999</v>
      </c>
      <c r="DF18" t="s">
        <v>291</v>
      </c>
      <c r="DG18">
        <v>1608318712.0999999</v>
      </c>
      <c r="DH18">
        <v>1608318720.0999999</v>
      </c>
      <c r="DI18">
        <v>5</v>
      </c>
      <c r="DJ18">
        <v>-2.3460000000000001</v>
      </c>
      <c r="DK18">
        <v>9.8000000000000004E-2</v>
      </c>
      <c r="DL18">
        <v>3.2669999999999999</v>
      </c>
      <c r="DM18">
        <v>0.24199999999999999</v>
      </c>
      <c r="DN18">
        <v>400</v>
      </c>
      <c r="DO18">
        <v>25</v>
      </c>
      <c r="DP18">
        <v>0.31</v>
      </c>
      <c r="DQ18">
        <v>0.3</v>
      </c>
      <c r="DR18">
        <v>-0.82988610856881595</v>
      </c>
      <c r="DS18">
        <v>-0.100114618000415</v>
      </c>
      <c r="DT18">
        <v>9.31709414607872E-3</v>
      </c>
      <c r="DU18">
        <v>1</v>
      </c>
      <c r="DV18">
        <v>0.98578370967741902</v>
      </c>
      <c r="DW18">
        <v>0.14110364516129001</v>
      </c>
      <c r="DX18">
        <v>1.2308614935295999E-2</v>
      </c>
      <c r="DY18">
        <v>1</v>
      </c>
      <c r="DZ18">
        <v>0.21688654838709701</v>
      </c>
      <c r="EA18">
        <v>-0.18608583870967799</v>
      </c>
      <c r="EB18">
        <v>1.47912506109103E-2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3.2669999999999999</v>
      </c>
      <c r="EJ18">
        <v>0.24149999999999999</v>
      </c>
      <c r="EK18">
        <v>3.26734999999996</v>
      </c>
      <c r="EL18">
        <v>0</v>
      </c>
      <c r="EM18">
        <v>0</v>
      </c>
      <c r="EN18">
        <v>0</v>
      </c>
      <c r="EO18">
        <v>0.24154500000000201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486.64</v>
      </c>
      <c r="FA18">
        <v>541.54200000000003</v>
      </c>
      <c r="FB18">
        <v>24.052900000000001</v>
      </c>
      <c r="FC18">
        <v>32.737900000000003</v>
      </c>
      <c r="FD18">
        <v>30.000599999999999</v>
      </c>
      <c r="FE18">
        <v>32.480899999999998</v>
      </c>
      <c r="FF18">
        <v>32.5197</v>
      </c>
      <c r="FG18">
        <v>5.2083899999999996</v>
      </c>
      <c r="FH18">
        <v>100</v>
      </c>
      <c r="FI18">
        <v>0</v>
      </c>
      <c r="FJ18">
        <v>24.056799999999999</v>
      </c>
      <c r="FK18">
        <v>48.638300000000001</v>
      </c>
      <c r="FL18">
        <v>0</v>
      </c>
      <c r="FM18">
        <v>100.94499999999999</v>
      </c>
      <c r="FN18">
        <v>100.45399999999999</v>
      </c>
    </row>
    <row r="19" spans="1:170" x14ac:dyDescent="0.25">
      <c r="A19">
        <v>3</v>
      </c>
      <c r="B19">
        <v>1608318914.5999999</v>
      </c>
      <c r="C19">
        <v>221.5</v>
      </c>
      <c r="D19" t="s">
        <v>298</v>
      </c>
      <c r="E19" t="s">
        <v>299</v>
      </c>
      <c r="F19" t="s">
        <v>285</v>
      </c>
      <c r="G19" t="s">
        <v>286</v>
      </c>
      <c r="H19">
        <v>1608318906.8499999</v>
      </c>
      <c r="I19">
        <f t="shared" si="0"/>
        <v>2.1451808920785572E-4</v>
      </c>
      <c r="J19">
        <f t="shared" si="1"/>
        <v>-0.26538552624906581</v>
      </c>
      <c r="K19">
        <f t="shared" si="2"/>
        <v>79.667339999999996</v>
      </c>
      <c r="L19">
        <f t="shared" si="3"/>
        <v>106.71296002426109</v>
      </c>
      <c r="M19">
        <f t="shared" si="4"/>
        <v>10.953786185599684</v>
      </c>
      <c r="N19">
        <f t="shared" si="5"/>
        <v>8.1776291102512282</v>
      </c>
      <c r="O19">
        <f t="shared" si="6"/>
        <v>1.4551137670276762E-2</v>
      </c>
      <c r="P19">
        <f t="shared" si="7"/>
        <v>2.9753439675121505</v>
      </c>
      <c r="Q19">
        <f t="shared" si="8"/>
        <v>1.4511718099179878E-2</v>
      </c>
      <c r="R19">
        <f t="shared" si="9"/>
        <v>9.0733565403692176E-3</v>
      </c>
      <c r="S19">
        <f t="shared" si="10"/>
        <v>231.28929055479315</v>
      </c>
      <c r="T19">
        <f t="shared" si="11"/>
        <v>29.270320329118011</v>
      </c>
      <c r="U19">
        <f t="shared" si="12"/>
        <v>29.188326666666701</v>
      </c>
      <c r="V19">
        <f t="shared" si="13"/>
        <v>4.065809294799867</v>
      </c>
      <c r="W19">
        <f t="shared" si="14"/>
        <v>68.525897983701327</v>
      </c>
      <c r="X19">
        <f t="shared" si="15"/>
        <v>2.5976881558892266</v>
      </c>
      <c r="Y19">
        <f t="shared" si="16"/>
        <v>3.790812280208395</v>
      </c>
      <c r="Z19">
        <f t="shared" si="17"/>
        <v>1.4681211389106403</v>
      </c>
      <c r="AA19">
        <f t="shared" si="18"/>
        <v>-9.4602477340664368</v>
      </c>
      <c r="AB19">
        <f t="shared" si="19"/>
        <v>-193.53715287742457</v>
      </c>
      <c r="AC19">
        <f t="shared" si="20"/>
        <v>-14.261643286307185</v>
      </c>
      <c r="AD19">
        <f t="shared" si="21"/>
        <v>14.030246656994962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54091.120757239893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639.96857692307697</v>
      </c>
      <c r="AR19">
        <v>696.86</v>
      </c>
      <c r="AS19">
        <f t="shared" si="27"/>
        <v>8.163967378945991E-2</v>
      </c>
      <c r="AT19">
        <v>0.5</v>
      </c>
      <c r="AU19">
        <f t="shared" si="28"/>
        <v>1180.1770588640941</v>
      </c>
      <c r="AV19">
        <f t="shared" si="29"/>
        <v>-0.26538552624906581</v>
      </c>
      <c r="AW19">
        <f t="shared" si="30"/>
        <v>48.174635049734434</v>
      </c>
      <c r="AX19">
        <f t="shared" si="31"/>
        <v>0.27720058548345439</v>
      </c>
      <c r="AY19">
        <f t="shared" si="32"/>
        <v>2.6467380569810577E-4</v>
      </c>
      <c r="AZ19">
        <f t="shared" si="33"/>
        <v>3.6811124185632691</v>
      </c>
      <c r="BA19" t="s">
        <v>301</v>
      </c>
      <c r="BB19">
        <v>503.69</v>
      </c>
      <c r="BC19">
        <f t="shared" si="34"/>
        <v>193.17000000000002</v>
      </c>
      <c r="BD19">
        <f t="shared" si="35"/>
        <v>0.29451479565627708</v>
      </c>
      <c r="BE19">
        <f t="shared" si="36"/>
        <v>0.92997001874281737</v>
      </c>
      <c r="BF19">
        <f t="shared" si="37"/>
        <v>-3.055898272870031</v>
      </c>
      <c r="BG19">
        <f t="shared" si="38"/>
        <v>1.0073104926502392</v>
      </c>
      <c r="BH19">
        <f t="shared" si="39"/>
        <v>1399.99066666667</v>
      </c>
      <c r="BI19">
        <f t="shared" si="40"/>
        <v>1180.1770588640941</v>
      </c>
      <c r="BJ19">
        <f t="shared" si="41"/>
        <v>0.84298923340257359</v>
      </c>
      <c r="BK19">
        <f t="shared" si="42"/>
        <v>0.19597846680514724</v>
      </c>
      <c r="BL19">
        <v>6</v>
      </c>
      <c r="BM19">
        <v>0.5</v>
      </c>
      <c r="BN19" t="s">
        <v>290</v>
      </c>
      <c r="BO19">
        <v>2</v>
      </c>
      <c r="BP19">
        <v>1608318906.8499999</v>
      </c>
      <c r="BQ19">
        <v>79.667339999999996</v>
      </c>
      <c r="BR19">
        <v>79.369389999999996</v>
      </c>
      <c r="BS19">
        <v>25.3069566666667</v>
      </c>
      <c r="BT19">
        <v>25.056053333333299</v>
      </c>
      <c r="BU19">
        <v>76.399993333333299</v>
      </c>
      <c r="BV19">
        <v>25.0654133333333</v>
      </c>
      <c r="BW19">
        <v>500.00760000000002</v>
      </c>
      <c r="BX19">
        <v>102.547233333333</v>
      </c>
      <c r="BY19">
        <v>9.9963250000000003E-2</v>
      </c>
      <c r="BZ19">
        <v>27.9817866666667</v>
      </c>
      <c r="CA19">
        <v>29.188326666666701</v>
      </c>
      <c r="CB19">
        <v>999.9</v>
      </c>
      <c r="CC19">
        <v>0</v>
      </c>
      <c r="CD19">
        <v>0</v>
      </c>
      <c r="CE19">
        <v>10008.4736666667</v>
      </c>
      <c r="CF19">
        <v>0</v>
      </c>
      <c r="CG19">
        <v>890.80229999999995</v>
      </c>
      <c r="CH19">
        <v>1399.99066666667</v>
      </c>
      <c r="CI19">
        <v>0.90000106666666702</v>
      </c>
      <c r="CJ19">
        <v>9.9999080000000004E-2</v>
      </c>
      <c r="CK19">
        <v>0</v>
      </c>
      <c r="CL19">
        <v>639.96593333333306</v>
      </c>
      <c r="CM19">
        <v>4.9993800000000004</v>
      </c>
      <c r="CN19">
        <v>9124.4206666666705</v>
      </c>
      <c r="CO19">
        <v>11164.2633333333</v>
      </c>
      <c r="CP19">
        <v>49.561999999999998</v>
      </c>
      <c r="CQ19">
        <v>51.686999999999998</v>
      </c>
      <c r="CR19">
        <v>50.3874</v>
      </c>
      <c r="CS19">
        <v>51.4664</v>
      </c>
      <c r="CT19">
        <v>50.962200000000003</v>
      </c>
      <c r="CU19">
        <v>1255.4949999999999</v>
      </c>
      <c r="CV19">
        <v>139.49666666666701</v>
      </c>
      <c r="CW19">
        <v>0</v>
      </c>
      <c r="CX19">
        <v>75.200000047683702</v>
      </c>
      <c r="CY19">
        <v>0</v>
      </c>
      <c r="CZ19">
        <v>639.96857692307697</v>
      </c>
      <c r="DA19">
        <v>-2.6655384656643299</v>
      </c>
      <c r="DB19">
        <v>-42.295726502651497</v>
      </c>
      <c r="DC19">
        <v>9124.3719230769202</v>
      </c>
      <c r="DD19">
        <v>15</v>
      </c>
      <c r="DE19">
        <v>1608318720.0999999</v>
      </c>
      <c r="DF19" t="s">
        <v>291</v>
      </c>
      <c r="DG19">
        <v>1608318712.0999999</v>
      </c>
      <c r="DH19">
        <v>1608318720.0999999</v>
      </c>
      <c r="DI19">
        <v>5</v>
      </c>
      <c r="DJ19">
        <v>-2.3460000000000001</v>
      </c>
      <c r="DK19">
        <v>9.8000000000000004E-2</v>
      </c>
      <c r="DL19">
        <v>3.2669999999999999</v>
      </c>
      <c r="DM19">
        <v>0.24199999999999999</v>
      </c>
      <c r="DN19">
        <v>400</v>
      </c>
      <c r="DO19">
        <v>25</v>
      </c>
      <c r="DP19">
        <v>0.31</v>
      </c>
      <c r="DQ19">
        <v>0.3</v>
      </c>
      <c r="DR19">
        <v>-0.26772210945128899</v>
      </c>
      <c r="DS19">
        <v>0.153401537808037</v>
      </c>
      <c r="DT19">
        <v>6.8242197742927793E-2</v>
      </c>
      <c r="DU19">
        <v>1</v>
      </c>
      <c r="DV19">
        <v>0.30494967741935503</v>
      </c>
      <c r="DW19">
        <v>-8.9949677419355806E-2</v>
      </c>
      <c r="DX19">
        <v>8.3603763547168003E-2</v>
      </c>
      <c r="DY19">
        <v>1</v>
      </c>
      <c r="DZ19">
        <v>0.248841096774194</v>
      </c>
      <c r="EA19">
        <v>0.158481483870967</v>
      </c>
      <c r="EB19">
        <v>1.18317528092427E-2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3.2669999999999999</v>
      </c>
      <c r="EJ19">
        <v>0.24160000000000001</v>
      </c>
      <c r="EK19">
        <v>3.26734999999996</v>
      </c>
      <c r="EL19">
        <v>0</v>
      </c>
      <c r="EM19">
        <v>0</v>
      </c>
      <c r="EN19">
        <v>0</v>
      </c>
      <c r="EO19">
        <v>0.24154500000000201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3.2</v>
      </c>
      <c r="EY19">
        <v>2</v>
      </c>
      <c r="EZ19">
        <v>486.84199999999998</v>
      </c>
      <c r="FA19">
        <v>540.03399999999999</v>
      </c>
      <c r="FB19">
        <v>24.0501</v>
      </c>
      <c r="FC19">
        <v>32.846800000000002</v>
      </c>
      <c r="FD19">
        <v>30.0002</v>
      </c>
      <c r="FE19">
        <v>32.582500000000003</v>
      </c>
      <c r="FF19">
        <v>32.618000000000002</v>
      </c>
      <c r="FG19">
        <v>6.5435699999999999</v>
      </c>
      <c r="FH19">
        <v>100</v>
      </c>
      <c r="FI19">
        <v>11.9421</v>
      </c>
      <c r="FJ19">
        <v>24.069500000000001</v>
      </c>
      <c r="FK19">
        <v>79.392799999999994</v>
      </c>
      <c r="FL19">
        <v>9.1056699999999999</v>
      </c>
      <c r="FM19">
        <v>100.928</v>
      </c>
      <c r="FN19">
        <v>100.43899999999999</v>
      </c>
    </row>
    <row r="20" spans="1:170" x14ac:dyDescent="0.25">
      <c r="A20">
        <v>4</v>
      </c>
      <c r="B20">
        <v>1608318988.5999999</v>
      </c>
      <c r="C20">
        <v>295.5</v>
      </c>
      <c r="D20" t="s">
        <v>302</v>
      </c>
      <c r="E20" t="s">
        <v>303</v>
      </c>
      <c r="F20" t="s">
        <v>285</v>
      </c>
      <c r="G20" t="s">
        <v>286</v>
      </c>
      <c r="H20">
        <v>1608318980.8499999</v>
      </c>
      <c r="I20">
        <f t="shared" si="0"/>
        <v>4.0133989247303445E-4</v>
      </c>
      <c r="J20">
        <f t="shared" si="1"/>
        <v>0.11273555386481457</v>
      </c>
      <c r="K20">
        <f t="shared" si="2"/>
        <v>99.683009999999996</v>
      </c>
      <c r="L20">
        <f t="shared" si="3"/>
        <v>90.895063165018783</v>
      </c>
      <c r="M20">
        <f t="shared" si="4"/>
        <v>9.3301438115824595</v>
      </c>
      <c r="N20">
        <f t="shared" si="5"/>
        <v>10.23220388969758</v>
      </c>
      <c r="O20">
        <f t="shared" si="6"/>
        <v>2.7609647043106367E-2</v>
      </c>
      <c r="P20">
        <f t="shared" si="7"/>
        <v>2.9753104927604248</v>
      </c>
      <c r="Q20">
        <f t="shared" si="8"/>
        <v>2.7468098229945757E-2</v>
      </c>
      <c r="R20">
        <f t="shared" si="9"/>
        <v>1.7180218359960128E-2</v>
      </c>
      <c r="S20">
        <f t="shared" si="10"/>
        <v>231.29505995654776</v>
      </c>
      <c r="T20">
        <f t="shared" si="11"/>
        <v>29.235602337219884</v>
      </c>
      <c r="U20">
        <f t="shared" si="12"/>
        <v>29.176760000000002</v>
      </c>
      <c r="V20">
        <f t="shared" si="13"/>
        <v>4.0630925888984297</v>
      </c>
      <c r="W20">
        <f t="shared" si="14"/>
        <v>68.852501343471488</v>
      </c>
      <c r="X20">
        <f t="shared" si="15"/>
        <v>2.6120637887132405</v>
      </c>
      <c r="Y20">
        <f t="shared" si="16"/>
        <v>3.7937093609467145</v>
      </c>
      <c r="Z20">
        <f t="shared" si="17"/>
        <v>1.4510288001851892</v>
      </c>
      <c r="AA20">
        <f t="shared" si="18"/>
        <v>-17.69908925806082</v>
      </c>
      <c r="AB20">
        <f t="shared" si="19"/>
        <v>-189.57778559359031</v>
      </c>
      <c r="AC20">
        <f t="shared" si="20"/>
        <v>-13.970141434187438</v>
      </c>
      <c r="AD20">
        <f t="shared" si="21"/>
        <v>10.048043670709205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54087.788369321199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636.35536000000002</v>
      </c>
      <c r="AR20">
        <v>693.84</v>
      </c>
      <c r="AS20">
        <f t="shared" si="27"/>
        <v>8.2849994234982183E-2</v>
      </c>
      <c r="AT20">
        <v>0.5</v>
      </c>
      <c r="AU20">
        <f t="shared" si="28"/>
        <v>1180.2073118532855</v>
      </c>
      <c r="AV20">
        <f t="shared" si="29"/>
        <v>0.11273555386481457</v>
      </c>
      <c r="AW20">
        <f t="shared" si="30"/>
        <v>48.890084491564267</v>
      </c>
      <c r="AX20">
        <f t="shared" si="31"/>
        <v>0.28546927245474468</v>
      </c>
      <c r="AY20">
        <f t="shared" si="32"/>
        <v>5.8505232660927052E-4</v>
      </c>
      <c r="AZ20">
        <f t="shared" si="33"/>
        <v>3.7014873746108607</v>
      </c>
      <c r="BA20" t="s">
        <v>305</v>
      </c>
      <c r="BB20">
        <v>495.77</v>
      </c>
      <c r="BC20">
        <f t="shared" si="34"/>
        <v>198.07000000000005</v>
      </c>
      <c r="BD20">
        <f t="shared" si="35"/>
        <v>0.29022386025142627</v>
      </c>
      <c r="BE20">
        <f t="shared" si="36"/>
        <v>0.92839920327078307</v>
      </c>
      <c r="BF20">
        <f t="shared" si="37"/>
        <v>-2.656784414106959</v>
      </c>
      <c r="BG20">
        <f t="shared" si="38"/>
        <v>1.0084963861361016</v>
      </c>
      <c r="BH20">
        <f t="shared" si="39"/>
        <v>1400.0266666666701</v>
      </c>
      <c r="BI20">
        <f t="shared" si="40"/>
        <v>1180.2073118532855</v>
      </c>
      <c r="BJ20">
        <f t="shared" si="41"/>
        <v>0.84298916581585304</v>
      </c>
      <c r="BK20">
        <f t="shared" si="42"/>
        <v>0.19597833163170625</v>
      </c>
      <c r="BL20">
        <v>6</v>
      </c>
      <c r="BM20">
        <v>0.5</v>
      </c>
      <c r="BN20" t="s">
        <v>290</v>
      </c>
      <c r="BO20">
        <v>2</v>
      </c>
      <c r="BP20">
        <v>1608318980.8499999</v>
      </c>
      <c r="BQ20">
        <v>99.683009999999996</v>
      </c>
      <c r="BR20">
        <v>99.866293333333303</v>
      </c>
      <c r="BS20">
        <v>25.446950000000001</v>
      </c>
      <c r="BT20">
        <v>24.977616666666702</v>
      </c>
      <c r="BU20">
        <v>96.415646666666703</v>
      </c>
      <c r="BV20">
        <v>25.205413333333301</v>
      </c>
      <c r="BW20">
        <v>500.02033333333299</v>
      </c>
      <c r="BX20">
        <v>102.547433333333</v>
      </c>
      <c r="BY20">
        <v>9.99876233333334E-2</v>
      </c>
      <c r="BZ20">
        <v>27.994890000000002</v>
      </c>
      <c r="CA20">
        <v>29.176760000000002</v>
      </c>
      <c r="CB20">
        <v>999.9</v>
      </c>
      <c r="CC20">
        <v>0</v>
      </c>
      <c r="CD20">
        <v>0</v>
      </c>
      <c r="CE20">
        <v>10008.264666666701</v>
      </c>
      <c r="CF20">
        <v>0</v>
      </c>
      <c r="CG20">
        <v>1106.508</v>
      </c>
      <c r="CH20">
        <v>1400.0266666666701</v>
      </c>
      <c r="CI20">
        <v>0.90000453333333297</v>
      </c>
      <c r="CJ20">
        <v>9.9995650000000005E-2</v>
      </c>
      <c r="CK20">
        <v>0</v>
      </c>
      <c r="CL20">
        <v>636.38216666666699</v>
      </c>
      <c r="CM20">
        <v>4.9993800000000004</v>
      </c>
      <c r="CN20">
        <v>9078.2776666666705</v>
      </c>
      <c r="CO20">
        <v>11164.5566666667</v>
      </c>
      <c r="CP20">
        <v>49.625</v>
      </c>
      <c r="CQ20">
        <v>51.811999999999998</v>
      </c>
      <c r="CR20">
        <v>50.5</v>
      </c>
      <c r="CS20">
        <v>51.561999999999998</v>
      </c>
      <c r="CT20">
        <v>51.061999999999998</v>
      </c>
      <c r="CU20">
        <v>1255.52966666667</v>
      </c>
      <c r="CV20">
        <v>139.49700000000001</v>
      </c>
      <c r="CW20">
        <v>0</v>
      </c>
      <c r="CX20">
        <v>73.400000095367403</v>
      </c>
      <c r="CY20">
        <v>0</v>
      </c>
      <c r="CZ20">
        <v>636.35536000000002</v>
      </c>
      <c r="DA20">
        <v>-4.21992307907081</v>
      </c>
      <c r="DB20">
        <v>-52.700769127074302</v>
      </c>
      <c r="DC20">
        <v>9077.6260000000002</v>
      </c>
      <c r="DD20">
        <v>15</v>
      </c>
      <c r="DE20">
        <v>1608318720.0999999</v>
      </c>
      <c r="DF20" t="s">
        <v>291</v>
      </c>
      <c r="DG20">
        <v>1608318712.0999999</v>
      </c>
      <c r="DH20">
        <v>1608318720.0999999</v>
      </c>
      <c r="DI20">
        <v>5</v>
      </c>
      <c r="DJ20">
        <v>-2.3460000000000001</v>
      </c>
      <c r="DK20">
        <v>9.8000000000000004E-2</v>
      </c>
      <c r="DL20">
        <v>3.2669999999999999</v>
      </c>
      <c r="DM20">
        <v>0.24199999999999999</v>
      </c>
      <c r="DN20">
        <v>400</v>
      </c>
      <c r="DO20">
        <v>25</v>
      </c>
      <c r="DP20">
        <v>0.31</v>
      </c>
      <c r="DQ20">
        <v>0.3</v>
      </c>
      <c r="DR20">
        <v>0.11758662892196001</v>
      </c>
      <c r="DS20">
        <v>-0.14519199518074499</v>
      </c>
      <c r="DT20">
        <v>2.1025531186704801E-2</v>
      </c>
      <c r="DU20">
        <v>1</v>
      </c>
      <c r="DV20">
        <v>-0.18770396774193601</v>
      </c>
      <c r="DW20">
        <v>0.169290241935484</v>
      </c>
      <c r="DX20">
        <v>2.49726727295463E-2</v>
      </c>
      <c r="DY20">
        <v>1</v>
      </c>
      <c r="DZ20">
        <v>0.46738248387096798</v>
      </c>
      <c r="EA20">
        <v>0.150836612903225</v>
      </c>
      <c r="EB20">
        <v>1.1332855679952999E-2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3.2669999999999999</v>
      </c>
      <c r="EJ20">
        <v>0.24160000000000001</v>
      </c>
      <c r="EK20">
        <v>3.26734999999996</v>
      </c>
      <c r="EL20">
        <v>0</v>
      </c>
      <c r="EM20">
        <v>0</v>
      </c>
      <c r="EN20">
        <v>0</v>
      </c>
      <c r="EO20">
        <v>0.24154500000000201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4.5999999999999996</v>
      </c>
      <c r="EX20">
        <v>4.5</v>
      </c>
      <c r="EY20">
        <v>2</v>
      </c>
      <c r="EZ20">
        <v>487.02199999999999</v>
      </c>
      <c r="FA20">
        <v>540.20500000000004</v>
      </c>
      <c r="FB20">
        <v>24.1478</v>
      </c>
      <c r="FC20">
        <v>32.905299999999997</v>
      </c>
      <c r="FD20">
        <v>30.000499999999999</v>
      </c>
      <c r="FE20">
        <v>32.647799999999997</v>
      </c>
      <c r="FF20">
        <v>32.683100000000003</v>
      </c>
      <c r="FG20">
        <v>7.5474399999999999</v>
      </c>
      <c r="FH20">
        <v>100</v>
      </c>
      <c r="FI20">
        <v>4.4923900000000003</v>
      </c>
      <c r="FJ20">
        <v>24.143000000000001</v>
      </c>
      <c r="FK20">
        <v>100.04900000000001</v>
      </c>
      <c r="FL20">
        <v>0</v>
      </c>
      <c r="FM20">
        <v>100.923</v>
      </c>
      <c r="FN20">
        <v>100.434</v>
      </c>
    </row>
    <row r="21" spans="1:170" x14ac:dyDescent="0.25">
      <c r="A21">
        <v>5</v>
      </c>
      <c r="B21">
        <v>1608319067.5999999</v>
      </c>
      <c r="C21">
        <v>374.5</v>
      </c>
      <c r="D21" t="s">
        <v>306</v>
      </c>
      <c r="E21" t="s">
        <v>307</v>
      </c>
      <c r="F21" t="s">
        <v>285</v>
      </c>
      <c r="G21" t="s">
        <v>286</v>
      </c>
      <c r="H21">
        <v>1608319059.8499999</v>
      </c>
      <c r="I21">
        <f t="shared" si="0"/>
        <v>3.6638548461552517E-4</v>
      </c>
      <c r="J21">
        <f t="shared" si="1"/>
        <v>1.2561505777478648</v>
      </c>
      <c r="K21">
        <f t="shared" si="2"/>
        <v>149.394466666667</v>
      </c>
      <c r="L21">
        <f t="shared" si="3"/>
        <v>67.298169839962156</v>
      </c>
      <c r="M21">
        <f t="shared" si="4"/>
        <v>6.9077360622100796</v>
      </c>
      <c r="N21">
        <f t="shared" si="5"/>
        <v>15.334407270540385</v>
      </c>
      <c r="O21">
        <f t="shared" si="6"/>
        <v>2.5357594489157642E-2</v>
      </c>
      <c r="P21">
        <f t="shared" si="7"/>
        <v>2.9731174658883086</v>
      </c>
      <c r="Q21">
        <f t="shared" si="8"/>
        <v>2.5238053923101855E-2</v>
      </c>
      <c r="R21">
        <f t="shared" si="9"/>
        <v>1.5784476841906606E-2</v>
      </c>
      <c r="S21">
        <f t="shared" si="10"/>
        <v>231.29081470107226</v>
      </c>
      <c r="T21">
        <f t="shared" si="11"/>
        <v>29.235405681260993</v>
      </c>
      <c r="U21">
        <f t="shared" si="12"/>
        <v>29.155823333333299</v>
      </c>
      <c r="V21">
        <f t="shared" si="13"/>
        <v>4.0581791413733495</v>
      </c>
      <c r="W21">
        <f t="shared" si="14"/>
        <v>69.010422724876875</v>
      </c>
      <c r="X21">
        <f t="shared" si="15"/>
        <v>2.6165299779870779</v>
      </c>
      <c r="Y21">
        <f t="shared" si="16"/>
        <v>3.7914997107297403</v>
      </c>
      <c r="Z21">
        <f t="shared" si="17"/>
        <v>1.4416491633862716</v>
      </c>
      <c r="AA21">
        <f t="shared" si="18"/>
        <v>-16.157599871544662</v>
      </c>
      <c r="AB21">
        <f t="shared" si="19"/>
        <v>-187.68398167069876</v>
      </c>
      <c r="AC21">
        <f t="shared" si="20"/>
        <v>-13.838657090956767</v>
      </c>
      <c r="AD21">
        <f t="shared" si="21"/>
        <v>13.610576067872103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54025.190610326681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631.76071999999999</v>
      </c>
      <c r="AR21">
        <v>693.76</v>
      </c>
      <c r="AS21">
        <f t="shared" si="27"/>
        <v>8.9367043357933551E-2</v>
      </c>
      <c r="AT21">
        <v>0.5</v>
      </c>
      <c r="AU21">
        <f t="shared" si="28"/>
        <v>1180.1881898605125</v>
      </c>
      <c r="AV21">
        <f t="shared" si="29"/>
        <v>1.2561505777478648</v>
      </c>
      <c r="AW21">
        <f t="shared" si="30"/>
        <v>52.734964566892764</v>
      </c>
      <c r="AX21">
        <f t="shared" si="31"/>
        <v>0.29905154520295202</v>
      </c>
      <c r="AY21">
        <f t="shared" si="32"/>
        <v>1.5539030752212814E-3</v>
      </c>
      <c r="AZ21">
        <f t="shared" si="33"/>
        <v>3.7020295202952025</v>
      </c>
      <c r="BA21" t="s">
        <v>309</v>
      </c>
      <c r="BB21">
        <v>486.29</v>
      </c>
      <c r="BC21">
        <f t="shared" si="34"/>
        <v>207.46999999999997</v>
      </c>
      <c r="BD21">
        <f t="shared" si="35"/>
        <v>0.29883491589145422</v>
      </c>
      <c r="BE21">
        <f t="shared" si="36"/>
        <v>0.92525731413399415</v>
      </c>
      <c r="BF21">
        <f t="shared" si="37"/>
        <v>-2.8548832530462032</v>
      </c>
      <c r="BG21">
        <f t="shared" si="38"/>
        <v>1.008527800533078</v>
      </c>
      <c r="BH21">
        <f t="shared" si="39"/>
        <v>1400.0043333333299</v>
      </c>
      <c r="BI21">
        <f t="shared" si="40"/>
        <v>1180.1881898605125</v>
      </c>
      <c r="BJ21">
        <f t="shared" si="41"/>
        <v>0.84298895493455528</v>
      </c>
      <c r="BK21">
        <f t="shared" si="42"/>
        <v>0.19597790986911057</v>
      </c>
      <c r="BL21">
        <v>6</v>
      </c>
      <c r="BM21">
        <v>0.5</v>
      </c>
      <c r="BN21" t="s">
        <v>290</v>
      </c>
      <c r="BO21">
        <v>2</v>
      </c>
      <c r="BP21">
        <v>1608319059.8499999</v>
      </c>
      <c r="BQ21">
        <v>149.394466666667</v>
      </c>
      <c r="BR21">
        <v>150.9675</v>
      </c>
      <c r="BS21">
        <v>25.4913733333333</v>
      </c>
      <c r="BT21">
        <v>25.062926666666701</v>
      </c>
      <c r="BU21">
        <v>146.12723333333301</v>
      </c>
      <c r="BV21">
        <v>25.249843333333299</v>
      </c>
      <c r="BW21">
        <v>500.00970000000001</v>
      </c>
      <c r="BX21">
        <v>102.5438</v>
      </c>
      <c r="BY21">
        <v>9.9943190000000001E-2</v>
      </c>
      <c r="BZ21">
        <v>27.9848966666667</v>
      </c>
      <c r="CA21">
        <v>29.155823333333299</v>
      </c>
      <c r="CB21">
        <v>999.9</v>
      </c>
      <c r="CC21">
        <v>0</v>
      </c>
      <c r="CD21">
        <v>0</v>
      </c>
      <c r="CE21">
        <v>9996.2109999999993</v>
      </c>
      <c r="CF21">
        <v>0</v>
      </c>
      <c r="CG21">
        <v>1288.0026666666699</v>
      </c>
      <c r="CH21">
        <v>1400.0043333333299</v>
      </c>
      <c r="CI21">
        <v>0.90000973333333301</v>
      </c>
      <c r="CJ21">
        <v>9.9990536666666699E-2</v>
      </c>
      <c r="CK21">
        <v>0</v>
      </c>
      <c r="CL21">
        <v>631.75456666666696</v>
      </c>
      <c r="CM21">
        <v>4.9993800000000004</v>
      </c>
      <c r="CN21">
        <v>9019.7773333333298</v>
      </c>
      <c r="CO21">
        <v>11164.38</v>
      </c>
      <c r="CP21">
        <v>49.745800000000003</v>
      </c>
      <c r="CQ21">
        <v>51.943300000000001</v>
      </c>
      <c r="CR21">
        <v>50.603999999999999</v>
      </c>
      <c r="CS21">
        <v>51.676666666666598</v>
      </c>
      <c r="CT21">
        <v>51.125</v>
      </c>
      <c r="CU21">
        <v>1255.52</v>
      </c>
      <c r="CV21">
        <v>139.48500000000001</v>
      </c>
      <c r="CW21">
        <v>0</v>
      </c>
      <c r="CX21">
        <v>78.100000143051105</v>
      </c>
      <c r="CY21">
        <v>0</v>
      </c>
      <c r="CZ21">
        <v>631.76071999999999</v>
      </c>
      <c r="DA21">
        <v>-3.6464615385974</v>
      </c>
      <c r="DB21">
        <v>-25.683076923933299</v>
      </c>
      <c r="DC21">
        <v>9019.5591999999997</v>
      </c>
      <c r="DD21">
        <v>15</v>
      </c>
      <c r="DE21">
        <v>1608318720.0999999</v>
      </c>
      <c r="DF21" t="s">
        <v>291</v>
      </c>
      <c r="DG21">
        <v>1608318712.0999999</v>
      </c>
      <c r="DH21">
        <v>1608318720.0999999</v>
      </c>
      <c r="DI21">
        <v>5</v>
      </c>
      <c r="DJ21">
        <v>-2.3460000000000001</v>
      </c>
      <c r="DK21">
        <v>9.8000000000000004E-2</v>
      </c>
      <c r="DL21">
        <v>3.2669999999999999</v>
      </c>
      <c r="DM21">
        <v>0.24199999999999999</v>
      </c>
      <c r="DN21">
        <v>400</v>
      </c>
      <c r="DO21">
        <v>25</v>
      </c>
      <c r="DP21">
        <v>0.31</v>
      </c>
      <c r="DQ21">
        <v>0.3</v>
      </c>
      <c r="DR21">
        <v>1.258356142424</v>
      </c>
      <c r="DS21">
        <v>-0.152005449316477</v>
      </c>
      <c r="DT21">
        <v>1.5047629060609E-2</v>
      </c>
      <c r="DU21">
        <v>1</v>
      </c>
      <c r="DV21">
        <v>-1.5755403225806499</v>
      </c>
      <c r="DW21">
        <v>0.14580774193548701</v>
      </c>
      <c r="DX21">
        <v>1.6853164436058998E-2</v>
      </c>
      <c r="DY21">
        <v>1</v>
      </c>
      <c r="DZ21">
        <v>0.42707658064516102</v>
      </c>
      <c r="EA21">
        <v>0.112462548387096</v>
      </c>
      <c r="EB21">
        <v>8.4013793444087295E-3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3.2679999999999998</v>
      </c>
      <c r="EJ21">
        <v>0.24149999999999999</v>
      </c>
      <c r="EK21">
        <v>3.26734999999996</v>
      </c>
      <c r="EL21">
        <v>0</v>
      </c>
      <c r="EM21">
        <v>0</v>
      </c>
      <c r="EN21">
        <v>0</v>
      </c>
      <c r="EO21">
        <v>0.24154500000000201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5.9</v>
      </c>
      <c r="EX21">
        <v>5.8</v>
      </c>
      <c r="EY21">
        <v>2</v>
      </c>
      <c r="EZ21">
        <v>487.08</v>
      </c>
      <c r="FA21">
        <v>540.33299999999997</v>
      </c>
      <c r="FB21">
        <v>24.064800000000002</v>
      </c>
      <c r="FC21">
        <v>32.966900000000003</v>
      </c>
      <c r="FD21">
        <v>30.000399999999999</v>
      </c>
      <c r="FE21">
        <v>32.716000000000001</v>
      </c>
      <c r="FF21">
        <v>32.7515</v>
      </c>
      <c r="FG21">
        <v>9.9359199999999994</v>
      </c>
      <c r="FH21">
        <v>100</v>
      </c>
      <c r="FI21">
        <v>0</v>
      </c>
      <c r="FJ21">
        <v>24.066400000000002</v>
      </c>
      <c r="FK21">
        <v>151.15600000000001</v>
      </c>
      <c r="FL21">
        <v>0</v>
      </c>
      <c r="FM21">
        <v>100.913</v>
      </c>
      <c r="FN21">
        <v>100.42700000000001</v>
      </c>
    </row>
    <row r="22" spans="1:170" x14ac:dyDescent="0.25">
      <c r="A22">
        <v>6</v>
      </c>
      <c r="B22">
        <v>1608319135.5999999</v>
      </c>
      <c r="C22">
        <v>442.5</v>
      </c>
      <c r="D22" t="s">
        <v>310</v>
      </c>
      <c r="E22" t="s">
        <v>311</v>
      </c>
      <c r="F22" t="s">
        <v>285</v>
      </c>
      <c r="G22" t="s">
        <v>286</v>
      </c>
      <c r="H22">
        <v>1608319127.5999999</v>
      </c>
      <c r="I22">
        <f t="shared" si="0"/>
        <v>3.749309439681854E-4</v>
      </c>
      <c r="J22">
        <f t="shared" si="1"/>
        <v>2.3838348410183556</v>
      </c>
      <c r="K22">
        <f t="shared" si="2"/>
        <v>199.095387096774</v>
      </c>
      <c r="L22">
        <f t="shared" si="3"/>
        <v>49.975431291351825</v>
      </c>
      <c r="M22">
        <f t="shared" si="4"/>
        <v>5.1294023582884281</v>
      </c>
      <c r="N22">
        <f t="shared" si="5"/>
        <v>20.434848118564695</v>
      </c>
      <c r="O22">
        <f t="shared" si="6"/>
        <v>2.6187793352186659E-2</v>
      </c>
      <c r="P22">
        <f t="shared" si="7"/>
        <v>2.9748506655021618</v>
      </c>
      <c r="Q22">
        <f t="shared" si="8"/>
        <v>2.6060392335706565E-2</v>
      </c>
      <c r="R22">
        <f t="shared" si="9"/>
        <v>1.629913988652465E-2</v>
      </c>
      <c r="S22">
        <f t="shared" si="10"/>
        <v>231.29012515833708</v>
      </c>
      <c r="T22">
        <f t="shared" si="11"/>
        <v>29.234096773719969</v>
      </c>
      <c r="U22">
        <f t="shared" si="12"/>
        <v>29.147119354838701</v>
      </c>
      <c r="V22">
        <f t="shared" si="13"/>
        <v>4.0561380040390231</v>
      </c>
      <c r="W22">
        <f t="shared" si="14"/>
        <v>69.294937496952031</v>
      </c>
      <c r="X22">
        <f t="shared" si="15"/>
        <v>2.6275570345590888</v>
      </c>
      <c r="Y22">
        <f t="shared" si="16"/>
        <v>3.7918455943115079</v>
      </c>
      <c r="Z22">
        <f t="shared" si="17"/>
        <v>1.4285809694799343</v>
      </c>
      <c r="AA22">
        <f t="shared" si="18"/>
        <v>-16.534454628996976</v>
      </c>
      <c r="AB22">
        <f t="shared" si="19"/>
        <v>-186.14651341631622</v>
      </c>
      <c r="AC22">
        <f t="shared" si="20"/>
        <v>-13.716809078553396</v>
      </c>
      <c r="AD22">
        <f t="shared" si="21"/>
        <v>14.892348034470501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54075.621943474405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629.640115384615</v>
      </c>
      <c r="AR22">
        <v>697.41</v>
      </c>
      <c r="AS22">
        <f t="shared" si="27"/>
        <v>9.7173663433826496E-2</v>
      </c>
      <c r="AT22">
        <v>0.5</v>
      </c>
      <c r="AU22">
        <f t="shared" si="28"/>
        <v>1180.1808966989774</v>
      </c>
      <c r="AV22">
        <f t="shared" si="29"/>
        <v>2.3838348410183556</v>
      </c>
      <c r="AW22">
        <f t="shared" si="30"/>
        <v>57.341250623428998</v>
      </c>
      <c r="AX22">
        <f t="shared" si="31"/>
        <v>0.30650549891742301</v>
      </c>
      <c r="AY22">
        <f t="shared" si="32"/>
        <v>2.5094308246458369E-3</v>
      </c>
      <c r="AZ22">
        <f t="shared" si="33"/>
        <v>3.6774207424613929</v>
      </c>
      <c r="BA22" t="s">
        <v>313</v>
      </c>
      <c r="BB22">
        <v>483.65</v>
      </c>
      <c r="BC22">
        <f t="shared" si="34"/>
        <v>213.76</v>
      </c>
      <c r="BD22">
        <f t="shared" si="35"/>
        <v>0.31703725961538626</v>
      </c>
      <c r="BE22">
        <f t="shared" si="36"/>
        <v>0.92306446446374402</v>
      </c>
      <c r="BF22">
        <f t="shared" si="37"/>
        <v>-3.7510473879167576</v>
      </c>
      <c r="BG22">
        <f t="shared" si="38"/>
        <v>1.0070945186710261</v>
      </c>
      <c r="BH22">
        <f t="shared" si="39"/>
        <v>1399.9951612903201</v>
      </c>
      <c r="BI22">
        <f t="shared" si="40"/>
        <v>1180.1808966989774</v>
      </c>
      <c r="BJ22">
        <f t="shared" si="41"/>
        <v>0.84298926834236454</v>
      </c>
      <c r="BK22">
        <f t="shared" si="42"/>
        <v>0.19597853668472914</v>
      </c>
      <c r="BL22">
        <v>6</v>
      </c>
      <c r="BM22">
        <v>0.5</v>
      </c>
      <c r="BN22" t="s">
        <v>290</v>
      </c>
      <c r="BO22">
        <v>2</v>
      </c>
      <c r="BP22">
        <v>1608319127.5999999</v>
      </c>
      <c r="BQ22">
        <v>199.095387096774</v>
      </c>
      <c r="BR22">
        <v>202.04548387096801</v>
      </c>
      <c r="BS22">
        <v>25.600116129032301</v>
      </c>
      <c r="BT22">
        <v>25.161729032258101</v>
      </c>
      <c r="BU22">
        <v>195.82793548387099</v>
      </c>
      <c r="BV22">
        <v>25.358561290322601</v>
      </c>
      <c r="BW22">
        <v>500.01380645161299</v>
      </c>
      <c r="BX22">
        <v>102.538516129032</v>
      </c>
      <c r="BY22">
        <v>9.9964935483870906E-2</v>
      </c>
      <c r="BZ22">
        <v>27.986461290322602</v>
      </c>
      <c r="CA22">
        <v>29.147119354838701</v>
      </c>
      <c r="CB22">
        <v>999.9</v>
      </c>
      <c r="CC22">
        <v>0</v>
      </c>
      <c r="CD22">
        <v>0</v>
      </c>
      <c r="CE22">
        <v>10006.532258064501</v>
      </c>
      <c r="CF22">
        <v>0</v>
      </c>
      <c r="CG22">
        <v>1326.94225806452</v>
      </c>
      <c r="CH22">
        <v>1399.9951612903201</v>
      </c>
      <c r="CI22">
        <v>0.90000058064516097</v>
      </c>
      <c r="CJ22">
        <v>9.9999303225806399E-2</v>
      </c>
      <c r="CK22">
        <v>0</v>
      </c>
      <c r="CL22">
        <v>629.71199999999999</v>
      </c>
      <c r="CM22">
        <v>4.9993800000000004</v>
      </c>
      <c r="CN22">
        <v>8987.2848387096801</v>
      </c>
      <c r="CO22">
        <v>11164.2903225806</v>
      </c>
      <c r="CP22">
        <v>49.548161290322597</v>
      </c>
      <c r="CQ22">
        <v>51.755741935483897</v>
      </c>
      <c r="CR22">
        <v>50.332419354838699</v>
      </c>
      <c r="CS22">
        <v>51.277967741935498</v>
      </c>
      <c r="CT22">
        <v>50.8445483870968</v>
      </c>
      <c r="CU22">
        <v>1255.4970967741899</v>
      </c>
      <c r="CV22">
        <v>139.49870967741899</v>
      </c>
      <c r="CW22">
        <v>0</v>
      </c>
      <c r="CX22">
        <v>67.400000095367403</v>
      </c>
      <c r="CY22">
        <v>0</v>
      </c>
      <c r="CZ22">
        <v>629.640115384615</v>
      </c>
      <c r="DA22">
        <v>-2.9862222218125698</v>
      </c>
      <c r="DB22">
        <v>-57.160683624373398</v>
      </c>
      <c r="DC22">
        <v>8986.7488461538505</v>
      </c>
      <c r="DD22">
        <v>15</v>
      </c>
      <c r="DE22">
        <v>1608318720.0999999</v>
      </c>
      <c r="DF22" t="s">
        <v>291</v>
      </c>
      <c r="DG22">
        <v>1608318712.0999999</v>
      </c>
      <c r="DH22">
        <v>1608318720.0999999</v>
      </c>
      <c r="DI22">
        <v>5</v>
      </c>
      <c r="DJ22">
        <v>-2.3460000000000001</v>
      </c>
      <c r="DK22">
        <v>9.8000000000000004E-2</v>
      </c>
      <c r="DL22">
        <v>3.2669999999999999</v>
      </c>
      <c r="DM22">
        <v>0.24199999999999999</v>
      </c>
      <c r="DN22">
        <v>400</v>
      </c>
      <c r="DO22">
        <v>25</v>
      </c>
      <c r="DP22">
        <v>0.31</v>
      </c>
      <c r="DQ22">
        <v>0.3</v>
      </c>
      <c r="DR22">
        <v>2.3874883501990101</v>
      </c>
      <c r="DS22">
        <v>-0.20686004601451199</v>
      </c>
      <c r="DT22">
        <v>6.6568429992531E-2</v>
      </c>
      <c r="DU22">
        <v>1</v>
      </c>
      <c r="DV22">
        <v>-2.95646677419355</v>
      </c>
      <c r="DW22">
        <v>0.14713161290322499</v>
      </c>
      <c r="DX22">
        <v>7.91534509421149E-2</v>
      </c>
      <c r="DY22">
        <v>1</v>
      </c>
      <c r="DZ22">
        <v>0.43718470967741901</v>
      </c>
      <c r="EA22">
        <v>0.14220749999999899</v>
      </c>
      <c r="EB22">
        <v>1.06102331134695E-2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3.2669999999999999</v>
      </c>
      <c r="EJ22">
        <v>0.24149999999999999</v>
      </c>
      <c r="EK22">
        <v>3.26734999999996</v>
      </c>
      <c r="EL22">
        <v>0</v>
      </c>
      <c r="EM22">
        <v>0</v>
      </c>
      <c r="EN22">
        <v>0</v>
      </c>
      <c r="EO22">
        <v>0.24154500000000201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6.9</v>
      </c>
      <c r="EY22">
        <v>2</v>
      </c>
      <c r="EZ22">
        <v>487.45499999999998</v>
      </c>
      <c r="FA22">
        <v>539.14200000000005</v>
      </c>
      <c r="FB22">
        <v>24.032299999999999</v>
      </c>
      <c r="FC22">
        <v>33.009500000000003</v>
      </c>
      <c r="FD22">
        <v>29.9998</v>
      </c>
      <c r="FE22">
        <v>32.756900000000002</v>
      </c>
      <c r="FF22">
        <v>32.7896</v>
      </c>
      <c r="FG22">
        <v>12.208299999999999</v>
      </c>
      <c r="FH22">
        <v>100</v>
      </c>
      <c r="FI22">
        <v>11.579800000000001</v>
      </c>
      <c r="FJ22">
        <v>24.042100000000001</v>
      </c>
      <c r="FK22">
        <v>202.44300000000001</v>
      </c>
      <c r="FL22">
        <v>9.4536200000000008</v>
      </c>
      <c r="FM22">
        <v>100.907</v>
      </c>
      <c r="FN22">
        <v>100.42400000000001</v>
      </c>
    </row>
    <row r="23" spans="1:170" x14ac:dyDescent="0.25">
      <c r="A23">
        <v>7</v>
      </c>
      <c r="B23">
        <v>1608319228.5999999</v>
      </c>
      <c r="C23">
        <v>535.5</v>
      </c>
      <c r="D23" t="s">
        <v>314</v>
      </c>
      <c r="E23" t="s">
        <v>315</v>
      </c>
      <c r="F23" t="s">
        <v>285</v>
      </c>
      <c r="G23" t="s">
        <v>286</v>
      </c>
      <c r="H23">
        <v>1608319220.8499999</v>
      </c>
      <c r="I23">
        <f t="shared" si="0"/>
        <v>6.2080073877888553E-4</v>
      </c>
      <c r="J23">
        <f t="shared" si="1"/>
        <v>3.3482747947129252</v>
      </c>
      <c r="K23">
        <f t="shared" si="2"/>
        <v>249.6798</v>
      </c>
      <c r="L23">
        <f t="shared" si="3"/>
        <v>121.69760928743769</v>
      </c>
      <c r="M23">
        <f t="shared" si="4"/>
        <v>12.490129352968736</v>
      </c>
      <c r="N23">
        <f t="shared" si="5"/>
        <v>25.625260981567006</v>
      </c>
      <c r="O23">
        <f t="shared" si="6"/>
        <v>4.360224444707135E-2</v>
      </c>
      <c r="P23">
        <f t="shared" si="7"/>
        <v>2.973806525975863</v>
      </c>
      <c r="Q23">
        <f t="shared" si="8"/>
        <v>4.3250173476449993E-2</v>
      </c>
      <c r="R23">
        <f t="shared" si="9"/>
        <v>2.7062753500738983E-2</v>
      </c>
      <c r="S23">
        <f t="shared" si="10"/>
        <v>231.29565704309218</v>
      </c>
      <c r="T23">
        <f t="shared" si="11"/>
        <v>29.17869051026647</v>
      </c>
      <c r="U23">
        <f t="shared" si="12"/>
        <v>29.172899999999998</v>
      </c>
      <c r="V23">
        <f t="shared" si="13"/>
        <v>4.0621863286695969</v>
      </c>
      <c r="W23">
        <f t="shared" si="14"/>
        <v>69.517757048951651</v>
      </c>
      <c r="X23">
        <f t="shared" si="15"/>
        <v>2.6371084485119587</v>
      </c>
      <c r="Y23">
        <f t="shared" si="16"/>
        <v>3.7934314345829825</v>
      </c>
      <c r="Z23">
        <f t="shared" si="17"/>
        <v>1.4250778801576383</v>
      </c>
      <c r="AA23">
        <f t="shared" si="18"/>
        <v>-27.377312580148853</v>
      </c>
      <c r="AB23">
        <f t="shared" si="19"/>
        <v>-189.06458093674897</v>
      </c>
      <c r="AC23">
        <f t="shared" si="20"/>
        <v>-13.939014097389702</v>
      </c>
      <c r="AD23">
        <f t="shared" si="21"/>
        <v>0.91474942880464027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54043.582815374066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630.76365384615406</v>
      </c>
      <c r="AR23">
        <v>706.09</v>
      </c>
      <c r="AS23">
        <f t="shared" si="27"/>
        <v>0.10668094174091969</v>
      </c>
      <c r="AT23">
        <v>0.5</v>
      </c>
      <c r="AU23">
        <f t="shared" si="28"/>
        <v>1180.2078808569534</v>
      </c>
      <c r="AV23">
        <f t="shared" si="29"/>
        <v>3.3482747947129252</v>
      </c>
      <c r="AW23">
        <f t="shared" si="30"/>
        <v>62.952844089937464</v>
      </c>
      <c r="AX23">
        <f t="shared" si="31"/>
        <v>0.31290628673398579</v>
      </c>
      <c r="AY23">
        <f t="shared" si="32"/>
        <v>3.3265514814885401E-3</v>
      </c>
      <c r="AZ23">
        <f t="shared" si="33"/>
        <v>3.6199209732470359</v>
      </c>
      <c r="BA23" t="s">
        <v>317</v>
      </c>
      <c r="BB23">
        <v>485.15</v>
      </c>
      <c r="BC23">
        <f t="shared" si="34"/>
        <v>220.94000000000005</v>
      </c>
      <c r="BD23">
        <f t="shared" si="35"/>
        <v>0.34093575701025597</v>
      </c>
      <c r="BE23">
        <f t="shared" si="36"/>
        <v>0.92043731746929158</v>
      </c>
      <c r="BF23">
        <f t="shared" si="37"/>
        <v>-8.0246046054250062</v>
      </c>
      <c r="BG23">
        <f t="shared" si="38"/>
        <v>1.0036860565990773</v>
      </c>
      <c r="BH23">
        <f t="shared" si="39"/>
        <v>1400.027</v>
      </c>
      <c r="BI23">
        <f t="shared" si="40"/>
        <v>1180.2078808569534</v>
      </c>
      <c r="BJ23">
        <f t="shared" si="41"/>
        <v>0.84298937153137277</v>
      </c>
      <c r="BK23">
        <f t="shared" si="42"/>
        <v>0.19597874306274546</v>
      </c>
      <c r="BL23">
        <v>6</v>
      </c>
      <c r="BM23">
        <v>0.5</v>
      </c>
      <c r="BN23" t="s">
        <v>290</v>
      </c>
      <c r="BO23">
        <v>2</v>
      </c>
      <c r="BP23">
        <v>1608319220.8499999</v>
      </c>
      <c r="BQ23">
        <v>249.6798</v>
      </c>
      <c r="BR23">
        <v>253.8836</v>
      </c>
      <c r="BS23">
        <v>25.694673333333299</v>
      </c>
      <c r="BT23">
        <v>24.968876666666699</v>
      </c>
      <c r="BU23">
        <v>246.412466666667</v>
      </c>
      <c r="BV23">
        <v>25.453123333333298</v>
      </c>
      <c r="BW23">
        <v>500.01563333333303</v>
      </c>
      <c r="BX23">
        <v>102.5325</v>
      </c>
      <c r="BY23">
        <v>9.9995626666666698E-2</v>
      </c>
      <c r="BZ23">
        <v>27.9936333333333</v>
      </c>
      <c r="CA23">
        <v>29.172899999999998</v>
      </c>
      <c r="CB23">
        <v>999.9</v>
      </c>
      <c r="CC23">
        <v>0</v>
      </c>
      <c r="CD23">
        <v>0</v>
      </c>
      <c r="CE23">
        <v>10001.2106666667</v>
      </c>
      <c r="CF23">
        <v>0</v>
      </c>
      <c r="CG23">
        <v>1282.6203333333301</v>
      </c>
      <c r="CH23">
        <v>1400.027</v>
      </c>
      <c r="CI23">
        <v>0.89999743333333304</v>
      </c>
      <c r="CJ23">
        <v>0.10000255333333299</v>
      </c>
      <c r="CK23">
        <v>0</v>
      </c>
      <c r="CL23">
        <v>630.78726666666705</v>
      </c>
      <c r="CM23">
        <v>4.9993800000000004</v>
      </c>
      <c r="CN23">
        <v>8976.9606666666696</v>
      </c>
      <c r="CO23">
        <v>11164.5466666667</v>
      </c>
      <c r="CP23">
        <v>48.816400000000002</v>
      </c>
      <c r="CQ23">
        <v>51.024799999999999</v>
      </c>
      <c r="CR23">
        <v>49.599800000000002</v>
      </c>
      <c r="CS23">
        <v>50.457999999999998</v>
      </c>
      <c r="CT23">
        <v>50.145666666666699</v>
      </c>
      <c r="CU23">
        <v>1255.52066666667</v>
      </c>
      <c r="CV23">
        <v>139.506666666667</v>
      </c>
      <c r="CW23">
        <v>0</v>
      </c>
      <c r="CX23">
        <v>92.400000095367403</v>
      </c>
      <c r="CY23">
        <v>0</v>
      </c>
      <c r="CZ23">
        <v>630.76365384615406</v>
      </c>
      <c r="DA23">
        <v>0.51367520040732395</v>
      </c>
      <c r="DB23">
        <v>-12.4123076777881</v>
      </c>
      <c r="DC23">
        <v>8976.8984615384597</v>
      </c>
      <c r="DD23">
        <v>15</v>
      </c>
      <c r="DE23">
        <v>1608318720.0999999</v>
      </c>
      <c r="DF23" t="s">
        <v>291</v>
      </c>
      <c r="DG23">
        <v>1608318712.0999999</v>
      </c>
      <c r="DH23">
        <v>1608318720.0999999</v>
      </c>
      <c r="DI23">
        <v>5</v>
      </c>
      <c r="DJ23">
        <v>-2.3460000000000001</v>
      </c>
      <c r="DK23">
        <v>9.8000000000000004E-2</v>
      </c>
      <c r="DL23">
        <v>3.2669999999999999</v>
      </c>
      <c r="DM23">
        <v>0.24199999999999999</v>
      </c>
      <c r="DN23">
        <v>400</v>
      </c>
      <c r="DO23">
        <v>25</v>
      </c>
      <c r="DP23">
        <v>0.31</v>
      </c>
      <c r="DQ23">
        <v>0.3</v>
      </c>
      <c r="DR23">
        <v>3.35088238726164</v>
      </c>
      <c r="DS23">
        <v>-0.20914986784860701</v>
      </c>
      <c r="DT23">
        <v>1.82932453059125E-2</v>
      </c>
      <c r="DU23">
        <v>1</v>
      </c>
      <c r="DV23">
        <v>-4.2060216129032302</v>
      </c>
      <c r="DW23">
        <v>0.188143064516128</v>
      </c>
      <c r="DX23">
        <v>1.8850902108434198E-2</v>
      </c>
      <c r="DY23">
        <v>1</v>
      </c>
      <c r="DZ23">
        <v>0.72355758064516096</v>
      </c>
      <c r="EA23">
        <v>0.187984209677418</v>
      </c>
      <c r="EB23">
        <v>1.40491040668865E-2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3.2669999999999999</v>
      </c>
      <c r="EJ23">
        <v>0.24160000000000001</v>
      </c>
      <c r="EK23">
        <v>3.26734999999996</v>
      </c>
      <c r="EL23">
        <v>0</v>
      </c>
      <c r="EM23">
        <v>0</v>
      </c>
      <c r="EN23">
        <v>0</v>
      </c>
      <c r="EO23">
        <v>0.24154500000000201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8.6</v>
      </c>
      <c r="EX23">
        <v>8.5</v>
      </c>
      <c r="EY23">
        <v>2</v>
      </c>
      <c r="EZ23">
        <v>487.76400000000001</v>
      </c>
      <c r="FA23">
        <v>538.99599999999998</v>
      </c>
      <c r="FB23">
        <v>24.047799999999999</v>
      </c>
      <c r="FC23">
        <v>33.064</v>
      </c>
      <c r="FD23">
        <v>30.000599999999999</v>
      </c>
      <c r="FE23">
        <v>32.822600000000001</v>
      </c>
      <c r="FF23">
        <v>32.861800000000002</v>
      </c>
      <c r="FG23">
        <v>14.5906</v>
      </c>
      <c r="FH23">
        <v>100</v>
      </c>
      <c r="FI23">
        <v>2.1230099999999998</v>
      </c>
      <c r="FJ23">
        <v>24.047499999999999</v>
      </c>
      <c r="FK23">
        <v>254.05600000000001</v>
      </c>
      <c r="FL23">
        <v>0</v>
      </c>
      <c r="FM23">
        <v>100.896</v>
      </c>
      <c r="FN23">
        <v>100.41200000000001</v>
      </c>
    </row>
    <row r="24" spans="1:170" x14ac:dyDescent="0.25">
      <c r="A24">
        <v>8</v>
      </c>
      <c r="B24">
        <v>1608319349.0999999</v>
      </c>
      <c r="C24">
        <v>656</v>
      </c>
      <c r="D24" t="s">
        <v>318</v>
      </c>
      <c r="E24" t="s">
        <v>319</v>
      </c>
      <c r="F24" t="s">
        <v>285</v>
      </c>
      <c r="G24" t="s">
        <v>286</v>
      </c>
      <c r="H24">
        <v>1608319341.0999999</v>
      </c>
      <c r="I24">
        <f t="shared" si="0"/>
        <v>7.9571135307846105E-4</v>
      </c>
      <c r="J24">
        <f t="shared" si="1"/>
        <v>6.3165040014334064</v>
      </c>
      <c r="K24">
        <f t="shared" si="2"/>
        <v>399.83193548387101</v>
      </c>
      <c r="L24">
        <f t="shared" si="3"/>
        <v>207.28229938383683</v>
      </c>
      <c r="M24">
        <f t="shared" si="4"/>
        <v>21.271155795410408</v>
      </c>
      <c r="N24">
        <f t="shared" si="5"/>
        <v>41.030456613706804</v>
      </c>
      <c r="O24">
        <f t="shared" si="6"/>
        <v>5.4973359660683063E-2</v>
      </c>
      <c r="P24">
        <f t="shared" si="7"/>
        <v>2.9732275579465823</v>
      </c>
      <c r="Q24">
        <f t="shared" si="8"/>
        <v>5.4414870044887195E-2</v>
      </c>
      <c r="R24">
        <f t="shared" si="9"/>
        <v>3.4058998910162737E-2</v>
      </c>
      <c r="S24">
        <f t="shared" si="10"/>
        <v>231.29507922378559</v>
      </c>
      <c r="T24">
        <f t="shared" si="11"/>
        <v>29.090851328673388</v>
      </c>
      <c r="U24">
        <f t="shared" si="12"/>
        <v>29.140867741935502</v>
      </c>
      <c r="V24">
        <f t="shared" si="13"/>
        <v>4.0546725141592992</v>
      </c>
      <c r="W24">
        <f t="shared" si="14"/>
        <v>68.785051727084962</v>
      </c>
      <c r="X24">
        <f t="shared" si="15"/>
        <v>2.6027418449381554</v>
      </c>
      <c r="Y24">
        <f t="shared" si="16"/>
        <v>3.7838771354929346</v>
      </c>
      <c r="Z24">
        <f t="shared" si="17"/>
        <v>1.4519306692211438</v>
      </c>
      <c r="AA24">
        <f t="shared" si="18"/>
        <v>-35.090870670760133</v>
      </c>
      <c r="AB24">
        <f t="shared" si="19"/>
        <v>-190.82580744061354</v>
      </c>
      <c r="AC24">
        <f t="shared" si="20"/>
        <v>-14.06633506676943</v>
      </c>
      <c r="AD24">
        <f t="shared" si="21"/>
        <v>-8.6879339543575043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54034.086405949696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647.69342307692295</v>
      </c>
      <c r="AR24">
        <v>741.9</v>
      </c>
      <c r="AS24">
        <f t="shared" si="27"/>
        <v>0.1269801549037296</v>
      </c>
      <c r="AT24">
        <v>0.5</v>
      </c>
      <c r="AU24">
        <f t="shared" si="28"/>
        <v>1180.2056979961974</v>
      </c>
      <c r="AV24">
        <f t="shared" si="29"/>
        <v>6.3165040014334064</v>
      </c>
      <c r="AW24">
        <f t="shared" si="30"/>
        <v>74.931351174910731</v>
      </c>
      <c r="AX24">
        <f t="shared" si="31"/>
        <v>0.33828009165655748</v>
      </c>
      <c r="AY24">
        <f t="shared" si="32"/>
        <v>5.8415676970166959E-3</v>
      </c>
      <c r="AZ24">
        <f t="shared" si="33"/>
        <v>3.3969268095430651</v>
      </c>
      <c r="BA24" t="s">
        <v>321</v>
      </c>
      <c r="BB24">
        <v>490.93</v>
      </c>
      <c r="BC24">
        <f t="shared" si="34"/>
        <v>250.96999999999997</v>
      </c>
      <c r="BD24">
        <f t="shared" si="35"/>
        <v>0.37536987258667187</v>
      </c>
      <c r="BE24">
        <f t="shared" si="36"/>
        <v>0.90943471122097319</v>
      </c>
      <c r="BF24">
        <f t="shared" si="37"/>
        <v>3.5653144104803403</v>
      </c>
      <c r="BG24">
        <f t="shared" si="38"/>
        <v>0.98962418715247813</v>
      </c>
      <c r="BH24">
        <f t="shared" si="39"/>
        <v>1400.02451612903</v>
      </c>
      <c r="BI24">
        <f t="shared" si="40"/>
        <v>1180.2056979961974</v>
      </c>
      <c r="BJ24">
        <f t="shared" si="41"/>
        <v>0.84298930797253735</v>
      </c>
      <c r="BK24">
        <f t="shared" si="42"/>
        <v>0.19597861594507471</v>
      </c>
      <c r="BL24">
        <v>6</v>
      </c>
      <c r="BM24">
        <v>0.5</v>
      </c>
      <c r="BN24" t="s">
        <v>290</v>
      </c>
      <c r="BO24">
        <v>2</v>
      </c>
      <c r="BP24">
        <v>1608319341.0999999</v>
      </c>
      <c r="BQ24">
        <v>399.83193548387101</v>
      </c>
      <c r="BR24">
        <v>407.79335483871</v>
      </c>
      <c r="BS24">
        <v>25.363093548387099</v>
      </c>
      <c r="BT24">
        <v>24.4324774193548</v>
      </c>
      <c r="BU24">
        <v>396.53493548387098</v>
      </c>
      <c r="BV24">
        <v>25.154093548387099</v>
      </c>
      <c r="BW24">
        <v>500.01045161290301</v>
      </c>
      <c r="BX24">
        <v>102.51925806451599</v>
      </c>
      <c r="BY24">
        <v>0.100000109677419</v>
      </c>
      <c r="BZ24">
        <v>27.950383870967698</v>
      </c>
      <c r="CA24">
        <v>29.140867741935502</v>
      </c>
      <c r="CB24">
        <v>999.9</v>
      </c>
      <c r="CC24">
        <v>0</v>
      </c>
      <c r="CD24">
        <v>0</v>
      </c>
      <c r="CE24">
        <v>9999.2267741935502</v>
      </c>
      <c r="CF24">
        <v>0</v>
      </c>
      <c r="CG24">
        <v>910.02454838709696</v>
      </c>
      <c r="CH24">
        <v>1400.02451612903</v>
      </c>
      <c r="CI24">
        <v>0.89999854838709703</v>
      </c>
      <c r="CJ24">
        <v>0.10000151612903201</v>
      </c>
      <c r="CK24">
        <v>0</v>
      </c>
      <c r="CL24">
        <v>647.62351612903205</v>
      </c>
      <c r="CM24">
        <v>4.9993800000000004</v>
      </c>
      <c r="CN24">
        <v>9182.6383870967693</v>
      </c>
      <c r="CO24">
        <v>11164.5258064516</v>
      </c>
      <c r="CP24">
        <v>48.0681612903226</v>
      </c>
      <c r="CQ24">
        <v>50.384935483870997</v>
      </c>
      <c r="CR24">
        <v>48.846548387096803</v>
      </c>
      <c r="CS24">
        <v>49.901000000000003</v>
      </c>
      <c r="CT24">
        <v>49.505870967741899</v>
      </c>
      <c r="CU24">
        <v>1255.52225806452</v>
      </c>
      <c r="CV24">
        <v>139.503548387097</v>
      </c>
      <c r="CW24">
        <v>0</v>
      </c>
      <c r="CX24">
        <v>120</v>
      </c>
      <c r="CY24">
        <v>0</v>
      </c>
      <c r="CZ24">
        <v>647.69342307692295</v>
      </c>
      <c r="DA24">
        <v>4.8808547014454398</v>
      </c>
      <c r="DB24">
        <v>54.997264938716498</v>
      </c>
      <c r="DC24">
        <v>9183.13884615385</v>
      </c>
      <c r="DD24">
        <v>15</v>
      </c>
      <c r="DE24">
        <v>1608319371.0999999</v>
      </c>
      <c r="DF24" t="s">
        <v>322</v>
      </c>
      <c r="DG24">
        <v>1608319369.0999999</v>
      </c>
      <c r="DH24">
        <v>1608319371.0999999</v>
      </c>
      <c r="DI24">
        <v>6</v>
      </c>
      <c r="DJ24">
        <v>0.03</v>
      </c>
      <c r="DK24">
        <v>-3.3000000000000002E-2</v>
      </c>
      <c r="DL24">
        <v>3.2970000000000002</v>
      </c>
      <c r="DM24">
        <v>0.20899999999999999</v>
      </c>
      <c r="DN24">
        <v>408</v>
      </c>
      <c r="DO24">
        <v>24</v>
      </c>
      <c r="DP24">
        <v>0.14000000000000001</v>
      </c>
      <c r="DQ24">
        <v>0.09</v>
      </c>
      <c r="DR24">
        <v>6.3323121485365004</v>
      </c>
      <c r="DS24">
        <v>-0.62544660847490396</v>
      </c>
      <c r="DT24">
        <v>5.5302939119514199E-2</v>
      </c>
      <c r="DU24">
        <v>0</v>
      </c>
      <c r="DV24">
        <v>-7.99096064516129</v>
      </c>
      <c r="DW24">
        <v>0.63582096774196495</v>
      </c>
      <c r="DX24">
        <v>6.0834018864420497E-2</v>
      </c>
      <c r="DY24">
        <v>0</v>
      </c>
      <c r="DZ24">
        <v>0.96316254838709703</v>
      </c>
      <c r="EA24">
        <v>0.25896309677418999</v>
      </c>
      <c r="EB24">
        <v>1.9331633188417598E-2</v>
      </c>
      <c r="EC24">
        <v>0</v>
      </c>
      <c r="ED24">
        <v>0</v>
      </c>
      <c r="EE24">
        <v>3</v>
      </c>
      <c r="EF24" t="s">
        <v>323</v>
      </c>
      <c r="EG24">
        <v>100</v>
      </c>
      <c r="EH24">
        <v>100</v>
      </c>
      <c r="EI24">
        <v>3.2970000000000002</v>
      </c>
      <c r="EJ24">
        <v>0.20899999999999999</v>
      </c>
      <c r="EK24">
        <v>3.26734999999996</v>
      </c>
      <c r="EL24">
        <v>0</v>
      </c>
      <c r="EM24">
        <v>0</v>
      </c>
      <c r="EN24">
        <v>0</v>
      </c>
      <c r="EO24">
        <v>0.24154500000000201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10.6</v>
      </c>
      <c r="EX24">
        <v>10.5</v>
      </c>
      <c r="EY24">
        <v>2</v>
      </c>
      <c r="EZ24">
        <v>487.61500000000001</v>
      </c>
      <c r="FA24">
        <v>537.32399999999996</v>
      </c>
      <c r="FB24">
        <v>24.209900000000001</v>
      </c>
      <c r="FC24">
        <v>33.177799999999998</v>
      </c>
      <c r="FD24">
        <v>29.999400000000001</v>
      </c>
      <c r="FE24">
        <v>32.914200000000001</v>
      </c>
      <c r="FF24">
        <v>32.943600000000004</v>
      </c>
      <c r="FG24">
        <v>21.1922</v>
      </c>
      <c r="FH24">
        <v>100</v>
      </c>
      <c r="FI24">
        <v>0</v>
      </c>
      <c r="FJ24">
        <v>24.247299999999999</v>
      </c>
      <c r="FK24">
        <v>407.76299999999998</v>
      </c>
      <c r="FL24">
        <v>0</v>
      </c>
      <c r="FM24">
        <v>100.88</v>
      </c>
      <c r="FN24">
        <v>100.402</v>
      </c>
    </row>
    <row r="25" spans="1:170" x14ac:dyDescent="0.25">
      <c r="A25">
        <v>9</v>
      </c>
      <c r="B25">
        <v>1608319492.0999999</v>
      </c>
      <c r="C25">
        <v>799</v>
      </c>
      <c r="D25" t="s">
        <v>324</v>
      </c>
      <c r="E25" t="s">
        <v>325</v>
      </c>
      <c r="F25" t="s">
        <v>285</v>
      </c>
      <c r="G25" t="s">
        <v>286</v>
      </c>
      <c r="H25">
        <v>1608319484.0999999</v>
      </c>
      <c r="I25">
        <f t="shared" si="0"/>
        <v>5.8175248075875501E-4</v>
      </c>
      <c r="J25">
        <f t="shared" si="1"/>
        <v>7.7550785357226824</v>
      </c>
      <c r="K25">
        <f t="shared" si="2"/>
        <v>499.953451612903</v>
      </c>
      <c r="L25">
        <f t="shared" si="3"/>
        <v>167.26961469550605</v>
      </c>
      <c r="M25">
        <f t="shared" si="4"/>
        <v>17.166114824501378</v>
      </c>
      <c r="N25">
        <f t="shared" si="5"/>
        <v>51.307934037606543</v>
      </c>
      <c r="O25">
        <f t="shared" si="6"/>
        <v>3.8465537042462888E-2</v>
      </c>
      <c r="P25">
        <f t="shared" si="7"/>
        <v>2.9741765328785208</v>
      </c>
      <c r="Q25">
        <f t="shared" si="8"/>
        <v>3.8191285831996519E-2</v>
      </c>
      <c r="R25">
        <f t="shared" si="9"/>
        <v>2.3894030880492079E-2</v>
      </c>
      <c r="S25">
        <f t="shared" si="10"/>
        <v>231.29296008359589</v>
      </c>
      <c r="T25">
        <f t="shared" si="11"/>
        <v>29.17741948295679</v>
      </c>
      <c r="U25">
        <f t="shared" si="12"/>
        <v>29.179512903225799</v>
      </c>
      <c r="V25">
        <f t="shared" si="13"/>
        <v>4.0637390299303702</v>
      </c>
      <c r="W25">
        <f t="shared" si="14"/>
        <v>67.287953685879003</v>
      </c>
      <c r="X25">
        <f t="shared" si="15"/>
        <v>2.5508661007750364</v>
      </c>
      <c r="Y25">
        <f t="shared" si="16"/>
        <v>3.790969944907626</v>
      </c>
      <c r="Z25">
        <f t="shared" si="17"/>
        <v>1.5128729291553338</v>
      </c>
      <c r="AA25">
        <f t="shared" si="18"/>
        <v>-25.655284401461095</v>
      </c>
      <c r="AB25">
        <f t="shared" si="19"/>
        <v>-191.93360382525876</v>
      </c>
      <c r="AC25">
        <f t="shared" si="20"/>
        <v>-14.148459378258506</v>
      </c>
      <c r="AD25">
        <f t="shared" si="21"/>
        <v>-0.44438752138248105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54056.280023155668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675.14463999999998</v>
      </c>
      <c r="AR25">
        <v>785.8</v>
      </c>
      <c r="AS25">
        <f t="shared" si="27"/>
        <v>0.14081873250190891</v>
      </c>
      <c r="AT25">
        <v>0.5</v>
      </c>
      <c r="AU25">
        <f t="shared" si="28"/>
        <v>1180.1958018533269</v>
      </c>
      <c r="AV25">
        <f t="shared" si="29"/>
        <v>7.7550785357226824</v>
      </c>
      <c r="AW25">
        <f t="shared" si="30"/>
        <v>83.096838460529767</v>
      </c>
      <c r="AX25">
        <f t="shared" si="31"/>
        <v>0.36168236192415371</v>
      </c>
      <c r="AY25">
        <f t="shared" si="32"/>
        <v>7.0605453793797669E-3</v>
      </c>
      <c r="AZ25">
        <f t="shared" si="33"/>
        <v>3.1512853143293458</v>
      </c>
      <c r="BA25" t="s">
        <v>327</v>
      </c>
      <c r="BB25">
        <v>501.59</v>
      </c>
      <c r="BC25">
        <f t="shared" si="34"/>
        <v>284.20999999999998</v>
      </c>
      <c r="BD25">
        <f t="shared" si="35"/>
        <v>0.38934365434010054</v>
      </c>
      <c r="BE25">
        <f t="shared" si="36"/>
        <v>0.89704364080290089</v>
      </c>
      <c r="BF25">
        <f t="shared" si="37"/>
        <v>1.5735284182892126</v>
      </c>
      <c r="BG25">
        <f t="shared" si="38"/>
        <v>0.97238553681163187</v>
      </c>
      <c r="BH25">
        <f t="shared" si="39"/>
        <v>1400.0129032258101</v>
      </c>
      <c r="BI25">
        <f t="shared" si="40"/>
        <v>1180.1958018533269</v>
      </c>
      <c r="BJ25">
        <f t="shared" si="41"/>
        <v>0.84298923183779495</v>
      </c>
      <c r="BK25">
        <f t="shared" si="42"/>
        <v>0.19597846367558988</v>
      </c>
      <c r="BL25">
        <v>6</v>
      </c>
      <c r="BM25">
        <v>0.5</v>
      </c>
      <c r="BN25" t="s">
        <v>290</v>
      </c>
      <c r="BO25">
        <v>2</v>
      </c>
      <c r="BP25">
        <v>1608319484.0999999</v>
      </c>
      <c r="BQ25">
        <v>499.953451612903</v>
      </c>
      <c r="BR25">
        <v>509.60848387096797</v>
      </c>
      <c r="BS25">
        <v>24.856083870967701</v>
      </c>
      <c r="BT25">
        <v>24.175338709677401</v>
      </c>
      <c r="BU25">
        <v>496.65616129032298</v>
      </c>
      <c r="BV25">
        <v>24.647435483871</v>
      </c>
      <c r="BW25">
        <v>500.00419354838698</v>
      </c>
      <c r="BX25">
        <v>102.525451612903</v>
      </c>
      <c r="BY25">
        <v>9.9970558064516102E-2</v>
      </c>
      <c r="BZ25">
        <v>27.982500000000002</v>
      </c>
      <c r="CA25">
        <v>29.179512903225799</v>
      </c>
      <c r="CB25">
        <v>999.9</v>
      </c>
      <c r="CC25">
        <v>0</v>
      </c>
      <c r="CD25">
        <v>0</v>
      </c>
      <c r="CE25">
        <v>10003.9919354839</v>
      </c>
      <c r="CF25">
        <v>0</v>
      </c>
      <c r="CG25">
        <v>612.06822580645201</v>
      </c>
      <c r="CH25">
        <v>1400.0129032258101</v>
      </c>
      <c r="CI25">
        <v>0.90000125806451603</v>
      </c>
      <c r="CJ25">
        <v>9.9998751612903294E-2</v>
      </c>
      <c r="CK25">
        <v>0</v>
      </c>
      <c r="CL25">
        <v>675.08412903225803</v>
      </c>
      <c r="CM25">
        <v>4.9993800000000004</v>
      </c>
      <c r="CN25">
        <v>9534.1193548387091</v>
      </c>
      <c r="CO25">
        <v>11164.435483871001</v>
      </c>
      <c r="CP25">
        <v>47.423161290322597</v>
      </c>
      <c r="CQ25">
        <v>49.6931612903226</v>
      </c>
      <c r="CR25">
        <v>48.177096774193501</v>
      </c>
      <c r="CS25">
        <v>49.314225806451603</v>
      </c>
      <c r="CT25">
        <v>48.912999999999997</v>
      </c>
      <c r="CU25">
        <v>1255.51419354839</v>
      </c>
      <c r="CV25">
        <v>139.49870967741899</v>
      </c>
      <c r="CW25">
        <v>0</v>
      </c>
      <c r="CX25">
        <v>142.200000047684</v>
      </c>
      <c r="CY25">
        <v>0</v>
      </c>
      <c r="CZ25">
        <v>675.14463999999998</v>
      </c>
      <c r="DA25">
        <v>7.5103846147317901</v>
      </c>
      <c r="DB25">
        <v>58.443846222213502</v>
      </c>
      <c r="DC25">
        <v>9534.7139999999999</v>
      </c>
      <c r="DD25">
        <v>15</v>
      </c>
      <c r="DE25">
        <v>1608319371.0999999</v>
      </c>
      <c r="DF25" t="s">
        <v>322</v>
      </c>
      <c r="DG25">
        <v>1608319369.0999999</v>
      </c>
      <c r="DH25">
        <v>1608319371.0999999</v>
      </c>
      <c r="DI25">
        <v>6</v>
      </c>
      <c r="DJ25">
        <v>0.03</v>
      </c>
      <c r="DK25">
        <v>-3.3000000000000002E-2</v>
      </c>
      <c r="DL25">
        <v>3.2970000000000002</v>
      </c>
      <c r="DM25">
        <v>0.20899999999999999</v>
      </c>
      <c r="DN25">
        <v>408</v>
      </c>
      <c r="DO25">
        <v>24</v>
      </c>
      <c r="DP25">
        <v>0.14000000000000001</v>
      </c>
      <c r="DQ25">
        <v>0.09</v>
      </c>
      <c r="DR25">
        <v>7.7550907069252704</v>
      </c>
      <c r="DS25">
        <v>-0.56866298569085905</v>
      </c>
      <c r="DT25">
        <v>5.69103194099164E-2</v>
      </c>
      <c r="DU25">
        <v>0</v>
      </c>
      <c r="DV25">
        <v>-9.6549583870967695</v>
      </c>
      <c r="DW25">
        <v>0.70457225806453305</v>
      </c>
      <c r="DX25">
        <v>7.1925099262011294E-2</v>
      </c>
      <c r="DY25">
        <v>0</v>
      </c>
      <c r="DZ25">
        <v>0.68074809677419401</v>
      </c>
      <c r="EA25">
        <v>-0.16649409677419499</v>
      </c>
      <c r="EB25">
        <v>1.2466976321608101E-2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3.2970000000000002</v>
      </c>
      <c r="EJ25">
        <v>0.20860000000000001</v>
      </c>
      <c r="EK25">
        <v>3.2973000000000101</v>
      </c>
      <c r="EL25">
        <v>0</v>
      </c>
      <c r="EM25">
        <v>0</v>
      </c>
      <c r="EN25">
        <v>0</v>
      </c>
      <c r="EO25">
        <v>0.208644999999997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</v>
      </c>
      <c r="EX25">
        <v>2</v>
      </c>
      <c r="EY25">
        <v>2</v>
      </c>
      <c r="EZ25">
        <v>487.46899999999999</v>
      </c>
      <c r="FA25">
        <v>536.28300000000002</v>
      </c>
      <c r="FB25">
        <v>24.186599999999999</v>
      </c>
      <c r="FC25">
        <v>33.186599999999999</v>
      </c>
      <c r="FD25">
        <v>29.999600000000001</v>
      </c>
      <c r="FE25">
        <v>32.9495</v>
      </c>
      <c r="FF25">
        <v>32.9803</v>
      </c>
      <c r="FG25">
        <v>25.3443</v>
      </c>
      <c r="FH25">
        <v>100</v>
      </c>
      <c r="FI25">
        <v>0</v>
      </c>
      <c r="FJ25">
        <v>24.2059</v>
      </c>
      <c r="FK25">
        <v>509.51100000000002</v>
      </c>
      <c r="FL25">
        <v>0</v>
      </c>
      <c r="FM25">
        <v>100.872</v>
      </c>
      <c r="FN25">
        <v>100.398</v>
      </c>
    </row>
    <row r="26" spans="1:170" x14ac:dyDescent="0.25">
      <c r="A26">
        <v>10</v>
      </c>
      <c r="B26">
        <v>1608319559.5999999</v>
      </c>
      <c r="C26">
        <v>866.5</v>
      </c>
      <c r="D26" t="s">
        <v>328</v>
      </c>
      <c r="E26" t="s">
        <v>329</v>
      </c>
      <c r="F26" t="s">
        <v>285</v>
      </c>
      <c r="G26" t="s">
        <v>286</v>
      </c>
      <c r="H26">
        <v>1608319551.8499999</v>
      </c>
      <c r="I26">
        <f t="shared" si="0"/>
        <v>5.1544186012713971E-4</v>
      </c>
      <c r="J26">
        <f t="shared" si="1"/>
        <v>9.8975888836501404</v>
      </c>
      <c r="K26">
        <f t="shared" si="2"/>
        <v>597.68113333333304</v>
      </c>
      <c r="L26">
        <f t="shared" si="3"/>
        <v>123.78663387336414</v>
      </c>
      <c r="M26">
        <f t="shared" si="4"/>
        <v>12.70395720558979</v>
      </c>
      <c r="N26">
        <f t="shared" si="5"/>
        <v>61.338735070724617</v>
      </c>
      <c r="O26">
        <f t="shared" si="6"/>
        <v>3.4231215513221662E-2</v>
      </c>
      <c r="P26">
        <f t="shared" si="7"/>
        <v>2.9725024937672964</v>
      </c>
      <c r="Q26">
        <f t="shared" si="8"/>
        <v>3.4013714917808267E-2</v>
      </c>
      <c r="R26">
        <f t="shared" si="9"/>
        <v>2.1277998033562995E-2</v>
      </c>
      <c r="S26">
        <f t="shared" si="10"/>
        <v>231.29702515421897</v>
      </c>
      <c r="T26">
        <f t="shared" si="11"/>
        <v>29.180423629326164</v>
      </c>
      <c r="U26">
        <f t="shared" si="12"/>
        <v>29.146876666666699</v>
      </c>
      <c r="V26">
        <f t="shared" si="13"/>
        <v>4.0560811049759264</v>
      </c>
      <c r="W26">
        <f t="shared" si="14"/>
        <v>67.347065590895483</v>
      </c>
      <c r="X26">
        <f t="shared" si="15"/>
        <v>2.5509255890155837</v>
      </c>
      <c r="Y26">
        <f t="shared" si="16"/>
        <v>3.7877308634519609</v>
      </c>
      <c r="Z26">
        <f t="shared" si="17"/>
        <v>1.5051555159603427</v>
      </c>
      <c r="AA26">
        <f t="shared" si="18"/>
        <v>-22.730986031606861</v>
      </c>
      <c r="AB26">
        <f t="shared" si="19"/>
        <v>-188.94481665312372</v>
      </c>
      <c r="AC26">
        <f t="shared" si="20"/>
        <v>-13.932704071842309</v>
      </c>
      <c r="AD26">
        <f t="shared" si="21"/>
        <v>5.688518397646078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54009.880337551498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700.33946153846102</v>
      </c>
      <c r="AR26">
        <v>821.96</v>
      </c>
      <c r="AS26">
        <f t="shared" si="27"/>
        <v>0.14796405963981096</v>
      </c>
      <c r="AT26">
        <v>0.5</v>
      </c>
      <c r="AU26">
        <f t="shared" si="28"/>
        <v>1180.2161598605012</v>
      </c>
      <c r="AV26">
        <f t="shared" si="29"/>
        <v>9.8975888836501404</v>
      </c>
      <c r="AW26">
        <f t="shared" si="30"/>
        <v>87.31478713273394</v>
      </c>
      <c r="AX26">
        <f t="shared" si="31"/>
        <v>0.37540756241179624</v>
      </c>
      <c r="AY26">
        <f t="shared" si="32"/>
        <v>8.8757777767629643E-3</v>
      </c>
      <c r="AZ26">
        <f t="shared" si="33"/>
        <v>2.968660275439194</v>
      </c>
      <c r="BA26" t="s">
        <v>331</v>
      </c>
      <c r="BB26">
        <v>513.39</v>
      </c>
      <c r="BC26">
        <f t="shared" si="34"/>
        <v>308.57000000000005</v>
      </c>
      <c r="BD26">
        <f t="shared" si="35"/>
        <v>0.39414245863674041</v>
      </c>
      <c r="BE26">
        <f t="shared" si="36"/>
        <v>0.8877392503337953</v>
      </c>
      <c r="BF26">
        <f t="shared" si="37"/>
        <v>1.1421583783627625</v>
      </c>
      <c r="BG26">
        <f t="shared" si="38"/>
        <v>0.9581862293782607</v>
      </c>
      <c r="BH26">
        <f t="shared" si="39"/>
        <v>1400.037</v>
      </c>
      <c r="BI26">
        <f t="shared" si="40"/>
        <v>1180.2161598605012</v>
      </c>
      <c r="BJ26">
        <f t="shared" si="41"/>
        <v>0.84298926375553007</v>
      </c>
      <c r="BK26">
        <f t="shared" si="42"/>
        <v>0.19597852751106012</v>
      </c>
      <c r="BL26">
        <v>6</v>
      </c>
      <c r="BM26">
        <v>0.5</v>
      </c>
      <c r="BN26" t="s">
        <v>290</v>
      </c>
      <c r="BO26">
        <v>2</v>
      </c>
      <c r="BP26">
        <v>1608319551.8499999</v>
      </c>
      <c r="BQ26">
        <v>597.68113333333304</v>
      </c>
      <c r="BR26">
        <v>609.92766666666705</v>
      </c>
      <c r="BS26">
        <v>24.856073333333299</v>
      </c>
      <c r="BT26">
        <v>24.252929999999999</v>
      </c>
      <c r="BU26">
        <v>594.38376666666704</v>
      </c>
      <c r="BV26">
        <v>24.64742</v>
      </c>
      <c r="BW26">
        <v>500.01049999999998</v>
      </c>
      <c r="BX26">
        <v>102.52786666666699</v>
      </c>
      <c r="BY26">
        <v>9.9992319999999996E-2</v>
      </c>
      <c r="BZ26">
        <v>27.967839999999999</v>
      </c>
      <c r="CA26">
        <v>29.146876666666699</v>
      </c>
      <c r="CB26">
        <v>999.9</v>
      </c>
      <c r="CC26">
        <v>0</v>
      </c>
      <c r="CD26">
        <v>0</v>
      </c>
      <c r="CE26">
        <v>9994.2863333333298</v>
      </c>
      <c r="CF26">
        <v>0</v>
      </c>
      <c r="CG26">
        <v>1059.6766666666699</v>
      </c>
      <c r="CH26">
        <v>1400.037</v>
      </c>
      <c r="CI26">
        <v>0.90000190000000002</v>
      </c>
      <c r="CJ26">
        <v>9.9998100000000006E-2</v>
      </c>
      <c r="CK26">
        <v>0</v>
      </c>
      <c r="CL26">
        <v>700.29700000000003</v>
      </c>
      <c r="CM26">
        <v>4.9993800000000004</v>
      </c>
      <c r="CN26">
        <v>9868.7183333333305</v>
      </c>
      <c r="CO26">
        <v>11164.6333333333</v>
      </c>
      <c r="CP26">
        <v>47.108199999999997</v>
      </c>
      <c r="CQ26">
        <v>49.362400000000001</v>
      </c>
      <c r="CR26">
        <v>47.832999999999998</v>
      </c>
      <c r="CS26">
        <v>48.974800000000002</v>
      </c>
      <c r="CT26">
        <v>48.616599999999998</v>
      </c>
      <c r="CU26">
        <v>1255.5350000000001</v>
      </c>
      <c r="CV26">
        <v>139.50266666666701</v>
      </c>
      <c r="CW26">
        <v>0</v>
      </c>
      <c r="CX26">
        <v>67</v>
      </c>
      <c r="CY26">
        <v>0</v>
      </c>
      <c r="CZ26">
        <v>700.33946153846102</v>
      </c>
      <c r="DA26">
        <v>5.6187350336797204</v>
      </c>
      <c r="DB26">
        <v>70.234529912687094</v>
      </c>
      <c r="DC26">
        <v>9869.1484615384597</v>
      </c>
      <c r="DD26">
        <v>15</v>
      </c>
      <c r="DE26">
        <v>1608319371.0999999</v>
      </c>
      <c r="DF26" t="s">
        <v>322</v>
      </c>
      <c r="DG26">
        <v>1608319369.0999999</v>
      </c>
      <c r="DH26">
        <v>1608319371.0999999</v>
      </c>
      <c r="DI26">
        <v>6</v>
      </c>
      <c r="DJ26">
        <v>0.03</v>
      </c>
      <c r="DK26">
        <v>-3.3000000000000002E-2</v>
      </c>
      <c r="DL26">
        <v>3.2970000000000002</v>
      </c>
      <c r="DM26">
        <v>0.20899999999999999</v>
      </c>
      <c r="DN26">
        <v>408</v>
      </c>
      <c r="DO26">
        <v>24</v>
      </c>
      <c r="DP26">
        <v>0.14000000000000001</v>
      </c>
      <c r="DQ26">
        <v>0.09</v>
      </c>
      <c r="DR26">
        <v>9.9094743233021205</v>
      </c>
      <c r="DS26">
        <v>-9.9305442873074606E-2</v>
      </c>
      <c r="DT26">
        <v>5.7129631253784098E-2</v>
      </c>
      <c r="DU26">
        <v>1</v>
      </c>
      <c r="DV26">
        <v>-12.254374193548401</v>
      </c>
      <c r="DW26">
        <v>-8.5379032258010398E-2</v>
      </c>
      <c r="DX26">
        <v>5.73406345124041E-2</v>
      </c>
      <c r="DY26">
        <v>1</v>
      </c>
      <c r="DZ26">
        <v>0.60247577419354803</v>
      </c>
      <c r="EA26">
        <v>5.1549241935482402E-2</v>
      </c>
      <c r="EB26">
        <v>4.0607925073464597E-3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3.2970000000000002</v>
      </c>
      <c r="EJ26">
        <v>0.20860000000000001</v>
      </c>
      <c r="EK26">
        <v>3.2973000000000101</v>
      </c>
      <c r="EL26">
        <v>0</v>
      </c>
      <c r="EM26">
        <v>0</v>
      </c>
      <c r="EN26">
        <v>0</v>
      </c>
      <c r="EO26">
        <v>0.208644999999997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3.2</v>
      </c>
      <c r="EX26">
        <v>3.1</v>
      </c>
      <c r="EY26">
        <v>2</v>
      </c>
      <c r="EZ26">
        <v>487.59300000000002</v>
      </c>
      <c r="FA26">
        <v>535.92399999999998</v>
      </c>
      <c r="FB26">
        <v>24.395499999999998</v>
      </c>
      <c r="FC26">
        <v>33.146599999999999</v>
      </c>
      <c r="FD26">
        <v>29.999600000000001</v>
      </c>
      <c r="FE26">
        <v>32.926000000000002</v>
      </c>
      <c r="FF26">
        <v>32.957099999999997</v>
      </c>
      <c r="FG26">
        <v>29.293299999999999</v>
      </c>
      <c r="FH26">
        <v>100</v>
      </c>
      <c r="FI26">
        <v>13.8386</v>
      </c>
      <c r="FJ26">
        <v>24.417899999999999</v>
      </c>
      <c r="FK26">
        <v>610.90099999999995</v>
      </c>
      <c r="FL26">
        <v>12.021699999999999</v>
      </c>
      <c r="FM26">
        <v>100.883</v>
      </c>
      <c r="FN26">
        <v>100.41</v>
      </c>
    </row>
    <row r="27" spans="1:170" x14ac:dyDescent="0.25">
      <c r="A27">
        <v>11</v>
      </c>
      <c r="B27">
        <v>1608319680.0999999</v>
      </c>
      <c r="C27">
        <v>987</v>
      </c>
      <c r="D27" t="s">
        <v>332</v>
      </c>
      <c r="E27" t="s">
        <v>333</v>
      </c>
      <c r="F27" t="s">
        <v>285</v>
      </c>
      <c r="G27" t="s">
        <v>286</v>
      </c>
      <c r="H27">
        <v>1608319672.0999999</v>
      </c>
      <c r="I27">
        <f t="shared" si="0"/>
        <v>4.1819470779039269E-4</v>
      </c>
      <c r="J27">
        <f t="shared" si="1"/>
        <v>9.5670364920143189</v>
      </c>
      <c r="K27">
        <f t="shared" si="2"/>
        <v>700.02967741935504</v>
      </c>
      <c r="L27">
        <f t="shared" si="3"/>
        <v>131.84721499018184</v>
      </c>
      <c r="M27">
        <f t="shared" si="4"/>
        <v>13.532102845200269</v>
      </c>
      <c r="N27">
        <f t="shared" si="5"/>
        <v>71.847354456720907</v>
      </c>
      <c r="O27">
        <f t="shared" si="6"/>
        <v>2.7551437707459953E-2</v>
      </c>
      <c r="P27">
        <f t="shared" si="7"/>
        <v>2.9732852135218368</v>
      </c>
      <c r="Q27">
        <f t="shared" si="8"/>
        <v>2.7410387992828172E-2</v>
      </c>
      <c r="R27">
        <f t="shared" si="9"/>
        <v>1.7144104918933457E-2</v>
      </c>
      <c r="S27">
        <f t="shared" si="10"/>
        <v>231.29303683680664</v>
      </c>
      <c r="T27">
        <f t="shared" si="11"/>
        <v>29.232486648168475</v>
      </c>
      <c r="U27">
        <f t="shared" si="12"/>
        <v>29.1870032258065</v>
      </c>
      <c r="V27">
        <f t="shared" si="13"/>
        <v>4.0654983731192926</v>
      </c>
      <c r="W27">
        <f t="shared" si="14"/>
        <v>67.217161440357287</v>
      </c>
      <c r="X27">
        <f t="shared" si="15"/>
        <v>2.5500875757191914</v>
      </c>
      <c r="Y27">
        <f t="shared" si="16"/>
        <v>3.7938043218054056</v>
      </c>
      <c r="Z27">
        <f t="shared" si="17"/>
        <v>1.5154107974001012</v>
      </c>
      <c r="AA27">
        <f t="shared" si="18"/>
        <v>-18.442386613556316</v>
      </c>
      <c r="AB27">
        <f t="shared" si="19"/>
        <v>-191.02186275713416</v>
      </c>
      <c r="AC27">
        <f t="shared" si="20"/>
        <v>-14.086893664591084</v>
      </c>
      <c r="AD27">
        <f t="shared" si="21"/>
        <v>7.741893801525066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54028.043241882478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723.35234615384604</v>
      </c>
      <c r="AR27">
        <v>854.32</v>
      </c>
      <c r="AS27">
        <f t="shared" si="27"/>
        <v>0.15330046568751055</v>
      </c>
      <c r="AT27">
        <v>0.5</v>
      </c>
      <c r="AU27">
        <f t="shared" si="28"/>
        <v>1180.1941373373004</v>
      </c>
      <c r="AV27">
        <f t="shared" si="29"/>
        <v>9.5670364920143189</v>
      </c>
      <c r="AW27">
        <f t="shared" si="30"/>
        <v>90.462155427738963</v>
      </c>
      <c r="AX27">
        <f t="shared" si="31"/>
        <v>0.38651793239067328</v>
      </c>
      <c r="AY27">
        <f t="shared" si="32"/>
        <v>8.5958603342317363E-3</v>
      </c>
      <c r="AZ27">
        <f t="shared" si="33"/>
        <v>2.8183350500983235</v>
      </c>
      <c r="BA27" t="s">
        <v>335</v>
      </c>
      <c r="BB27">
        <v>524.11</v>
      </c>
      <c r="BC27">
        <f t="shared" si="34"/>
        <v>330.21000000000004</v>
      </c>
      <c r="BD27">
        <f t="shared" si="35"/>
        <v>0.39661928423171311</v>
      </c>
      <c r="BE27">
        <f t="shared" si="36"/>
        <v>0.87939604889754086</v>
      </c>
      <c r="BF27">
        <f t="shared" si="37"/>
        <v>0.94327824439322761</v>
      </c>
      <c r="BG27">
        <f t="shared" si="38"/>
        <v>0.94547910580127237</v>
      </c>
      <c r="BH27">
        <f t="shared" si="39"/>
        <v>1400.0106451612901</v>
      </c>
      <c r="BI27">
        <f t="shared" si="40"/>
        <v>1180.1941373373004</v>
      </c>
      <c r="BJ27">
        <f t="shared" si="41"/>
        <v>0.84298940255653165</v>
      </c>
      <c r="BK27">
        <f t="shared" si="42"/>
        <v>0.19597880511306329</v>
      </c>
      <c r="BL27">
        <v>6</v>
      </c>
      <c r="BM27">
        <v>0.5</v>
      </c>
      <c r="BN27" t="s">
        <v>290</v>
      </c>
      <c r="BO27">
        <v>2</v>
      </c>
      <c r="BP27">
        <v>1608319672.0999999</v>
      </c>
      <c r="BQ27">
        <v>700.02967741935504</v>
      </c>
      <c r="BR27">
        <v>711.86109677419302</v>
      </c>
      <c r="BS27">
        <v>24.846245161290302</v>
      </c>
      <c r="BT27">
        <v>24.356893548387099</v>
      </c>
      <c r="BU27">
        <v>696.73248387096805</v>
      </c>
      <c r="BV27">
        <v>24.637616129032299</v>
      </c>
      <c r="BW27">
        <v>500.01364516129001</v>
      </c>
      <c r="BX27">
        <v>102.53474193548401</v>
      </c>
      <c r="BY27">
        <v>9.9984525806451605E-2</v>
      </c>
      <c r="BZ27">
        <v>27.995319354838699</v>
      </c>
      <c r="CA27">
        <v>29.1870032258065</v>
      </c>
      <c r="CB27">
        <v>999.9</v>
      </c>
      <c r="CC27">
        <v>0</v>
      </c>
      <c r="CD27">
        <v>0</v>
      </c>
      <c r="CE27">
        <v>9998.0429032258107</v>
      </c>
      <c r="CF27">
        <v>0</v>
      </c>
      <c r="CG27">
        <v>1009.81403225806</v>
      </c>
      <c r="CH27">
        <v>1400.0106451612901</v>
      </c>
      <c r="CI27">
        <v>0.89999638709677399</v>
      </c>
      <c r="CJ27">
        <v>0.100003632258065</v>
      </c>
      <c r="CK27">
        <v>0</v>
      </c>
      <c r="CL27">
        <v>723.39448387096797</v>
      </c>
      <c r="CM27">
        <v>4.9993800000000004</v>
      </c>
      <c r="CN27">
        <v>10167.845161290301</v>
      </c>
      <c r="CO27">
        <v>11164.4064516129</v>
      </c>
      <c r="CP27">
        <v>46.691064516129003</v>
      </c>
      <c r="CQ27">
        <v>49.021999999999998</v>
      </c>
      <c r="CR27">
        <v>47.414999999999999</v>
      </c>
      <c r="CS27">
        <v>48.625</v>
      </c>
      <c r="CT27">
        <v>48.217483870967698</v>
      </c>
      <c r="CU27">
        <v>1255.50419354839</v>
      </c>
      <c r="CV27">
        <v>139.50645161290299</v>
      </c>
      <c r="CW27">
        <v>0</v>
      </c>
      <c r="CX27">
        <v>120</v>
      </c>
      <c r="CY27">
        <v>0</v>
      </c>
      <c r="CZ27">
        <v>723.35234615384604</v>
      </c>
      <c r="DA27">
        <v>-3.6779145207235899</v>
      </c>
      <c r="DB27">
        <v>-46.0307693164062</v>
      </c>
      <c r="DC27">
        <v>10167.223076923099</v>
      </c>
      <c r="DD27">
        <v>15</v>
      </c>
      <c r="DE27">
        <v>1608319371.0999999</v>
      </c>
      <c r="DF27" t="s">
        <v>322</v>
      </c>
      <c r="DG27">
        <v>1608319369.0999999</v>
      </c>
      <c r="DH27">
        <v>1608319371.0999999</v>
      </c>
      <c r="DI27">
        <v>6</v>
      </c>
      <c r="DJ27">
        <v>0.03</v>
      </c>
      <c r="DK27">
        <v>-3.3000000000000002E-2</v>
      </c>
      <c r="DL27">
        <v>3.2970000000000002</v>
      </c>
      <c r="DM27">
        <v>0.20899999999999999</v>
      </c>
      <c r="DN27">
        <v>408</v>
      </c>
      <c r="DO27">
        <v>24</v>
      </c>
      <c r="DP27">
        <v>0.14000000000000001</v>
      </c>
      <c r="DQ27">
        <v>0.09</v>
      </c>
      <c r="DR27">
        <v>9.57539461040734</v>
      </c>
      <c r="DS27">
        <v>-0.55742294855934904</v>
      </c>
      <c r="DT27">
        <v>6.5311589871082903E-2</v>
      </c>
      <c r="DU27">
        <v>0</v>
      </c>
      <c r="DV27">
        <v>-11.8314290322581</v>
      </c>
      <c r="DW27">
        <v>0.85512096774195001</v>
      </c>
      <c r="DX27">
        <v>9.5837130637038997E-2</v>
      </c>
      <c r="DY27">
        <v>0</v>
      </c>
      <c r="DZ27">
        <v>0.48936080645161301</v>
      </c>
      <c r="EA27">
        <v>-3.1587048387097402E-2</v>
      </c>
      <c r="EB27">
        <v>2.67245924461944E-3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3.2970000000000002</v>
      </c>
      <c r="EJ27">
        <v>0.20860000000000001</v>
      </c>
      <c r="EK27">
        <v>3.2973000000000101</v>
      </c>
      <c r="EL27">
        <v>0</v>
      </c>
      <c r="EM27">
        <v>0</v>
      </c>
      <c r="EN27">
        <v>0</v>
      </c>
      <c r="EO27">
        <v>0.208644999999997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5.2</v>
      </c>
      <c r="EX27">
        <v>5.2</v>
      </c>
      <c r="EY27">
        <v>2</v>
      </c>
      <c r="EZ27">
        <v>487.75599999999997</v>
      </c>
      <c r="FA27">
        <v>537.255</v>
      </c>
      <c r="FB27">
        <v>24.426500000000001</v>
      </c>
      <c r="FC27">
        <v>33.036200000000001</v>
      </c>
      <c r="FD27">
        <v>29.9999</v>
      </c>
      <c r="FE27">
        <v>32.848700000000001</v>
      </c>
      <c r="FF27">
        <v>32.887700000000002</v>
      </c>
      <c r="FG27">
        <v>33.2562</v>
      </c>
      <c r="FH27">
        <v>100</v>
      </c>
      <c r="FI27">
        <v>2.63314</v>
      </c>
      <c r="FJ27">
        <v>24.425000000000001</v>
      </c>
      <c r="FK27">
        <v>711.76199999999994</v>
      </c>
      <c r="FL27">
        <v>0</v>
      </c>
      <c r="FM27">
        <v>100.904</v>
      </c>
      <c r="FN27">
        <v>100.43</v>
      </c>
    </row>
    <row r="28" spans="1:170" x14ac:dyDescent="0.25">
      <c r="A28">
        <v>12</v>
      </c>
      <c r="B28">
        <v>1608319785.5999999</v>
      </c>
      <c r="C28">
        <v>1092.5</v>
      </c>
      <c r="D28" t="s">
        <v>336</v>
      </c>
      <c r="E28" t="s">
        <v>337</v>
      </c>
      <c r="F28" t="s">
        <v>285</v>
      </c>
      <c r="G28" t="s">
        <v>286</v>
      </c>
      <c r="H28">
        <v>1608319777.5999999</v>
      </c>
      <c r="I28">
        <f t="shared" si="0"/>
        <v>4.5769889264981814E-4</v>
      </c>
      <c r="J28">
        <f t="shared" si="1"/>
        <v>9.3843433975756039</v>
      </c>
      <c r="K28">
        <f t="shared" si="2"/>
        <v>799.81541935483904</v>
      </c>
      <c r="L28">
        <f t="shared" si="3"/>
        <v>281.93505226295525</v>
      </c>
      <c r="M28">
        <f t="shared" si="4"/>
        <v>28.93552416425349</v>
      </c>
      <c r="N28">
        <f t="shared" si="5"/>
        <v>82.086559326079794</v>
      </c>
      <c r="O28">
        <f t="shared" si="6"/>
        <v>2.9900049120413746E-2</v>
      </c>
      <c r="P28">
        <f t="shared" si="7"/>
        <v>2.9768180051432562</v>
      </c>
      <c r="Q28">
        <f t="shared" si="8"/>
        <v>2.973420108517693E-2</v>
      </c>
      <c r="R28">
        <f t="shared" si="9"/>
        <v>1.8598699634346495E-2</v>
      </c>
      <c r="S28">
        <f t="shared" si="10"/>
        <v>231.29377983019418</v>
      </c>
      <c r="T28">
        <f t="shared" si="11"/>
        <v>29.210529808664553</v>
      </c>
      <c r="U28">
        <f t="shared" si="12"/>
        <v>29.189096774193601</v>
      </c>
      <c r="V28">
        <f t="shared" si="13"/>
        <v>4.0659902290311161</v>
      </c>
      <c r="W28">
        <f t="shared" si="14"/>
        <v>66.912994946995795</v>
      </c>
      <c r="X28">
        <f t="shared" si="15"/>
        <v>2.536996482850697</v>
      </c>
      <c r="Y28">
        <f t="shared" si="16"/>
        <v>3.7914854728298195</v>
      </c>
      <c r="Z28">
        <f t="shared" si="17"/>
        <v>1.5289937461804191</v>
      </c>
      <c r="AA28">
        <f t="shared" si="18"/>
        <v>-20.184521165856982</v>
      </c>
      <c r="AB28">
        <f t="shared" si="19"/>
        <v>-193.26785079276283</v>
      </c>
      <c r="AC28">
        <f t="shared" si="20"/>
        <v>-14.235016361349793</v>
      </c>
      <c r="AD28">
        <f t="shared" si="21"/>
        <v>3.6063915102245971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54133.489984706182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731.74120000000005</v>
      </c>
      <c r="AR28">
        <v>862.95</v>
      </c>
      <c r="AS28">
        <f t="shared" si="27"/>
        <v>0.15204681615389071</v>
      </c>
      <c r="AT28">
        <v>0.5</v>
      </c>
      <c r="AU28">
        <f t="shared" si="28"/>
        <v>1180.2018405629015</v>
      </c>
      <c r="AV28">
        <f t="shared" si="29"/>
        <v>9.3843433975756039</v>
      </c>
      <c r="AW28">
        <f t="shared" si="30"/>
        <v>89.722966138275453</v>
      </c>
      <c r="AX28">
        <f t="shared" si="31"/>
        <v>0.38444869343530907</v>
      </c>
      <c r="AY28">
        <f t="shared" si="32"/>
        <v>8.4410060508297233E-3</v>
      </c>
      <c r="AZ28">
        <f t="shared" si="33"/>
        <v>2.7801494872240569</v>
      </c>
      <c r="BA28" t="s">
        <v>339</v>
      </c>
      <c r="BB28">
        <v>531.19000000000005</v>
      </c>
      <c r="BC28">
        <f t="shared" si="34"/>
        <v>331.76</v>
      </c>
      <c r="BD28">
        <f t="shared" si="35"/>
        <v>0.39549312756209309</v>
      </c>
      <c r="BE28">
        <f t="shared" si="36"/>
        <v>0.87851579521694401</v>
      </c>
      <c r="BF28">
        <f t="shared" si="37"/>
        <v>0.88971358526980049</v>
      </c>
      <c r="BG28">
        <f t="shared" si="38"/>
        <v>0.94209027772743426</v>
      </c>
      <c r="BH28">
        <f t="shared" si="39"/>
        <v>1400.0203225806399</v>
      </c>
      <c r="BI28">
        <f t="shared" si="40"/>
        <v>1180.2018405629015</v>
      </c>
      <c r="BJ28">
        <f t="shared" si="41"/>
        <v>0.84298907774956444</v>
      </c>
      <c r="BK28">
        <f t="shared" si="42"/>
        <v>0.1959781554991287</v>
      </c>
      <c r="BL28">
        <v>6</v>
      </c>
      <c r="BM28">
        <v>0.5</v>
      </c>
      <c r="BN28" t="s">
        <v>290</v>
      </c>
      <c r="BO28">
        <v>2</v>
      </c>
      <c r="BP28">
        <v>1608319777.5999999</v>
      </c>
      <c r="BQ28">
        <v>799.81541935483904</v>
      </c>
      <c r="BR28">
        <v>811.51583870967704</v>
      </c>
      <c r="BS28">
        <v>24.719380645161301</v>
      </c>
      <c r="BT28">
        <v>24.183722580645199</v>
      </c>
      <c r="BU28">
        <v>796.51822580645103</v>
      </c>
      <c r="BV28">
        <v>24.510729032258102</v>
      </c>
      <c r="BW28">
        <v>500.00351612903199</v>
      </c>
      <c r="BX28">
        <v>102.532</v>
      </c>
      <c r="BY28">
        <v>9.9878980645161305E-2</v>
      </c>
      <c r="BZ28">
        <v>27.9848322580645</v>
      </c>
      <c r="CA28">
        <v>29.189096774193601</v>
      </c>
      <c r="CB28">
        <v>999.9</v>
      </c>
      <c r="CC28">
        <v>0</v>
      </c>
      <c r="CD28">
        <v>0</v>
      </c>
      <c r="CE28">
        <v>10018.308064516101</v>
      </c>
      <c r="CF28">
        <v>0</v>
      </c>
      <c r="CG28">
        <v>632.79832258064505</v>
      </c>
      <c r="CH28">
        <v>1400.0203225806399</v>
      </c>
      <c r="CI28">
        <v>0.90000574193548399</v>
      </c>
      <c r="CJ28">
        <v>9.9994077419354802E-2</v>
      </c>
      <c r="CK28">
        <v>0</v>
      </c>
      <c r="CL28">
        <v>731.84429032258095</v>
      </c>
      <c r="CM28">
        <v>4.9993800000000004</v>
      </c>
      <c r="CN28">
        <v>10269.483870967701</v>
      </c>
      <c r="CO28">
        <v>11164.5064516129</v>
      </c>
      <c r="CP28">
        <v>46.389000000000003</v>
      </c>
      <c r="CQ28">
        <v>48.741870967741903</v>
      </c>
      <c r="CR28">
        <v>47.092483870967698</v>
      </c>
      <c r="CS28">
        <v>48.370935483871001</v>
      </c>
      <c r="CT28">
        <v>47.941064516129003</v>
      </c>
      <c r="CU28">
        <v>1255.5280645161299</v>
      </c>
      <c r="CV28">
        <v>139.49225806451599</v>
      </c>
      <c r="CW28">
        <v>0</v>
      </c>
      <c r="CX28">
        <v>105</v>
      </c>
      <c r="CY28">
        <v>0</v>
      </c>
      <c r="CZ28">
        <v>731.74120000000005</v>
      </c>
      <c r="DA28">
        <v>-7.5903846238856696</v>
      </c>
      <c r="DB28">
        <v>-110.700000200825</v>
      </c>
      <c r="DC28">
        <v>10267.516</v>
      </c>
      <c r="DD28">
        <v>15</v>
      </c>
      <c r="DE28">
        <v>1608319371.0999999</v>
      </c>
      <c r="DF28" t="s">
        <v>322</v>
      </c>
      <c r="DG28">
        <v>1608319369.0999999</v>
      </c>
      <c r="DH28">
        <v>1608319371.0999999</v>
      </c>
      <c r="DI28">
        <v>6</v>
      </c>
      <c r="DJ28">
        <v>0.03</v>
      </c>
      <c r="DK28">
        <v>-3.3000000000000002E-2</v>
      </c>
      <c r="DL28">
        <v>3.2970000000000002</v>
      </c>
      <c r="DM28">
        <v>0.20899999999999999</v>
      </c>
      <c r="DN28">
        <v>408</v>
      </c>
      <c r="DO28">
        <v>24</v>
      </c>
      <c r="DP28">
        <v>0.14000000000000001</v>
      </c>
      <c r="DQ28">
        <v>0.09</v>
      </c>
      <c r="DR28">
        <v>9.3979552095004699</v>
      </c>
      <c r="DS28">
        <v>-0.248690415900444</v>
      </c>
      <c r="DT28">
        <v>7.9387063310667597E-2</v>
      </c>
      <c r="DU28">
        <v>1</v>
      </c>
      <c r="DV28">
        <v>-11.7059129032258</v>
      </c>
      <c r="DW28">
        <v>0.13507741935485701</v>
      </c>
      <c r="DX28">
        <v>8.8175604635645097E-2</v>
      </c>
      <c r="DY28">
        <v>1</v>
      </c>
      <c r="DZ28">
        <v>0.53483051612903199</v>
      </c>
      <c r="EA28">
        <v>9.2932161290322196E-2</v>
      </c>
      <c r="EB28">
        <v>6.9640389878240401E-3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3.2970000000000002</v>
      </c>
      <c r="EJ28">
        <v>0.20860000000000001</v>
      </c>
      <c r="EK28">
        <v>3.2973000000000101</v>
      </c>
      <c r="EL28">
        <v>0</v>
      </c>
      <c r="EM28">
        <v>0</v>
      </c>
      <c r="EN28">
        <v>0</v>
      </c>
      <c r="EO28">
        <v>0.208644999999997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6.9</v>
      </c>
      <c r="EX28">
        <v>6.9</v>
      </c>
      <c r="EY28">
        <v>2</v>
      </c>
      <c r="EZ28">
        <v>487.69099999999997</v>
      </c>
      <c r="FA28">
        <v>536.40300000000002</v>
      </c>
      <c r="FB28">
        <v>24.481100000000001</v>
      </c>
      <c r="FC28">
        <v>32.985999999999997</v>
      </c>
      <c r="FD28">
        <v>30.0001</v>
      </c>
      <c r="FE28">
        <v>32.806699999999999</v>
      </c>
      <c r="FF28">
        <v>32.846899999999998</v>
      </c>
      <c r="FG28">
        <v>36.991500000000002</v>
      </c>
      <c r="FH28">
        <v>100</v>
      </c>
      <c r="FI28">
        <v>0</v>
      </c>
      <c r="FJ28">
        <v>24.489100000000001</v>
      </c>
      <c r="FK28">
        <v>811.42600000000004</v>
      </c>
      <c r="FL28">
        <v>0</v>
      </c>
      <c r="FM28">
        <v>100.90600000000001</v>
      </c>
      <c r="FN28">
        <v>100.431</v>
      </c>
    </row>
    <row r="29" spans="1:170" x14ac:dyDescent="0.25">
      <c r="A29">
        <v>13</v>
      </c>
      <c r="B29">
        <v>1608319850.5999999</v>
      </c>
      <c r="C29">
        <v>1157.5</v>
      </c>
      <c r="D29" t="s">
        <v>340</v>
      </c>
      <c r="E29" t="s">
        <v>341</v>
      </c>
      <c r="F29" t="s">
        <v>285</v>
      </c>
      <c r="G29" t="s">
        <v>286</v>
      </c>
      <c r="H29">
        <v>1608319842.5999999</v>
      </c>
      <c r="I29">
        <f t="shared" si="0"/>
        <v>4.2721928641118302E-4</v>
      </c>
      <c r="J29">
        <f t="shared" si="1"/>
        <v>10.197731096803091</v>
      </c>
      <c r="K29">
        <f t="shared" si="2"/>
        <v>897.38458064516101</v>
      </c>
      <c r="L29">
        <f t="shared" si="3"/>
        <v>284.37071318692415</v>
      </c>
      <c r="M29">
        <f t="shared" si="4"/>
        <v>29.185775551963008</v>
      </c>
      <c r="N29">
        <f t="shared" si="5"/>
        <v>92.101133274178594</v>
      </c>
      <c r="O29">
        <f t="shared" si="6"/>
        <v>2.7395001999180438E-2</v>
      </c>
      <c r="P29">
        <f t="shared" si="7"/>
        <v>2.9735455567967741</v>
      </c>
      <c r="Q29">
        <f t="shared" si="8"/>
        <v>2.725555725102646E-2</v>
      </c>
      <c r="R29">
        <f t="shared" si="9"/>
        <v>1.7047192532209442E-2</v>
      </c>
      <c r="S29">
        <f t="shared" si="10"/>
        <v>231.28930782736219</v>
      </c>
      <c r="T29">
        <f t="shared" si="11"/>
        <v>29.218389854364332</v>
      </c>
      <c r="U29">
        <f t="shared" si="12"/>
        <v>29.198951612903201</v>
      </c>
      <c r="V29">
        <f t="shared" si="13"/>
        <v>4.0683062107809205</v>
      </c>
      <c r="W29">
        <f t="shared" si="14"/>
        <v>66.235736318487795</v>
      </c>
      <c r="X29">
        <f t="shared" si="15"/>
        <v>2.5111449858370474</v>
      </c>
      <c r="Y29">
        <f t="shared" si="16"/>
        <v>3.791223779505466</v>
      </c>
      <c r="Z29">
        <f t="shared" si="17"/>
        <v>1.5571612249438731</v>
      </c>
      <c r="AA29">
        <f t="shared" si="18"/>
        <v>-18.840370530733171</v>
      </c>
      <c r="AB29">
        <f t="shared" si="19"/>
        <v>-194.82500255526162</v>
      </c>
      <c r="AC29">
        <f t="shared" si="20"/>
        <v>-14.366120097716786</v>
      </c>
      <c r="AD29">
        <f t="shared" si="21"/>
        <v>3.2578146436506188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54037.731418483134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739.20411538461497</v>
      </c>
      <c r="AR29">
        <v>873.02</v>
      </c>
      <c r="AS29">
        <f t="shared" si="27"/>
        <v>0.15327928869371266</v>
      </c>
      <c r="AT29">
        <v>0.5</v>
      </c>
      <c r="AU29">
        <f t="shared" si="28"/>
        <v>1180.1760773441397</v>
      </c>
      <c r="AV29">
        <f t="shared" si="29"/>
        <v>10.197731096803091</v>
      </c>
      <c r="AW29">
        <f t="shared" si="30"/>
        <v>90.448274834322874</v>
      </c>
      <c r="AX29">
        <f t="shared" si="31"/>
        <v>0.38873107145311681</v>
      </c>
      <c r="AY29">
        <f t="shared" si="32"/>
        <v>9.1303990849131416E-3</v>
      </c>
      <c r="AZ29">
        <f t="shared" si="33"/>
        <v>2.7365466999610546</v>
      </c>
      <c r="BA29" t="s">
        <v>343</v>
      </c>
      <c r="BB29">
        <v>533.65</v>
      </c>
      <c r="BC29">
        <f t="shared" si="34"/>
        <v>339.37</v>
      </c>
      <c r="BD29">
        <f t="shared" si="35"/>
        <v>0.39430675845061441</v>
      </c>
      <c r="BE29">
        <f t="shared" si="36"/>
        <v>0.87561711313832502</v>
      </c>
      <c r="BF29">
        <f t="shared" si="37"/>
        <v>0.8493923517865708</v>
      </c>
      <c r="BG29">
        <f t="shared" si="38"/>
        <v>0.9381359905080191</v>
      </c>
      <c r="BH29">
        <f t="shared" si="39"/>
        <v>1399.9893548387099</v>
      </c>
      <c r="BI29">
        <f t="shared" si="40"/>
        <v>1180.1760773441397</v>
      </c>
      <c r="BJ29">
        <f t="shared" si="41"/>
        <v>0.84298932221531464</v>
      </c>
      <c r="BK29">
        <f t="shared" si="42"/>
        <v>0.19597864443062946</v>
      </c>
      <c r="BL29">
        <v>6</v>
      </c>
      <c r="BM29">
        <v>0.5</v>
      </c>
      <c r="BN29" t="s">
        <v>290</v>
      </c>
      <c r="BO29">
        <v>2</v>
      </c>
      <c r="BP29">
        <v>1608319842.5999999</v>
      </c>
      <c r="BQ29">
        <v>897.38458064516101</v>
      </c>
      <c r="BR29">
        <v>910.08174193548405</v>
      </c>
      <c r="BS29">
        <v>24.467264516128999</v>
      </c>
      <c r="BT29">
        <v>23.967151612903201</v>
      </c>
      <c r="BU29">
        <v>894.08712903225796</v>
      </c>
      <c r="BV29">
        <v>24.258606451612899</v>
      </c>
      <c r="BW29">
        <v>500.00677419354798</v>
      </c>
      <c r="BX29">
        <v>102.532870967742</v>
      </c>
      <c r="BY29">
        <v>9.9974816129032307E-2</v>
      </c>
      <c r="BZ29">
        <v>27.9836483870968</v>
      </c>
      <c r="CA29">
        <v>29.198951612903201</v>
      </c>
      <c r="CB29">
        <v>999.9</v>
      </c>
      <c r="CC29">
        <v>0</v>
      </c>
      <c r="CD29">
        <v>0</v>
      </c>
      <c r="CE29">
        <v>9999.6980645161293</v>
      </c>
      <c r="CF29">
        <v>0</v>
      </c>
      <c r="CG29">
        <v>446.28854838709702</v>
      </c>
      <c r="CH29">
        <v>1399.9893548387099</v>
      </c>
      <c r="CI29">
        <v>0.89999838709677404</v>
      </c>
      <c r="CJ29">
        <v>0.100001548387097</v>
      </c>
      <c r="CK29">
        <v>0</v>
      </c>
      <c r="CL29">
        <v>739.32306451612897</v>
      </c>
      <c r="CM29">
        <v>4.9993800000000004</v>
      </c>
      <c r="CN29">
        <v>10362.5290322581</v>
      </c>
      <c r="CO29">
        <v>11164.2387096774</v>
      </c>
      <c r="CP29">
        <v>46.258000000000003</v>
      </c>
      <c r="CQ29">
        <v>48.542000000000002</v>
      </c>
      <c r="CR29">
        <v>46.936999999999998</v>
      </c>
      <c r="CS29">
        <v>48.191064516129003</v>
      </c>
      <c r="CT29">
        <v>47.804000000000002</v>
      </c>
      <c r="CU29">
        <v>1255.4893548387099</v>
      </c>
      <c r="CV29">
        <v>139.50064516129001</v>
      </c>
      <c r="CW29">
        <v>0</v>
      </c>
      <c r="CX29">
        <v>64.600000143051105</v>
      </c>
      <c r="CY29">
        <v>0</v>
      </c>
      <c r="CZ29">
        <v>739.20411538461497</v>
      </c>
      <c r="DA29">
        <v>-8.5665983064681193</v>
      </c>
      <c r="DB29">
        <v>-122.765812040238</v>
      </c>
      <c r="DC29">
        <v>10361.2038461538</v>
      </c>
      <c r="DD29">
        <v>15</v>
      </c>
      <c r="DE29">
        <v>1608319371.0999999</v>
      </c>
      <c r="DF29" t="s">
        <v>322</v>
      </c>
      <c r="DG29">
        <v>1608319369.0999999</v>
      </c>
      <c r="DH29">
        <v>1608319371.0999999</v>
      </c>
      <c r="DI29">
        <v>6</v>
      </c>
      <c r="DJ29">
        <v>0.03</v>
      </c>
      <c r="DK29">
        <v>-3.3000000000000002E-2</v>
      </c>
      <c r="DL29">
        <v>3.2970000000000002</v>
      </c>
      <c r="DM29">
        <v>0.20899999999999999</v>
      </c>
      <c r="DN29">
        <v>408</v>
      </c>
      <c r="DO29">
        <v>24</v>
      </c>
      <c r="DP29">
        <v>0.14000000000000001</v>
      </c>
      <c r="DQ29">
        <v>0.09</v>
      </c>
      <c r="DR29">
        <v>10.2121022302965</v>
      </c>
      <c r="DS29">
        <v>0.12931111715629201</v>
      </c>
      <c r="DT29">
        <v>9.7696652412106094E-2</v>
      </c>
      <c r="DU29">
        <v>1</v>
      </c>
      <c r="DV29">
        <v>-12.711951612903199</v>
      </c>
      <c r="DW29">
        <v>-0.14099032258059599</v>
      </c>
      <c r="DX29">
        <v>0.115932799976114</v>
      </c>
      <c r="DY29">
        <v>1</v>
      </c>
      <c r="DZ29">
        <v>0.49968664516129002</v>
      </c>
      <c r="EA29">
        <v>5.00199677419347E-2</v>
      </c>
      <c r="EB29">
        <v>3.8100527178504002E-3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3.2970000000000002</v>
      </c>
      <c r="EJ29">
        <v>0.2087</v>
      </c>
      <c r="EK29">
        <v>3.2973000000000101</v>
      </c>
      <c r="EL29">
        <v>0</v>
      </c>
      <c r="EM29">
        <v>0</v>
      </c>
      <c r="EN29">
        <v>0</v>
      </c>
      <c r="EO29">
        <v>0.208644999999997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</v>
      </c>
      <c r="EX29">
        <v>8</v>
      </c>
      <c r="EY29">
        <v>2</v>
      </c>
      <c r="EZ29">
        <v>487.54199999999997</v>
      </c>
      <c r="FA29">
        <v>535.07399999999996</v>
      </c>
      <c r="FB29">
        <v>24.439699999999998</v>
      </c>
      <c r="FC29">
        <v>32.971299999999999</v>
      </c>
      <c r="FD29">
        <v>30.0001</v>
      </c>
      <c r="FE29">
        <v>32.791200000000003</v>
      </c>
      <c r="FF29">
        <v>32.8352</v>
      </c>
      <c r="FG29">
        <v>40.583599999999997</v>
      </c>
      <c r="FH29">
        <v>100</v>
      </c>
      <c r="FI29">
        <v>15.719799999999999</v>
      </c>
      <c r="FJ29">
        <v>24.447500000000002</v>
      </c>
      <c r="FK29">
        <v>911.11699999999996</v>
      </c>
      <c r="FL29">
        <v>14.416700000000001</v>
      </c>
      <c r="FM29">
        <v>100.90600000000001</v>
      </c>
      <c r="FN29">
        <v>100.431</v>
      </c>
    </row>
    <row r="30" spans="1:170" x14ac:dyDescent="0.25">
      <c r="A30">
        <v>14</v>
      </c>
      <c r="B30">
        <v>1608319971.0999999</v>
      </c>
      <c r="C30">
        <v>1278</v>
      </c>
      <c r="D30" t="s">
        <v>344</v>
      </c>
      <c r="E30" t="s">
        <v>345</v>
      </c>
      <c r="F30" t="s">
        <v>285</v>
      </c>
      <c r="G30" t="s">
        <v>286</v>
      </c>
      <c r="H30">
        <v>1608319963.0999999</v>
      </c>
      <c r="I30">
        <f t="shared" si="0"/>
        <v>3.1043691080744371E-4</v>
      </c>
      <c r="J30">
        <f t="shared" si="1"/>
        <v>10.849745562432856</v>
      </c>
      <c r="K30">
        <f t="shared" si="2"/>
        <v>1199.7893548387101</v>
      </c>
      <c r="L30">
        <f t="shared" si="3"/>
        <v>286.33670184713276</v>
      </c>
      <c r="M30">
        <f t="shared" si="4"/>
        <v>29.386508000847222</v>
      </c>
      <c r="N30">
        <f t="shared" si="5"/>
        <v>123.13342735267709</v>
      </c>
      <c r="O30">
        <f t="shared" si="6"/>
        <v>1.9468823238406076E-2</v>
      </c>
      <c r="P30">
        <f t="shared" si="7"/>
        <v>2.9749583154146211</v>
      </c>
      <c r="Q30">
        <f t="shared" si="8"/>
        <v>1.9398317509454005E-2</v>
      </c>
      <c r="R30">
        <f t="shared" si="9"/>
        <v>1.2130261724237422E-2</v>
      </c>
      <c r="S30">
        <f t="shared" si="10"/>
        <v>231.29364193649272</v>
      </c>
      <c r="T30">
        <f t="shared" si="11"/>
        <v>29.2667389942197</v>
      </c>
      <c r="U30">
        <f t="shared" si="12"/>
        <v>29.233312903225801</v>
      </c>
      <c r="V30">
        <f t="shared" si="13"/>
        <v>4.0763904431768028</v>
      </c>
      <c r="W30">
        <f t="shared" si="14"/>
        <v>65.513181126563367</v>
      </c>
      <c r="X30">
        <f t="shared" si="15"/>
        <v>2.4864993794580625</v>
      </c>
      <c r="Y30">
        <f t="shared" si="16"/>
        <v>3.7954184741150838</v>
      </c>
      <c r="Z30">
        <f t="shared" si="17"/>
        <v>1.5898910637187402</v>
      </c>
      <c r="AA30">
        <f t="shared" si="18"/>
        <v>-13.690267766608267</v>
      </c>
      <c r="AB30">
        <f t="shared" si="19"/>
        <v>-197.38647461462048</v>
      </c>
      <c r="AC30">
        <f t="shared" si="20"/>
        <v>-14.551948040645332</v>
      </c>
      <c r="AD30">
        <f t="shared" si="21"/>
        <v>5.6649515146186502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54075.676570998345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761.22050000000002</v>
      </c>
      <c r="AR30">
        <v>904.8</v>
      </c>
      <c r="AS30">
        <f t="shared" si="27"/>
        <v>0.15868645004420856</v>
      </c>
      <c r="AT30">
        <v>0.5</v>
      </c>
      <c r="AU30">
        <f t="shared" si="28"/>
        <v>1180.1983566920785</v>
      </c>
      <c r="AV30">
        <f t="shared" si="29"/>
        <v>10.849745562432856</v>
      </c>
      <c r="AW30">
        <f t="shared" si="30"/>
        <v>93.640743785737271</v>
      </c>
      <c r="AX30">
        <f t="shared" si="31"/>
        <v>0.40374668435013261</v>
      </c>
      <c r="AY30">
        <f t="shared" si="32"/>
        <v>9.6826884882967069E-3</v>
      </c>
      <c r="AZ30">
        <f t="shared" si="33"/>
        <v>2.6053050397877984</v>
      </c>
      <c r="BA30" t="s">
        <v>347</v>
      </c>
      <c r="BB30">
        <v>539.49</v>
      </c>
      <c r="BC30">
        <f t="shared" si="34"/>
        <v>365.30999999999995</v>
      </c>
      <c r="BD30">
        <f t="shared" si="35"/>
        <v>0.39303468287208115</v>
      </c>
      <c r="BE30">
        <f t="shared" si="36"/>
        <v>0.86582261743413425</v>
      </c>
      <c r="BF30">
        <f t="shared" si="37"/>
        <v>0.75838351210791421</v>
      </c>
      <c r="BG30">
        <f t="shared" si="38"/>
        <v>0.92565662130911031</v>
      </c>
      <c r="BH30">
        <f t="shared" si="39"/>
        <v>1400.0158064516099</v>
      </c>
      <c r="BI30">
        <f t="shared" si="40"/>
        <v>1180.1983566920785</v>
      </c>
      <c r="BJ30">
        <f t="shared" si="41"/>
        <v>0.84298930858740329</v>
      </c>
      <c r="BK30">
        <f t="shared" si="42"/>
        <v>0.19597861717480661</v>
      </c>
      <c r="BL30">
        <v>6</v>
      </c>
      <c r="BM30">
        <v>0.5</v>
      </c>
      <c r="BN30" t="s">
        <v>290</v>
      </c>
      <c r="BO30">
        <v>2</v>
      </c>
      <c r="BP30">
        <v>1608319963.0999999</v>
      </c>
      <c r="BQ30">
        <v>1199.7893548387101</v>
      </c>
      <c r="BR30">
        <v>1213.2558064516099</v>
      </c>
      <c r="BS30">
        <v>24.227990322580599</v>
      </c>
      <c r="BT30">
        <v>23.864496774193501</v>
      </c>
      <c r="BU30">
        <v>1196.49322580645</v>
      </c>
      <c r="BV30">
        <v>24.019341935483901</v>
      </c>
      <c r="BW30">
        <v>500.00719354838702</v>
      </c>
      <c r="BX30">
        <v>102.529258064516</v>
      </c>
      <c r="BY30">
        <v>9.9946683870967806E-2</v>
      </c>
      <c r="BZ30">
        <v>28.002616129032301</v>
      </c>
      <c r="CA30">
        <v>29.233312903225801</v>
      </c>
      <c r="CB30">
        <v>999.9</v>
      </c>
      <c r="CC30">
        <v>0</v>
      </c>
      <c r="CD30">
        <v>0</v>
      </c>
      <c r="CE30">
        <v>10008.0451612903</v>
      </c>
      <c r="CF30">
        <v>0</v>
      </c>
      <c r="CG30">
        <v>806.08980645161296</v>
      </c>
      <c r="CH30">
        <v>1400.0158064516099</v>
      </c>
      <c r="CI30">
        <v>0.89999867741935502</v>
      </c>
      <c r="CJ30">
        <v>0.10000130967741901</v>
      </c>
      <c r="CK30">
        <v>0</v>
      </c>
      <c r="CL30">
        <v>761.32077419354903</v>
      </c>
      <c r="CM30">
        <v>4.9993800000000004</v>
      </c>
      <c r="CN30">
        <v>10652.5419354839</v>
      </c>
      <c r="CO30">
        <v>11164.4548387097</v>
      </c>
      <c r="CP30">
        <v>45.991870967741903</v>
      </c>
      <c r="CQ30">
        <v>48.241870967741903</v>
      </c>
      <c r="CR30">
        <v>46.667000000000002</v>
      </c>
      <c r="CS30">
        <v>47.947161290322597</v>
      </c>
      <c r="CT30">
        <v>47.561999999999998</v>
      </c>
      <c r="CU30">
        <v>1255.51322580645</v>
      </c>
      <c r="CV30">
        <v>139.502580645161</v>
      </c>
      <c r="CW30">
        <v>0</v>
      </c>
      <c r="CX30">
        <v>119.60000014305101</v>
      </c>
      <c r="CY30">
        <v>0</v>
      </c>
      <c r="CZ30">
        <v>761.22050000000002</v>
      </c>
      <c r="DA30">
        <v>-15.1780854880892</v>
      </c>
      <c r="DB30">
        <v>-216.28376082871901</v>
      </c>
      <c r="DC30">
        <v>10651.3038461538</v>
      </c>
      <c r="DD30">
        <v>15</v>
      </c>
      <c r="DE30">
        <v>1608319371.0999999</v>
      </c>
      <c r="DF30" t="s">
        <v>322</v>
      </c>
      <c r="DG30">
        <v>1608319369.0999999</v>
      </c>
      <c r="DH30">
        <v>1608319371.0999999</v>
      </c>
      <c r="DI30">
        <v>6</v>
      </c>
      <c r="DJ30">
        <v>0.03</v>
      </c>
      <c r="DK30">
        <v>-3.3000000000000002E-2</v>
      </c>
      <c r="DL30">
        <v>3.2970000000000002</v>
      </c>
      <c r="DM30">
        <v>0.20899999999999999</v>
      </c>
      <c r="DN30">
        <v>408</v>
      </c>
      <c r="DO30">
        <v>24</v>
      </c>
      <c r="DP30">
        <v>0.14000000000000001</v>
      </c>
      <c r="DQ30">
        <v>0.09</v>
      </c>
      <c r="DR30">
        <v>10.854416628727799</v>
      </c>
      <c r="DS30">
        <v>-1.4251797350545501</v>
      </c>
      <c r="DT30">
        <v>0.113122873517061</v>
      </c>
      <c r="DU30">
        <v>0</v>
      </c>
      <c r="DV30">
        <v>-13.4659064516129</v>
      </c>
      <c r="DW30">
        <v>1.94725161290321</v>
      </c>
      <c r="DX30">
        <v>0.15668854238014801</v>
      </c>
      <c r="DY30">
        <v>0</v>
      </c>
      <c r="DZ30">
        <v>0.36348354838709701</v>
      </c>
      <c r="EA30">
        <v>-0.23137200000000199</v>
      </c>
      <c r="EB30">
        <v>1.7356657183059201E-2</v>
      </c>
      <c r="EC30">
        <v>0</v>
      </c>
      <c r="ED30">
        <v>0</v>
      </c>
      <c r="EE30">
        <v>3</v>
      </c>
      <c r="EF30" t="s">
        <v>323</v>
      </c>
      <c r="EG30">
        <v>100</v>
      </c>
      <c r="EH30">
        <v>100</v>
      </c>
      <c r="EI30">
        <v>3.29</v>
      </c>
      <c r="EJ30">
        <v>0.20860000000000001</v>
      </c>
      <c r="EK30">
        <v>3.2973000000000101</v>
      </c>
      <c r="EL30">
        <v>0</v>
      </c>
      <c r="EM30">
        <v>0</v>
      </c>
      <c r="EN30">
        <v>0</v>
      </c>
      <c r="EO30">
        <v>0.208644999999997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</v>
      </c>
      <c r="EX30">
        <v>10</v>
      </c>
      <c r="EY30">
        <v>2</v>
      </c>
      <c r="EZ30">
        <v>487.31799999999998</v>
      </c>
      <c r="FA30">
        <v>534.79</v>
      </c>
      <c r="FB30">
        <v>24.409700000000001</v>
      </c>
      <c r="FC30">
        <v>32.994799999999998</v>
      </c>
      <c r="FD30">
        <v>30.0002</v>
      </c>
      <c r="FE30">
        <v>32.805900000000001</v>
      </c>
      <c r="FF30">
        <v>32.849800000000002</v>
      </c>
      <c r="FG30">
        <v>51.316299999999998</v>
      </c>
      <c r="FH30">
        <v>100</v>
      </c>
      <c r="FI30">
        <v>6.2466100000000004</v>
      </c>
      <c r="FJ30">
        <v>24.417000000000002</v>
      </c>
      <c r="FK30">
        <v>1213.28</v>
      </c>
      <c r="FL30">
        <v>0</v>
      </c>
      <c r="FM30">
        <v>100.9</v>
      </c>
      <c r="FN30">
        <v>100.423</v>
      </c>
    </row>
    <row r="31" spans="1:170" x14ac:dyDescent="0.25">
      <c r="A31">
        <v>15</v>
      </c>
      <c r="B31">
        <v>1608320091.5999999</v>
      </c>
      <c r="C31">
        <v>1398.5</v>
      </c>
      <c r="D31" t="s">
        <v>348</v>
      </c>
      <c r="E31" t="s">
        <v>349</v>
      </c>
      <c r="F31" t="s">
        <v>285</v>
      </c>
      <c r="G31" t="s">
        <v>286</v>
      </c>
      <c r="H31">
        <v>1608320083.5999999</v>
      </c>
      <c r="I31">
        <f t="shared" si="0"/>
        <v>3.5987082709640269E-4</v>
      </c>
      <c r="J31">
        <f t="shared" si="1"/>
        <v>8.0356982549021012</v>
      </c>
      <c r="K31">
        <f t="shared" si="2"/>
        <v>1402.3845161290301</v>
      </c>
      <c r="L31">
        <f t="shared" si="3"/>
        <v>797.34243344400159</v>
      </c>
      <c r="M31">
        <f t="shared" si="4"/>
        <v>81.828791331675248</v>
      </c>
      <c r="N31">
        <f t="shared" si="5"/>
        <v>143.92239158955309</v>
      </c>
      <c r="O31">
        <f t="shared" si="6"/>
        <v>2.2376435005749765E-2</v>
      </c>
      <c r="P31">
        <f t="shared" si="7"/>
        <v>2.9737919586443224</v>
      </c>
      <c r="Q31">
        <f t="shared" si="8"/>
        <v>2.2283315035185203E-2</v>
      </c>
      <c r="R31">
        <f t="shared" si="9"/>
        <v>1.39354059404425E-2</v>
      </c>
      <c r="S31">
        <f t="shared" si="10"/>
        <v>231.28621329243421</v>
      </c>
      <c r="T31">
        <f t="shared" si="11"/>
        <v>29.223366814032381</v>
      </c>
      <c r="U31">
        <f t="shared" si="12"/>
        <v>29.1903258064516</v>
      </c>
      <c r="V31">
        <f t="shared" si="13"/>
        <v>4.0662790006610683</v>
      </c>
      <c r="W31">
        <f t="shared" si="14"/>
        <v>64.97471306083807</v>
      </c>
      <c r="X31">
        <f t="shared" si="15"/>
        <v>2.461587911128595</v>
      </c>
      <c r="Y31">
        <f t="shared" si="16"/>
        <v>3.7885321768542872</v>
      </c>
      <c r="Z31">
        <f t="shared" si="17"/>
        <v>1.6046910895324733</v>
      </c>
      <c r="AA31">
        <f t="shared" si="18"/>
        <v>-15.870303474951358</v>
      </c>
      <c r="AB31">
        <f t="shared" si="19"/>
        <v>-195.41106932591856</v>
      </c>
      <c r="AC31">
        <f t="shared" si="20"/>
        <v>-14.406651301915655</v>
      </c>
      <c r="AD31">
        <f t="shared" si="21"/>
        <v>5.5981891896486502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54047.015089465349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752.23846153846205</v>
      </c>
      <c r="AR31">
        <v>890.5</v>
      </c>
      <c r="AS31">
        <f t="shared" si="27"/>
        <v>0.15526281691357435</v>
      </c>
      <c r="AT31">
        <v>0.5</v>
      </c>
      <c r="AU31">
        <f t="shared" si="28"/>
        <v>1180.1605470146606</v>
      </c>
      <c r="AV31">
        <f t="shared" si="29"/>
        <v>8.0356982549021012</v>
      </c>
      <c r="AW31">
        <f t="shared" si="30"/>
        <v>91.617525469880505</v>
      </c>
      <c r="AX31">
        <f t="shared" si="31"/>
        <v>0.39116226838854579</v>
      </c>
      <c r="AY31">
        <f t="shared" si="32"/>
        <v>7.298537268091986E-3</v>
      </c>
      <c r="AZ31">
        <f t="shared" si="33"/>
        <v>2.6632004491858505</v>
      </c>
      <c r="BA31" t="s">
        <v>351</v>
      </c>
      <c r="BB31">
        <v>542.16999999999996</v>
      </c>
      <c r="BC31">
        <f t="shared" si="34"/>
        <v>348.33000000000004</v>
      </c>
      <c r="BD31">
        <f t="shared" si="35"/>
        <v>0.39692687526637938</v>
      </c>
      <c r="BE31">
        <f t="shared" si="36"/>
        <v>0.87193326249765624</v>
      </c>
      <c r="BF31">
        <f t="shared" si="37"/>
        <v>0.78996176328395906</v>
      </c>
      <c r="BG31">
        <f t="shared" si="38"/>
        <v>0.93127194476865705</v>
      </c>
      <c r="BH31">
        <f t="shared" si="39"/>
        <v>1399.9709677419401</v>
      </c>
      <c r="BI31">
        <f t="shared" si="40"/>
        <v>1180.1605470146606</v>
      </c>
      <c r="BJ31">
        <f t="shared" si="41"/>
        <v>0.84298930064112754</v>
      </c>
      <c r="BK31">
        <f t="shared" si="42"/>
        <v>0.19597860128225508</v>
      </c>
      <c r="BL31">
        <v>6</v>
      </c>
      <c r="BM31">
        <v>0.5</v>
      </c>
      <c r="BN31" t="s">
        <v>290</v>
      </c>
      <c r="BO31">
        <v>2</v>
      </c>
      <c r="BP31">
        <v>1608320083.5999999</v>
      </c>
      <c r="BQ31">
        <v>1402.3845161290301</v>
      </c>
      <c r="BR31">
        <v>1412.63258064516</v>
      </c>
      <c r="BS31">
        <v>23.9857935483871</v>
      </c>
      <c r="BT31">
        <v>23.5643225806452</v>
      </c>
      <c r="BU31">
        <v>1396.6145161290301</v>
      </c>
      <c r="BV31">
        <v>23.798793548387099</v>
      </c>
      <c r="BW31">
        <v>500.01883870967703</v>
      </c>
      <c r="BX31">
        <v>102.526903225806</v>
      </c>
      <c r="BY31">
        <v>0.100008248387097</v>
      </c>
      <c r="BZ31">
        <v>27.971467741935498</v>
      </c>
      <c r="CA31">
        <v>29.1903258064516</v>
      </c>
      <c r="CB31">
        <v>999.9</v>
      </c>
      <c r="CC31">
        <v>0</v>
      </c>
      <c r="CD31">
        <v>0</v>
      </c>
      <c r="CE31">
        <v>10001.674193548401</v>
      </c>
      <c r="CF31">
        <v>0</v>
      </c>
      <c r="CG31">
        <v>1219.38161290323</v>
      </c>
      <c r="CH31">
        <v>1399.9709677419401</v>
      </c>
      <c r="CI31">
        <v>0.89999941935483896</v>
      </c>
      <c r="CJ31">
        <v>0.10000057419354801</v>
      </c>
      <c r="CK31">
        <v>0</v>
      </c>
      <c r="CL31">
        <v>752.32270967741897</v>
      </c>
      <c r="CM31">
        <v>4.9993800000000004</v>
      </c>
      <c r="CN31">
        <v>10520.864516129001</v>
      </c>
      <c r="CO31">
        <v>11164.0967741936</v>
      </c>
      <c r="CP31">
        <v>45.820129032258102</v>
      </c>
      <c r="CQ31">
        <v>48.106645161290302</v>
      </c>
      <c r="CR31">
        <v>46.548064516129003</v>
      </c>
      <c r="CS31">
        <v>47.975516129032201</v>
      </c>
      <c r="CT31">
        <v>47.576322580645197</v>
      </c>
      <c r="CU31">
        <v>1255.47322580645</v>
      </c>
      <c r="CV31">
        <v>139.49774193548399</v>
      </c>
      <c r="CW31">
        <v>0</v>
      </c>
      <c r="CX31">
        <v>119.60000014305101</v>
      </c>
      <c r="CY31">
        <v>0</v>
      </c>
      <c r="CZ31">
        <v>752.23846153846205</v>
      </c>
      <c r="DA31">
        <v>-16.7712136760187</v>
      </c>
      <c r="DB31">
        <v>-200.75555568074199</v>
      </c>
      <c r="DC31">
        <v>10519.742307692301</v>
      </c>
      <c r="DD31">
        <v>15</v>
      </c>
      <c r="DE31">
        <v>1608320119.5999999</v>
      </c>
      <c r="DF31" t="s">
        <v>352</v>
      </c>
      <c r="DG31">
        <v>1608320119.5999999</v>
      </c>
      <c r="DH31">
        <v>1608320116.5999999</v>
      </c>
      <c r="DI31">
        <v>7</v>
      </c>
      <c r="DJ31">
        <v>2.4729999999999999</v>
      </c>
      <c r="DK31">
        <v>-2.1000000000000001E-2</v>
      </c>
      <c r="DL31">
        <v>5.77</v>
      </c>
      <c r="DM31">
        <v>0.187</v>
      </c>
      <c r="DN31">
        <v>1412</v>
      </c>
      <c r="DO31">
        <v>23</v>
      </c>
      <c r="DP31">
        <v>0.14000000000000001</v>
      </c>
      <c r="DQ31">
        <v>0.17</v>
      </c>
      <c r="DR31">
        <v>10.1025835876281</v>
      </c>
      <c r="DS31">
        <v>-1.6478161720495099</v>
      </c>
      <c r="DT31">
        <v>0.12967577494597499</v>
      </c>
      <c r="DU31">
        <v>0</v>
      </c>
      <c r="DV31">
        <v>-12.740396774193499</v>
      </c>
      <c r="DW31">
        <v>1.7381709677419701</v>
      </c>
      <c r="DX31">
        <v>0.13610275644591099</v>
      </c>
      <c r="DY31">
        <v>0</v>
      </c>
      <c r="DZ31">
        <v>0.44264080645161302</v>
      </c>
      <c r="EA31">
        <v>6.0145112903224399E-2</v>
      </c>
      <c r="EB31">
        <v>4.6021801665210504E-3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5.77</v>
      </c>
      <c r="EJ31">
        <v>0.187</v>
      </c>
      <c r="EK31">
        <v>3.2973000000000101</v>
      </c>
      <c r="EL31">
        <v>0</v>
      </c>
      <c r="EM31">
        <v>0</v>
      </c>
      <c r="EN31">
        <v>0</v>
      </c>
      <c r="EO31">
        <v>0.208644999999997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</v>
      </c>
      <c r="EX31">
        <v>12</v>
      </c>
      <c r="EY31">
        <v>2</v>
      </c>
      <c r="EZ31">
        <v>487.44799999999998</v>
      </c>
      <c r="FA31">
        <v>534.97500000000002</v>
      </c>
      <c r="FB31">
        <v>24.716899999999999</v>
      </c>
      <c r="FC31">
        <v>32.944099999999999</v>
      </c>
      <c r="FD31">
        <v>29.998899999999999</v>
      </c>
      <c r="FE31">
        <v>32.755800000000001</v>
      </c>
      <c r="FF31">
        <v>32.788200000000003</v>
      </c>
      <c r="FG31">
        <v>58.128500000000003</v>
      </c>
      <c r="FH31">
        <v>100</v>
      </c>
      <c r="FI31">
        <v>0</v>
      </c>
      <c r="FJ31">
        <v>24.732299999999999</v>
      </c>
      <c r="FK31">
        <v>1412.29</v>
      </c>
      <c r="FL31">
        <v>0</v>
      </c>
      <c r="FM31">
        <v>100.913</v>
      </c>
      <c r="FN31">
        <v>100.443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2020-12-18T11:47:43Z</dcterms:created>
  <dcterms:modified xsi:type="dcterms:W3CDTF">2021-05-04T23:50:44Z</dcterms:modified>
</cp:coreProperties>
</file>