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0A24EFA-C241-4775-9E29-D63A981C519F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V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AU21" i="1" l="1"/>
  <c r="AW21" i="1" s="1"/>
  <c r="S21" i="1"/>
  <c r="K28" i="1"/>
  <c r="J28" i="1"/>
  <c r="AV28" i="1" s="1"/>
  <c r="AY28" i="1" s="1"/>
  <c r="I28" i="1"/>
  <c r="T28" i="1" s="1"/>
  <c r="U28" i="1" s="1"/>
  <c r="AH28" i="1"/>
  <c r="N28" i="1"/>
  <c r="AW19" i="1"/>
  <c r="AU19" i="1"/>
  <c r="S19" i="1"/>
  <c r="AU22" i="1"/>
  <c r="AW22" i="1" s="1"/>
  <c r="S22" i="1"/>
  <c r="S23" i="1"/>
  <c r="AU23" i="1"/>
  <c r="AW23" i="1" s="1"/>
  <c r="AW27" i="1"/>
  <c r="AU27" i="1"/>
  <c r="S27" i="1"/>
  <c r="I29" i="1"/>
  <c r="AH29" i="1"/>
  <c r="N29" i="1"/>
  <c r="K29" i="1"/>
  <c r="J29" i="1"/>
  <c r="AV29" i="1" s="1"/>
  <c r="AY29" i="1" s="1"/>
  <c r="AU29" i="1"/>
  <c r="AW29" i="1" s="1"/>
  <c r="S29" i="1"/>
  <c r="K31" i="1"/>
  <c r="J31" i="1"/>
  <c r="AV31" i="1" s="1"/>
  <c r="AY31" i="1" s="1"/>
  <c r="I31" i="1"/>
  <c r="AH31" i="1"/>
  <c r="N31" i="1"/>
  <c r="N27" i="1"/>
  <c r="K27" i="1"/>
  <c r="J27" i="1"/>
  <c r="AV27" i="1" s="1"/>
  <c r="I27" i="1"/>
  <c r="AH27" i="1"/>
  <c r="AY18" i="1"/>
  <c r="AA21" i="1"/>
  <c r="S31" i="1"/>
  <c r="AU31" i="1"/>
  <c r="AW31" i="1" s="1"/>
  <c r="K23" i="1"/>
  <c r="J23" i="1"/>
  <c r="AV23" i="1" s="1"/>
  <c r="AY23" i="1" s="1"/>
  <c r="I23" i="1"/>
  <c r="AH23" i="1"/>
  <c r="N23" i="1"/>
  <c r="AU17" i="1"/>
  <c r="AW17" i="1" s="1"/>
  <c r="S17" i="1"/>
  <c r="AY26" i="1"/>
  <c r="AU30" i="1"/>
  <c r="AW30" i="1" s="1"/>
  <c r="S30" i="1"/>
  <c r="K20" i="1"/>
  <c r="J20" i="1"/>
  <c r="AV20" i="1" s="1"/>
  <c r="AY20" i="1" s="1"/>
  <c r="I20" i="1"/>
  <c r="AH20" i="1"/>
  <c r="N20" i="1"/>
  <c r="AH24" i="1"/>
  <c r="N24" i="1"/>
  <c r="I24" i="1"/>
  <c r="K24" i="1"/>
  <c r="J24" i="1"/>
  <c r="AV24" i="1" s="1"/>
  <c r="AY24" i="1" s="1"/>
  <c r="N19" i="1"/>
  <c r="K19" i="1"/>
  <c r="AH19" i="1"/>
  <c r="J19" i="1"/>
  <c r="AV19" i="1" s="1"/>
  <c r="AY19" i="1" s="1"/>
  <c r="I19" i="1"/>
  <c r="AY21" i="1"/>
  <c r="AU25" i="1"/>
  <c r="AW25" i="1" s="1"/>
  <c r="S25" i="1"/>
  <c r="AH22" i="1"/>
  <c r="AH30" i="1"/>
  <c r="AH17" i="1"/>
  <c r="I22" i="1"/>
  <c r="S24" i="1"/>
  <c r="AH25" i="1"/>
  <c r="I30" i="1"/>
  <c r="I17" i="1"/>
  <c r="N18" i="1"/>
  <c r="J22" i="1"/>
  <c r="AV22" i="1" s="1"/>
  <c r="AY22" i="1" s="1"/>
  <c r="I25" i="1"/>
  <c r="N26" i="1"/>
  <c r="J30" i="1"/>
  <c r="AV30" i="1" s="1"/>
  <c r="AY30" i="1" s="1"/>
  <c r="K22" i="1"/>
  <c r="K30" i="1"/>
  <c r="AH18" i="1"/>
  <c r="AH26" i="1"/>
  <c r="I18" i="1"/>
  <c r="T18" i="1" s="1"/>
  <c r="U18" i="1" s="1"/>
  <c r="I26" i="1"/>
  <c r="AC28" i="1" l="1"/>
  <c r="V28" i="1"/>
  <c r="Z28" i="1" s="1"/>
  <c r="AB28" i="1"/>
  <c r="V18" i="1"/>
  <c r="Z18" i="1" s="1"/>
  <c r="AC18" i="1"/>
  <c r="AB18" i="1"/>
  <c r="Q29" i="1"/>
  <c r="O29" i="1" s="1"/>
  <c r="R29" i="1" s="1"/>
  <c r="L29" i="1" s="1"/>
  <c r="M29" i="1" s="1"/>
  <c r="AA29" i="1"/>
  <c r="T27" i="1"/>
  <c r="U27" i="1" s="1"/>
  <c r="Q27" i="1" s="1"/>
  <c r="O27" i="1" s="1"/>
  <c r="R27" i="1" s="1"/>
  <c r="L27" i="1" s="1"/>
  <c r="M27" i="1" s="1"/>
  <c r="T23" i="1"/>
  <c r="U23" i="1" s="1"/>
  <c r="AA30" i="1"/>
  <c r="T25" i="1"/>
  <c r="U25" i="1" s="1"/>
  <c r="AA20" i="1"/>
  <c r="T17" i="1"/>
  <c r="U17" i="1" s="1"/>
  <c r="Q17" i="1" s="1"/>
  <c r="O17" i="1" s="1"/>
  <c r="R17" i="1" s="1"/>
  <c r="L17" i="1" s="1"/>
  <c r="M17" i="1" s="1"/>
  <c r="AA31" i="1"/>
  <c r="T20" i="1"/>
  <c r="U20" i="1" s="1"/>
  <c r="T24" i="1"/>
  <c r="U24" i="1" s="1"/>
  <c r="AY25" i="1"/>
  <c r="AY17" i="1"/>
  <c r="AA27" i="1"/>
  <c r="AA22" i="1"/>
  <c r="Q24" i="1"/>
  <c r="O24" i="1" s="1"/>
  <c r="R24" i="1" s="1"/>
  <c r="L24" i="1" s="1"/>
  <c r="M24" i="1" s="1"/>
  <c r="AA24" i="1"/>
  <c r="AY27" i="1"/>
  <c r="T29" i="1"/>
  <c r="U29" i="1" s="1"/>
  <c r="AA17" i="1"/>
  <c r="AA28" i="1"/>
  <c r="Q28" i="1"/>
  <c r="O28" i="1" s="1"/>
  <c r="R28" i="1" s="1"/>
  <c r="L28" i="1" s="1"/>
  <c r="M28" i="1" s="1"/>
  <c r="AA26" i="1"/>
  <c r="AA25" i="1"/>
  <c r="AA19" i="1"/>
  <c r="T30" i="1"/>
  <c r="U30" i="1" s="1"/>
  <c r="Q30" i="1" s="1"/>
  <c r="O30" i="1" s="1"/>
  <c r="R30" i="1" s="1"/>
  <c r="L30" i="1" s="1"/>
  <c r="M30" i="1" s="1"/>
  <c r="T19" i="1"/>
  <c r="U19" i="1" s="1"/>
  <c r="Q19" i="1" s="1"/>
  <c r="O19" i="1" s="1"/>
  <c r="R19" i="1" s="1"/>
  <c r="L19" i="1" s="1"/>
  <c r="M19" i="1" s="1"/>
  <c r="T21" i="1"/>
  <c r="U21" i="1" s="1"/>
  <c r="T31" i="1"/>
  <c r="U31" i="1" s="1"/>
  <c r="Q31" i="1" s="1"/>
  <c r="O31" i="1" s="1"/>
  <c r="R31" i="1" s="1"/>
  <c r="L31" i="1" s="1"/>
  <c r="M31" i="1" s="1"/>
  <c r="T22" i="1"/>
  <c r="U22" i="1" s="1"/>
  <c r="Q22" i="1" s="1"/>
  <c r="O22" i="1" s="1"/>
  <c r="R22" i="1" s="1"/>
  <c r="L22" i="1" s="1"/>
  <c r="M22" i="1" s="1"/>
  <c r="Q18" i="1"/>
  <c r="O18" i="1" s="1"/>
  <c r="R18" i="1" s="1"/>
  <c r="L18" i="1" s="1"/>
  <c r="M18" i="1" s="1"/>
  <c r="AA18" i="1"/>
  <c r="AA23" i="1"/>
  <c r="Q23" i="1"/>
  <c r="O23" i="1" s="1"/>
  <c r="R23" i="1" s="1"/>
  <c r="L23" i="1" s="1"/>
  <c r="M23" i="1" s="1"/>
  <c r="T26" i="1"/>
  <c r="U26" i="1" s="1"/>
  <c r="V30" i="1" l="1"/>
  <c r="Z30" i="1" s="1"/>
  <c r="AC30" i="1"/>
  <c r="AB30" i="1"/>
  <c r="AC25" i="1"/>
  <c r="AB25" i="1"/>
  <c r="V25" i="1"/>
  <c r="Z25" i="1" s="1"/>
  <c r="V26" i="1"/>
  <c r="Z26" i="1" s="1"/>
  <c r="AC26" i="1"/>
  <c r="AD26" i="1" s="1"/>
  <c r="AB26" i="1"/>
  <c r="AB31" i="1"/>
  <c r="V31" i="1"/>
  <c r="Z31" i="1" s="1"/>
  <c r="AC31" i="1"/>
  <c r="AD31" i="1" s="1"/>
  <c r="AD18" i="1"/>
  <c r="V21" i="1"/>
  <c r="Z21" i="1" s="1"/>
  <c r="AC21" i="1"/>
  <c r="AB21" i="1"/>
  <c r="Q21" i="1"/>
  <c r="O21" i="1" s="1"/>
  <c r="R21" i="1" s="1"/>
  <c r="L21" i="1" s="1"/>
  <c r="M21" i="1" s="1"/>
  <c r="Q25" i="1"/>
  <c r="O25" i="1" s="1"/>
  <c r="R25" i="1" s="1"/>
  <c r="L25" i="1" s="1"/>
  <c r="M25" i="1" s="1"/>
  <c r="V29" i="1"/>
  <c r="Z29" i="1" s="1"/>
  <c r="AC29" i="1"/>
  <c r="AB29" i="1"/>
  <c r="AC20" i="1"/>
  <c r="V20" i="1"/>
  <c r="Z20" i="1" s="1"/>
  <c r="AB20" i="1"/>
  <c r="AC17" i="1"/>
  <c r="AD17" i="1" s="1"/>
  <c r="V17" i="1"/>
  <c r="Z17" i="1" s="1"/>
  <c r="AB17" i="1"/>
  <c r="V23" i="1"/>
  <c r="Z23" i="1" s="1"/>
  <c r="AC23" i="1"/>
  <c r="AD23" i="1" s="1"/>
  <c r="AB23" i="1"/>
  <c r="V22" i="1"/>
  <c r="Z22" i="1" s="1"/>
  <c r="AC22" i="1"/>
  <c r="AD22" i="1" s="1"/>
  <c r="AB22" i="1"/>
  <c r="V19" i="1"/>
  <c r="Z19" i="1" s="1"/>
  <c r="AC19" i="1"/>
  <c r="AB19" i="1"/>
  <c r="Q20" i="1"/>
  <c r="O20" i="1" s="1"/>
  <c r="R20" i="1" s="1"/>
  <c r="L20" i="1" s="1"/>
  <c r="M20" i="1" s="1"/>
  <c r="V27" i="1"/>
  <c r="Z27" i="1" s="1"/>
  <c r="AC27" i="1"/>
  <c r="AB27" i="1"/>
  <c r="Q26" i="1"/>
  <c r="O26" i="1" s="1"/>
  <c r="R26" i="1" s="1"/>
  <c r="L26" i="1" s="1"/>
  <c r="M26" i="1" s="1"/>
  <c r="V24" i="1"/>
  <c r="Z24" i="1" s="1"/>
  <c r="AC24" i="1"/>
  <c r="AD24" i="1" s="1"/>
  <c r="AB24" i="1"/>
  <c r="AD28" i="1"/>
  <c r="AD27" i="1" l="1"/>
  <c r="AD21" i="1"/>
  <c r="AD20" i="1"/>
  <c r="AD29" i="1"/>
  <c r="AD25" i="1"/>
  <c r="AD19" i="1"/>
  <c r="AD30" i="1"/>
</calcChain>
</file>

<file path=xl/sharedStrings.xml><?xml version="1.0" encoding="utf-8"?>
<sst xmlns="http://schemas.openxmlformats.org/spreadsheetml/2006/main" count="693" uniqueCount="354">
  <si>
    <t>File opened</t>
  </si>
  <si>
    <t>2020-12-18 11:47:56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</si>
  <si>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</si>
  <si>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</si>
  <si>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</si>
  <si>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</si>
  <si>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</si>
  <si>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</si>
  <si>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</si>
  <si>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</si>
  <si>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</si>
  <si>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</si>
  <si>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</si>
  <si>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</si>
  <si>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</si>
  <si>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</si>
  <si>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</si>
  <si>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</si>
  <si>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</si>
  <si>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</si>
  <si>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</si>
  <si>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</si>
  <si>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</si>
  <si>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11:47:56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</si>
  <si>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</si>
  <si>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</si>
  <si>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</si>
  <si>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</si>
  <si>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</si>
  <si>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</si>
  <si>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</si>
  <si>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</si>
  <si>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</si>
  <si>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</si>
  <si>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</si>
  <si>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</si>
  <si>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</si>
  <si>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</si>
  <si>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</si>
  <si>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</si>
  <si>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</si>
  <si>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</si>
  <si>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</si>
  <si>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</si>
  <si>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</si>
  <si>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</si>
  <si>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</si>
  <si>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</si>
  <si>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</si>
  <si>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</si>
  <si>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</si>
  <si>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</si>
  <si>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</si>
  <si>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</si>
  <si>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</si>
  <si>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</si>
  <si>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</si>
  <si>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</si>
  <si>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</si>
  <si>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</si>
  <si>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</si>
  <si>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</si>
  <si>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</si>
  <si>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</si>
  <si>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</si>
  <si>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</si>
  <si>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</si>
  <si>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</si>
  <si>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</si>
  <si>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</si>
  <si>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</si>
  <si>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</si>
  <si>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</si>
  <si>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</si>
  <si>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</si>
  <si>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</si>
  <si>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</si>
  <si>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</si>
  <si>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</si>
  <si>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</si>
  <si>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</si>
  <si>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</si>
  <si>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</si>
  <si>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</si>
  <si>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</si>
  <si>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</si>
  <si>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</si>
  <si>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</si>
  <si>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</si>
  <si>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</si>
  <si>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</si>
  <si>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</si>
  <si>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</si>
  <si>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</si>
  <si>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</si>
  <si>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</si>
  <si>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</si>
  <si>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</si>
  <si>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</si>
  <si>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</si>
  <si>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</si>
  <si>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</si>
  <si>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</si>
  <si>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</si>
  <si>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</si>
  <si>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</si>
  <si>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</si>
  <si>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</si>
  <si>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</si>
  <si>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</si>
  <si>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</si>
  <si>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</si>
  <si>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</si>
  <si>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</si>
  <si>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</si>
  <si>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</si>
  <si>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</si>
  <si>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</si>
  <si>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</si>
  <si>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</si>
  <si>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</si>
  <si>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</si>
  <si>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</si>
  <si>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</si>
  <si>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</si>
  <si>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</si>
  <si>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</si>
  <si>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</si>
  <si>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</si>
  <si>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</si>
  <si>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</si>
  <si>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</si>
  <si>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</si>
  <si>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</si>
  <si>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</si>
  <si>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</si>
  <si>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</si>
  <si>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</si>
  <si>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</si>
  <si>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</si>
  <si>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</si>
  <si>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</si>
  <si>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</si>
  <si>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</si>
  <si>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</si>
  <si>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</si>
  <si>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</si>
  <si>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</si>
  <si>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</si>
  <si>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</si>
  <si>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</si>
  <si>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</si>
  <si>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</si>
  <si>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</si>
  <si>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</si>
  <si>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</si>
  <si>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</si>
  <si>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</si>
  <si>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</si>
  <si>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</si>
  <si>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</si>
  <si>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</si>
  <si>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</si>
  <si>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</si>
  <si>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</si>
  <si>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</si>
  <si>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</si>
  <si>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</si>
  <si>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</si>
  <si>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</si>
  <si>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</si>
  <si>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</si>
  <si>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</si>
  <si>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</si>
  <si>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</si>
  <si>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</si>
  <si>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</si>
  <si>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</si>
  <si>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</si>
  <si>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</si>
  <si>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</si>
  <si>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</si>
  <si>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</si>
  <si>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</si>
  <si>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</si>
  <si>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</si>
  <si>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</si>
  <si>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</si>
  <si>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</si>
  <si>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</si>
  <si>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</si>
  <si>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</si>
  <si>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</si>
  <si>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</si>
  <si>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</si>
  <si>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</si>
  <si>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</si>
  <si>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</si>
  <si>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</si>
  <si>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</si>
  <si>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</si>
  <si>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</si>
  <si>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</si>
  <si>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</si>
  <si>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</si>
  <si>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</si>
  <si>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</si>
  <si>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</si>
  <si>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</si>
  <si>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</si>
  <si>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</si>
  <si>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</si>
  <si>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</si>
  <si>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</si>
  <si>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</si>
  <si>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</si>
  <si>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</si>
  <si>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</si>
  <si>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</si>
  <si>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</si>
  <si>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</si>
  <si>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</si>
  <si>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</si>
  <si>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</si>
  <si>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</si>
  <si>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</si>
  <si>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</si>
  <si>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</si>
  <si>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</si>
  <si>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</si>
  <si>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</si>
  <si>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</si>
  <si>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</si>
  <si>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</si>
  <si>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</si>
  <si>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</si>
  <si>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</si>
  <si>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</si>
  <si>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</si>
  <si>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</si>
  <si>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</si>
  <si>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</si>
  <si>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</si>
  <si>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</si>
  <si>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</si>
  <si>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</si>
  <si>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</si>
  <si>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</si>
  <si>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</si>
  <si>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</si>
  <si>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</si>
  <si>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</si>
  <si>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</si>
  <si>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</si>
  <si>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</si>
  <si>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</si>
  <si>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</si>
  <si>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</si>
  <si>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</si>
  <si>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</si>
  <si>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</si>
  <si>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</si>
  <si>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</si>
  <si>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</si>
  <si>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</si>
  <si>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</si>
  <si>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</si>
  <si>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</si>
  <si>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</si>
  <si>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</si>
  <si>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</si>
  <si>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</si>
  <si>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</si>
  <si>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</si>
  <si>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</si>
  <si>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</si>
  <si>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</si>
  <si>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</si>
  <si>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</si>
  <si>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</si>
  <si>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</si>
  <si>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</si>
  <si>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</si>
  <si>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11:52:41</t>
  </si>
  <si>
    <t>11:52:41</t>
  </si>
  <si>
    <t>1149</t>
  </si>
  <si>
    <t>_1</t>
  </si>
  <si>
    <t>RECT-4143-20200907-06_33_50</t>
  </si>
  <si>
    <t>RECT-1475-20201218-11_52_44</t>
  </si>
  <si>
    <t>DARK-1476-20201218-11_52_46</t>
  </si>
  <si>
    <t>0: Broadleaf</t>
  </si>
  <si>
    <t>11:52:58</t>
  </si>
  <si>
    <t>1/3</t>
  </si>
  <si>
    <t>20201218 11:54:46</t>
  </si>
  <si>
    <t>11:54:46</t>
  </si>
  <si>
    <t>RECT-1477-20201218-11_54_48</t>
  </si>
  <si>
    <t>DARK-1478-20201218-11_54_50</t>
  </si>
  <si>
    <t>3/3</t>
  </si>
  <si>
    <t>20201218 11:56:01</t>
  </si>
  <si>
    <t>11:56:01</t>
  </si>
  <si>
    <t>RECT-1479-20201218-11_56_03</t>
  </si>
  <si>
    <t>DARK-1480-20201218-11_56_05</t>
  </si>
  <si>
    <t>20201218 11:57:12</t>
  </si>
  <si>
    <t>11:57:12</t>
  </si>
  <si>
    <t>RECT-1481-20201218-11_57_14</t>
  </si>
  <si>
    <t>DARK-1482-20201218-11_57_16</t>
  </si>
  <si>
    <t>20201218 11:58:26</t>
  </si>
  <si>
    <t>11:58:26</t>
  </si>
  <si>
    <t>RECT-1483-20201218-11_58_28</t>
  </si>
  <si>
    <t>DARK-1484-20201218-11_58_30</t>
  </si>
  <si>
    <t>20201218 12:00:26</t>
  </si>
  <si>
    <t>12:00:26</t>
  </si>
  <si>
    <t>RECT-1485-20201218-12_00_29</t>
  </si>
  <si>
    <t>DARK-1486-20201218-12_00_31</t>
  </si>
  <si>
    <t>20201218 12:02:27</t>
  </si>
  <si>
    <t>12:02:27</t>
  </si>
  <si>
    <t>RECT-1487-20201218-12_02_29</t>
  </si>
  <si>
    <t>DARK-1488-20201218-12_02_31</t>
  </si>
  <si>
    <t>0/3</t>
  </si>
  <si>
    <t>20201218 12:04:04</t>
  </si>
  <si>
    <t>12:04:04</t>
  </si>
  <si>
    <t>RECT-1489-20201218-12_04_06</t>
  </si>
  <si>
    <t>DARK-1490-20201218-12_04_08</t>
  </si>
  <si>
    <t>12:04:28</t>
  </si>
  <si>
    <t>20201218 12:06:07</t>
  </si>
  <si>
    <t>12:06:07</t>
  </si>
  <si>
    <t>RECT-1491-20201218-12_06_09</t>
  </si>
  <si>
    <t>DARK-1492-20201218-12_06_11</t>
  </si>
  <si>
    <t>20201218 12:07:48</t>
  </si>
  <si>
    <t>12:07:48</t>
  </si>
  <si>
    <t>RECT-1493-20201218-12_07_50</t>
  </si>
  <si>
    <t>DARK-1494-20201218-12_07_52</t>
  </si>
  <si>
    <t>20201218 12:09:48</t>
  </si>
  <si>
    <t>12:09:48</t>
  </si>
  <si>
    <t>RECT-1495-20201218-12_09_51</t>
  </si>
  <si>
    <t>DARK-1496-20201218-12_09_53</t>
  </si>
  <si>
    <t>2/3</t>
  </si>
  <si>
    <t>20201218 12:11:49</t>
  </si>
  <si>
    <t>12:11:49</t>
  </si>
  <si>
    <t>RECT-1497-20201218-12_11_51</t>
  </si>
  <si>
    <t>DARK-1498-20201218-12_11_53</t>
  </si>
  <si>
    <t>20201218 12:12:55</t>
  </si>
  <si>
    <t>12:12:55</t>
  </si>
  <si>
    <t>RECT-1499-20201218-12_12_57</t>
  </si>
  <si>
    <t>DARK-1500-20201218-12_12_59</t>
  </si>
  <si>
    <t>20201218 12:14:55</t>
  </si>
  <si>
    <t>12:14:55</t>
  </si>
  <si>
    <t>RECT-1501-20201218-12_14_58</t>
  </si>
  <si>
    <t>DARK-1502-20201218-12_15_00</t>
  </si>
  <si>
    <t>12:15:31</t>
  </si>
  <si>
    <t>20201218 12:17:20</t>
  </si>
  <si>
    <t>12:17:20</t>
  </si>
  <si>
    <t>RECT-1503-20201218-12_17_22</t>
  </si>
  <si>
    <t>DARK-1504-20201218-12_17_24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</si>
</sst>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1608321161.5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1608321153.75</v>
      </c>
      <c r="I17">
        <f t="shared" ref="I17:I31" si="0">BW17*AG17*(BS17-BT17)/(100*BL17*(1000-AG17*BS17))</f>
        <v>9.9096704092456228E-4</v>
      </c>
      <c r="J17">
        <f t="shared" ref="J17:J31" si="1">BW17*AG17*(BR17-BQ17*(1000-AG17*BT17)/(1000-AG17*BS17))/(100*BL17)</f>
        <v>6.8493645686957851</v>
      </c>
      <c r="K17">
        <f t="shared" ref="K17:K31" si="2">BQ17 - IF(AG17&gt;1, J17*BL17*100/(AI17*CE17), 0)</f>
        <v>399.32459999999998</v>
      </c>
      <c r="L17">
        <f t="shared" ref="L17:L31" si="3">((R17-I17/2)*K17-J17)/(R17+I17/2)</f>
        <v>204.25675792766151</v>
      </c>
      <c r="M17">
        <f t="shared" ref="M17:M31" si="4">L17*(BX17+BY17)/1000</f>
        <v>20.953552341751603</v>
      </c>
      <c r="N17">
        <f t="shared" ref="N17:N31" si="5">(BQ17 - IF(AG17&gt;1, J17*BL17*100/(AI17*CE17), 0))*(BX17+BY17)/1000</f>
        <v>40.964465471503907</v>
      </c>
      <c r="O17">
        <f t="shared" ref="O17:O31" si="6">2/((1/Q17-1/P17)+SIGN(Q17)*SQRT((1/Q17-1/P17)*(1/Q17-1/P17) + 4*BM17/((BM17+1)*(BM17+1))*(2*1/Q17*1/P17-1/P17*1/P17)))</f>
        <v>5.9188178284708425E-2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2.9733453781051109</v>
      </c>
      <c r="Q17">
        <f t="shared" ref="Q17:Q31" si="8">I17*(1000-(1000*0.61365*EXP(17.502*U17/(240.97+U17))/(BX17+BY17)+BS17)/2)/(1000*0.61365*EXP(17.502*U17/(240.97+U17))/(BX17+BY17)-BS17)</f>
        <v>5.8541335545346872E-2</v>
      </c>
      <c r="R17">
        <f t="shared" ref="R17:R31" si="9">1/((BM17+1)/(O17/1.6)+1/(P17/1.37)) + BM17/((BM17+1)/(O17/1.6) + BM17/(P17/1.37))</f>
        <v>3.6645861813328934E-2</v>
      </c>
      <c r="S17">
        <f t="shared" ref="S17:S31" si="10">(BI17*BK17)</f>
        <v>231.29108485158872</v>
      </c>
      <c r="T17">
        <f t="shared" ref="T17:T31" si="11">(BZ17+(S17+2*0.95*0.0000000567*(((BZ17+$B$7)+273)^4-(BZ17+273)^4)-44100*I17)/(1.84*29.3*P17+8*0.95*0.0000000567*(BZ17+273)^3))</f>
        <v>29.090062541660338</v>
      </c>
      <c r="U17">
        <f t="shared" ref="U17:U31" si="12">($C$7*CA17+$D$7*CB17+$E$7*T17)</f>
        <v>28.6462066666667</v>
      </c>
      <c r="V17">
        <f t="shared" ref="V17:V31" si="13">0.61365*EXP(17.502*U17/(240.97+U17))</f>
        <v>3.9401685601664802</v>
      </c>
      <c r="W17">
        <f t="shared" ref="W17:W31" si="14">(X17/Y17*100)</f>
        <v>59.45268068824209</v>
      </c>
      <c r="X17">
        <f t="shared" ref="X17:X31" si="15">BS17*(BX17+BY17)/1000</f>
        <v>2.2561005978864759</v>
      </c>
      <c r="Y17">
        <f t="shared" ref="Y17:Y31" si="16">0.61365*EXP(17.502*BZ17/(240.97+BZ17))</f>
        <v>3.7947836359423626</v>
      </c>
      <c r="Z17">
        <f t="shared" ref="Z17:Z31" si="17">(V17-BS17*(BX17+BY17)/1000)</f>
        <v>1.6840679622800043</v>
      </c>
      <c r="AA17">
        <f t="shared" ref="AA17:AA31" si="18">(-I17*44100)</f>
        <v>-43.701646504773194</v>
      </c>
      <c r="AB17">
        <f t="shared" ref="AB17:AB31" si="19">2*29.3*P17*0.92*(BZ17-U17)</f>
        <v>-103.62688896993559</v>
      </c>
      <c r="AC17">
        <f t="shared" ref="AC17:AC31" si="20">2*0.95*0.0000000567*(((BZ17+$B$7)+273)^4-(U17+273)^4)</f>
        <v>-7.6214140432481168</v>
      </c>
      <c r="AD17">
        <f t="shared" ref="AD17:AD31" si="21">S17+AC17+AA17+AB17</f>
        <v>76.341135333631811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54027.928201394119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708.21472000000006</v>
      </c>
      <c r="AR17">
        <v>860.95</v>
      </c>
      <c r="AS17">
        <f t="shared" ref="AS17:AS31" si="27">1-AQ17/AR17</f>
        <v>0.17740319414600147</v>
      </c>
      <c r="AT17">
        <v>0.5</v>
      </c>
      <c r="AU17">
        <f t="shared" ref="AU17:AU31" si="28">BI17</f>
        <v>1180.1850608569409</v>
      </c>
      <c r="AV17">
        <f t="shared" ref="AV17:AV31" si="29">J17</f>
        <v>6.8493645686957851</v>
      </c>
      <c r="AW17">
        <f t="shared" ref="AW17:AW31" si="30">AS17*AT17*AU17</f>
        <v>104.68429973970723</v>
      </c>
      <c r="AX17">
        <f t="shared" ref="AX17:AX31" si="31">BC17/AR17</f>
        <v>0.33130843835298218</v>
      </c>
      <c r="AY17">
        <f t="shared" ref="AY17:AY31" si="32">(AV17-AO17)/AU17</f>
        <v>6.2931757864475319E-3</v>
      </c>
      <c r="AZ17">
        <f t="shared" ref="AZ17:AZ31" si="33">(AL17-AR17)/AR17</f>
        <v>2.7889308322202218</v>
      </c>
      <c r="BA17" t="s">
        <v>289</v>
      </c>
      <c r="BB17">
        <v>575.71</v>
      </c>
      <c r="BC17">
        <f t="shared" ref="BC17:BC31" si="34">AR17-BB17</f>
        <v>285.24</v>
      </c>
      <c r="BD17">
        <f t="shared" ref="BD17:BD31" si="35">(AR17-AQ17)/(AR17-BB17)</f>
        <v>0.53546234749684474</v>
      </c>
      <c r="BE17">
        <f t="shared" ref="BE17:BE31" si="36">(AL17-AR17)/(AL17-BB17)</f>
        <v>0.893819540867416</v>
      </c>
      <c r="BF17">
        <f t="shared" ref="BF17:BF31" si="37">(AR17-AQ17)/(AR17-AK17)</f>
        <v>1.0499212859900049</v>
      </c>
      <c r="BG17">
        <f t="shared" ref="BG17:BG31" si="38">(AL17-AR17)/(AL17-AK17)</f>
        <v>0.94287563765184634</v>
      </c>
      <c r="BH17">
        <f t="shared" ref="BH17:BH31" si="39">$B$11*CF17+$C$11*CG17+$F$11*CH17*(1-CK17)</f>
        <v>1400</v>
      </c>
      <c r="BI17">
        <f t="shared" ref="BI17:BI31" si="40">BH17*BJ17</f>
        <v>1180.1850608569409</v>
      </c>
      <c r="BJ17">
        <f t="shared" ref="BJ17:BJ31" si="41">($B$11*$D$9+$C$11*$D$9+$F$11*((CU17+CM17)/MAX(CU17+CM17+CV17, 0.1)*$I$9+CV17/MAX(CU17+CM17+CV17, 0.1)*$J$9))/($B$11+$C$11+$F$11)</f>
        <v>0.84298932918352931</v>
      </c>
      <c r="BK17">
        <f t="shared" ref="BK17:BK31" si="42">($B$11*$K$9+$C$11*$K$9+$F$11*((CU17+CM17)/MAX(CU17+CM17+CV17, 0.1)*$P$9+CV17/MAX(CU17+CM17+CV17, 0.1)*$Q$9))/($B$11+$C$11+$F$11)</f>
        <v>0.19597865836705863</v>
      </c>
      <c r="BL17">
        <v>6</v>
      </c>
      <c r="BM17">
        <v>0.5</v>
      </c>
      <c r="BN17" t="s">
        <v>290</v>
      </c>
      <c r="BO17">
        <v>2</v>
      </c>
      <c r="BP17">
        <v>1608321153.75</v>
      </c>
      <c r="BQ17">
        <v>399.32459999999998</v>
      </c>
      <c r="BR17">
        <v>408.018466666667</v>
      </c>
      <c r="BS17">
        <v>21.992633333333298</v>
      </c>
      <c r="BT17">
        <v>20.8296566666667</v>
      </c>
      <c r="BU17">
        <v>395.9676</v>
      </c>
      <c r="BV17">
        <v>21.8746333333333</v>
      </c>
      <c r="BW17">
        <v>500.01333333333298</v>
      </c>
      <c r="BX17">
        <v>102.484433333333</v>
      </c>
      <c r="BY17">
        <v>9.9944066666666706E-2</v>
      </c>
      <c r="BZ17">
        <v>27.999746666666699</v>
      </c>
      <c r="CA17">
        <v>28.6462066666667</v>
      </c>
      <c r="CB17">
        <v>999.9</v>
      </c>
      <c r="CC17">
        <v>0</v>
      </c>
      <c r="CD17">
        <v>0</v>
      </c>
      <c r="CE17">
        <v>10003.2913333333</v>
      </c>
      <c r="CF17">
        <v>0</v>
      </c>
      <c r="CG17">
        <v>233.3561</v>
      </c>
      <c r="CH17">
        <v>1400</v>
      </c>
      <c r="CI17">
        <v>0.89999890000000005</v>
      </c>
      <c r="CJ17">
        <v>0.100001073333333</v>
      </c>
      <c r="CK17">
        <v>0</v>
      </c>
      <c r="CL17">
        <v>708.45100000000002</v>
      </c>
      <c r="CM17">
        <v>4.9993800000000004</v>
      </c>
      <c r="CN17">
        <v>10071.35</v>
      </c>
      <c r="CO17">
        <v>11164.3266666667</v>
      </c>
      <c r="CP17">
        <v>49.311999999999998</v>
      </c>
      <c r="CQ17">
        <v>51.5</v>
      </c>
      <c r="CR17">
        <v>50.185166666666703</v>
      </c>
      <c r="CS17">
        <v>51.397733333333299</v>
      </c>
      <c r="CT17">
        <v>50.814100000000003</v>
      </c>
      <c r="CU17">
        <v>1255.49833333333</v>
      </c>
      <c r="CV17">
        <v>139.50200000000001</v>
      </c>
      <c r="CW17">
        <v>0</v>
      </c>
      <c r="CX17">
        <v>1069.4000000953699</v>
      </c>
      <c r="CY17">
        <v>0</v>
      </c>
      <c r="CZ17">
        <v>708.21472000000006</v>
      </c>
      <c r="DA17">
        <v>-26.1953845720159</v>
      </c>
      <c r="DB17">
        <v>-335.638461029756</v>
      </c>
      <c r="DC17">
        <v>10068.008</v>
      </c>
      <c r="DD17">
        <v>15</v>
      </c>
      <c r="DE17">
        <v>1608321178.5</v>
      </c>
      <c r="DF17" t="s">
        <v>291</v>
      </c>
      <c r="DG17">
        <v>1608321178.5</v>
      </c>
      <c r="DH17">
        <v>1608321178.5</v>
      </c>
      <c r="DI17">
        <v>8</v>
      </c>
      <c r="DJ17">
        <v>-2.4129999999999998</v>
      </c>
      <c r="DK17">
        <v>-7.0000000000000007E-2</v>
      </c>
      <c r="DL17">
        <v>3.3570000000000002</v>
      </c>
      <c r="DM17">
        <v>0.11799999999999999</v>
      </c>
      <c r="DN17">
        <v>407</v>
      </c>
      <c r="DO17">
        <v>21</v>
      </c>
      <c r="DP17">
        <v>0.28999999999999998</v>
      </c>
      <c r="DQ17">
        <v>0.08</v>
      </c>
      <c r="DR17">
        <v>4.7894226796805599</v>
      </c>
      <c r="DS17">
        <v>1.8696067817840001</v>
      </c>
      <c r="DT17">
        <v>0.14836368946682699</v>
      </c>
      <c r="DU17">
        <v>0</v>
      </c>
      <c r="DV17">
        <v>-6.2809976666666696</v>
      </c>
      <c r="DW17">
        <v>-2.0534493437152301</v>
      </c>
      <c r="DX17">
        <v>0.160914813937548</v>
      </c>
      <c r="DY17">
        <v>0</v>
      </c>
      <c r="DZ17">
        <v>1.232348</v>
      </c>
      <c r="EA17">
        <v>-0.102887652947718</v>
      </c>
      <c r="EB17">
        <v>7.4531950195872399E-3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3.3570000000000002</v>
      </c>
      <c r="EJ17">
        <v>0.11799999999999999</v>
      </c>
      <c r="EK17">
        <v>5.7700000000002101</v>
      </c>
      <c r="EL17">
        <v>0</v>
      </c>
      <c r="EM17">
        <v>0</v>
      </c>
      <c r="EN17">
        <v>0</v>
      </c>
      <c r="EO17">
        <v>0.18736499999999601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17.399999999999999</v>
      </c>
      <c r="EX17">
        <v>17.399999999999999</v>
      </c>
      <c r="EY17">
        <v>2</v>
      </c>
      <c r="EZ17">
        <v>494.47399999999999</v>
      </c>
      <c r="FA17">
        <v>523.23599999999999</v>
      </c>
      <c r="FB17">
        <v>24.016999999999999</v>
      </c>
      <c r="FC17">
        <v>33.645200000000003</v>
      </c>
      <c r="FD17">
        <v>30</v>
      </c>
      <c r="FE17">
        <v>33.3887</v>
      </c>
      <c r="FF17">
        <v>33.421999999999997</v>
      </c>
      <c r="FG17">
        <v>21.2395</v>
      </c>
      <c r="FH17">
        <v>100</v>
      </c>
      <c r="FI17">
        <v>0</v>
      </c>
      <c r="FJ17">
        <v>24.069800000000001</v>
      </c>
      <c r="FK17">
        <v>407.46699999999998</v>
      </c>
      <c r="FL17">
        <v>0</v>
      </c>
      <c r="FM17">
        <v>100.776</v>
      </c>
      <c r="FN17">
        <v>100.322</v>
      </c>
    </row>
    <row r="18" spans="1:170" x14ac:dyDescent="0.25">
      <c r="A18">
        <v>2</v>
      </c>
      <c r="B18">
        <v>1608321286</v>
      </c>
      <c r="C18">
        <v>124.5</v>
      </c>
      <c r="D18" t="s">
        <v>293</v>
      </c>
      <c r="E18" t="s">
        <v>294</v>
      </c>
      <c r="F18" t="s">
        <v>285</v>
      </c>
      <c r="G18" t="s">
        <v>286</v>
      </c>
      <c r="H18">
        <v>1608321278.25</v>
      </c>
      <c r="I18">
        <f t="shared" si="0"/>
        <v>9.1389585921370937E-4</v>
      </c>
      <c r="J18">
        <f t="shared" si="1"/>
        <v>-0.89804651205081309</v>
      </c>
      <c r="K18">
        <f t="shared" si="2"/>
        <v>49.242463333333298</v>
      </c>
      <c r="L18">
        <f t="shared" si="3"/>
        <v>74.549191269670956</v>
      </c>
      <c r="M18">
        <f t="shared" si="4"/>
        <v>7.6467473093067282</v>
      </c>
      <c r="N18">
        <f t="shared" si="5"/>
        <v>5.0509558532393131</v>
      </c>
      <c r="O18">
        <f t="shared" si="6"/>
        <v>5.3658831297361265E-2</v>
      </c>
      <c r="P18">
        <f t="shared" si="7"/>
        <v>2.9705355692501385</v>
      </c>
      <c r="Q18">
        <f t="shared" si="8"/>
        <v>5.3126115004649963E-2</v>
      </c>
      <c r="R18">
        <f t="shared" si="9"/>
        <v>3.3251243459613396E-2</v>
      </c>
      <c r="S18">
        <f t="shared" si="10"/>
        <v>231.29722689459157</v>
      </c>
      <c r="T18">
        <f t="shared" si="11"/>
        <v>29.107846980406265</v>
      </c>
      <c r="U18">
        <f t="shared" si="12"/>
        <v>28.699120000000001</v>
      </c>
      <c r="V18">
        <f t="shared" si="13"/>
        <v>3.9522806763187086</v>
      </c>
      <c r="W18">
        <f t="shared" si="14"/>
        <v>59.066284558017657</v>
      </c>
      <c r="X18">
        <f t="shared" si="15"/>
        <v>2.2410474675524594</v>
      </c>
      <c r="Y18">
        <f t="shared" si="16"/>
        <v>3.7941229659556428</v>
      </c>
      <c r="Z18">
        <f t="shared" si="17"/>
        <v>1.7112332087662492</v>
      </c>
      <c r="AA18">
        <f t="shared" si="18"/>
        <v>-40.302807391324585</v>
      </c>
      <c r="AB18">
        <f t="shared" si="19"/>
        <v>-112.48120765870802</v>
      </c>
      <c r="AC18">
        <f t="shared" si="20"/>
        <v>-8.282504721609989</v>
      </c>
      <c r="AD18">
        <f t="shared" si="21"/>
        <v>70.230707122948971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53945.881869418452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655.87007692307702</v>
      </c>
      <c r="AR18">
        <v>752.58</v>
      </c>
      <c r="AS18">
        <f t="shared" si="27"/>
        <v>0.12850450859300411</v>
      </c>
      <c r="AT18">
        <v>0.5</v>
      </c>
      <c r="AU18">
        <f t="shared" si="28"/>
        <v>1180.2155118534299</v>
      </c>
      <c r="AV18">
        <f t="shared" si="29"/>
        <v>-0.89804651205081309</v>
      </c>
      <c r="AW18">
        <f t="shared" si="30"/>
        <v>75.831507192282913</v>
      </c>
      <c r="AX18">
        <f t="shared" si="31"/>
        <v>0.24915623588189958</v>
      </c>
      <c r="AY18">
        <f t="shared" si="32"/>
        <v>-2.7139029187269977E-4</v>
      </c>
      <c r="AZ18">
        <f t="shared" si="33"/>
        <v>3.3345292194849714</v>
      </c>
      <c r="BA18" t="s">
        <v>296</v>
      </c>
      <c r="BB18">
        <v>565.07000000000005</v>
      </c>
      <c r="BC18">
        <f t="shared" si="34"/>
        <v>187.51</v>
      </c>
      <c r="BD18">
        <f t="shared" si="35"/>
        <v>0.5157587492769613</v>
      </c>
      <c r="BE18">
        <f t="shared" si="36"/>
        <v>0.93047485919592443</v>
      </c>
      <c r="BF18">
        <f t="shared" si="37"/>
        <v>2.6065202968860013</v>
      </c>
      <c r="BG18">
        <f t="shared" si="38"/>
        <v>0.98543036515611748</v>
      </c>
      <c r="BH18">
        <f t="shared" si="39"/>
        <v>1400.0360000000001</v>
      </c>
      <c r="BI18">
        <f t="shared" si="40"/>
        <v>1180.2155118534299</v>
      </c>
      <c r="BJ18">
        <f t="shared" si="41"/>
        <v>0.84298940302494352</v>
      </c>
      <c r="BK18">
        <f t="shared" si="42"/>
        <v>0.1959788060498871</v>
      </c>
      <c r="BL18">
        <v>6</v>
      </c>
      <c r="BM18">
        <v>0.5</v>
      </c>
      <c r="BN18" t="s">
        <v>290</v>
      </c>
      <c r="BO18">
        <v>2</v>
      </c>
      <c r="BP18">
        <v>1608321278.25</v>
      </c>
      <c r="BQ18">
        <v>49.242463333333298</v>
      </c>
      <c r="BR18">
        <v>48.2188466666666</v>
      </c>
      <c r="BS18">
        <v>21.848279999999999</v>
      </c>
      <c r="BT18">
        <v>20.775603333333301</v>
      </c>
      <c r="BU18">
        <v>45.885763333333301</v>
      </c>
      <c r="BV18">
        <v>21.73066</v>
      </c>
      <c r="BW18">
        <v>500.01766666666703</v>
      </c>
      <c r="BX18">
        <v>102.473166666667</v>
      </c>
      <c r="BY18">
        <v>0.100009233333333</v>
      </c>
      <c r="BZ18">
        <v>27.996759999999998</v>
      </c>
      <c r="CA18">
        <v>28.699120000000001</v>
      </c>
      <c r="CB18">
        <v>999.9</v>
      </c>
      <c r="CC18">
        <v>0</v>
      </c>
      <c r="CD18">
        <v>0</v>
      </c>
      <c r="CE18">
        <v>9988.4966666666696</v>
      </c>
      <c r="CF18">
        <v>0</v>
      </c>
      <c r="CG18">
        <v>232.59710000000001</v>
      </c>
      <c r="CH18">
        <v>1400.0360000000001</v>
      </c>
      <c r="CI18">
        <v>0.89999609999999997</v>
      </c>
      <c r="CJ18">
        <v>0.10000402</v>
      </c>
      <c r="CK18">
        <v>0</v>
      </c>
      <c r="CL18">
        <v>655.87270000000001</v>
      </c>
      <c r="CM18">
        <v>4.9993800000000004</v>
      </c>
      <c r="CN18">
        <v>9368.6740000000009</v>
      </c>
      <c r="CO18">
        <v>11164.6033333333</v>
      </c>
      <c r="CP18">
        <v>49.561999999999998</v>
      </c>
      <c r="CQ18">
        <v>51.686999999999998</v>
      </c>
      <c r="CR18">
        <v>50.432933333333303</v>
      </c>
      <c r="CS18">
        <v>51.561999999999998</v>
      </c>
      <c r="CT18">
        <v>51.061999999999998</v>
      </c>
      <c r="CU18">
        <v>1255.527</v>
      </c>
      <c r="CV18">
        <v>139.50899999999999</v>
      </c>
      <c r="CW18">
        <v>0</v>
      </c>
      <c r="CX18">
        <v>123.5</v>
      </c>
      <c r="CY18">
        <v>0</v>
      </c>
      <c r="CZ18">
        <v>655.87007692307702</v>
      </c>
      <c r="DA18">
        <v>-3.1528205180158202</v>
      </c>
      <c r="DB18">
        <v>-48.062564152662397</v>
      </c>
      <c r="DC18">
        <v>9368.6926923076899</v>
      </c>
      <c r="DD18">
        <v>15</v>
      </c>
      <c r="DE18">
        <v>1608321178.5</v>
      </c>
      <c r="DF18" t="s">
        <v>291</v>
      </c>
      <c r="DG18">
        <v>1608321178.5</v>
      </c>
      <c r="DH18">
        <v>1608321178.5</v>
      </c>
      <c r="DI18">
        <v>8</v>
      </c>
      <c r="DJ18">
        <v>-2.4129999999999998</v>
      </c>
      <c r="DK18">
        <v>-7.0000000000000007E-2</v>
      </c>
      <c r="DL18">
        <v>3.3570000000000002</v>
      </c>
      <c r="DM18">
        <v>0.11799999999999999</v>
      </c>
      <c r="DN18">
        <v>407</v>
      </c>
      <c r="DO18">
        <v>21</v>
      </c>
      <c r="DP18">
        <v>0.28999999999999998</v>
      </c>
      <c r="DQ18">
        <v>0.08</v>
      </c>
      <c r="DR18">
        <v>-0.89320782957453804</v>
      </c>
      <c r="DS18">
        <v>-0.15202778351178201</v>
      </c>
      <c r="DT18">
        <v>3.0849171365016598E-2</v>
      </c>
      <c r="DU18">
        <v>1</v>
      </c>
      <c r="DV18">
        <v>1.0227952333333299</v>
      </c>
      <c r="DW18">
        <v>2.7111430478306799E-2</v>
      </c>
      <c r="DX18">
        <v>2.9945052106242102E-2</v>
      </c>
      <c r="DY18">
        <v>1</v>
      </c>
      <c r="DZ18">
        <v>1.072735</v>
      </c>
      <c r="EA18">
        <v>-1.3683203559508099E-2</v>
      </c>
      <c r="EB18">
        <v>2.4735490696567901E-3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3.3570000000000002</v>
      </c>
      <c r="EJ18">
        <v>0.1176</v>
      </c>
      <c r="EK18">
        <v>3.3566999999999898</v>
      </c>
      <c r="EL18">
        <v>0</v>
      </c>
      <c r="EM18">
        <v>0</v>
      </c>
      <c r="EN18">
        <v>0</v>
      </c>
      <c r="EO18">
        <v>0.117620000000002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1.8</v>
      </c>
      <c r="EX18">
        <v>1.8</v>
      </c>
      <c r="EY18">
        <v>2</v>
      </c>
      <c r="EZ18">
        <v>494.49099999999999</v>
      </c>
      <c r="FA18">
        <v>520.69399999999996</v>
      </c>
      <c r="FB18">
        <v>23.970600000000001</v>
      </c>
      <c r="FC18">
        <v>33.724200000000003</v>
      </c>
      <c r="FD18">
        <v>30</v>
      </c>
      <c r="FE18">
        <v>33.473599999999998</v>
      </c>
      <c r="FF18">
        <v>33.506500000000003</v>
      </c>
      <c r="FG18">
        <v>5.2340900000000001</v>
      </c>
      <c r="FH18">
        <v>100</v>
      </c>
      <c r="FI18">
        <v>16.773299999999999</v>
      </c>
      <c r="FJ18">
        <v>23.980899999999998</v>
      </c>
      <c r="FK18">
        <v>48.592700000000001</v>
      </c>
      <c r="FL18">
        <v>14.1623</v>
      </c>
      <c r="FM18">
        <v>100.76</v>
      </c>
      <c r="FN18">
        <v>100.307</v>
      </c>
    </row>
    <row r="19" spans="1:170" x14ac:dyDescent="0.25">
      <c r="A19">
        <v>3</v>
      </c>
      <c r="B19">
        <v>1608321361</v>
      </c>
      <c r="C19">
        <v>199.5</v>
      </c>
      <c r="D19" t="s">
        <v>298</v>
      </c>
      <c r="E19" t="s">
        <v>299</v>
      </c>
      <c r="F19" t="s">
        <v>285</v>
      </c>
      <c r="G19" t="s">
        <v>286</v>
      </c>
      <c r="H19">
        <v>1608321353.25</v>
      </c>
      <c r="I19">
        <f t="shared" si="0"/>
        <v>9.605563852914706E-4</v>
      </c>
      <c r="J19">
        <f t="shared" si="1"/>
        <v>-3.7589790399725827E-2</v>
      </c>
      <c r="K19">
        <f t="shared" si="2"/>
        <v>79.495803333333299</v>
      </c>
      <c r="L19">
        <f t="shared" si="3"/>
        <v>78.375172522161591</v>
      </c>
      <c r="M19">
        <f t="shared" si="4"/>
        <v>8.0389350807503526</v>
      </c>
      <c r="N19">
        <f t="shared" si="5"/>
        <v>8.1538780920458063</v>
      </c>
      <c r="O19">
        <f t="shared" si="6"/>
        <v>5.5067423128796048E-2</v>
      </c>
      <c r="P19">
        <f t="shared" si="7"/>
        <v>2.9722918695570062</v>
      </c>
      <c r="Q19">
        <f t="shared" si="8"/>
        <v>5.4506856677405902E-2</v>
      </c>
      <c r="R19">
        <f t="shared" si="9"/>
        <v>3.4116674442847758E-2</v>
      </c>
      <c r="S19">
        <f t="shared" si="10"/>
        <v>231.29063179229769</v>
      </c>
      <c r="T19">
        <f t="shared" si="11"/>
        <v>29.087631982676104</v>
      </c>
      <c r="U19">
        <f t="shared" si="12"/>
        <v>28.858039999999999</v>
      </c>
      <c r="V19">
        <f t="shared" si="13"/>
        <v>3.9888536601069391</v>
      </c>
      <c r="W19">
        <f t="shared" si="14"/>
        <v>58.963302835851863</v>
      </c>
      <c r="X19">
        <f t="shared" si="15"/>
        <v>2.2361483392237353</v>
      </c>
      <c r="Y19">
        <f t="shared" si="16"/>
        <v>3.7924407753225022</v>
      </c>
      <c r="Z19">
        <f t="shared" si="17"/>
        <v>1.7527053208832037</v>
      </c>
      <c r="AA19">
        <f t="shared" si="18"/>
        <v>-42.360536591353856</v>
      </c>
      <c r="AB19">
        <f t="shared" si="19"/>
        <v>-139.23231038440463</v>
      </c>
      <c r="AC19">
        <f t="shared" si="20"/>
        <v>-10.253979130428913</v>
      </c>
      <c r="AD19">
        <f t="shared" si="21"/>
        <v>39.443805686110295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53998.636706612699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652.053615384615</v>
      </c>
      <c r="AR19">
        <v>746.18</v>
      </c>
      <c r="AS19">
        <f t="shared" si="27"/>
        <v>0.12614434133236607</v>
      </c>
      <c r="AT19">
        <v>0.5</v>
      </c>
      <c r="AU19">
        <f t="shared" si="28"/>
        <v>1180.1850718532617</v>
      </c>
      <c r="AV19">
        <f t="shared" si="29"/>
        <v>-3.7589790399725827E-2</v>
      </c>
      <c r="AW19">
        <f t="shared" si="30"/>
        <v>74.436834269610415</v>
      </c>
      <c r="AX19">
        <f t="shared" si="31"/>
        <v>0.2518561205071162</v>
      </c>
      <c r="AY19">
        <f t="shared" si="32"/>
        <v>4.5768896955142779E-4</v>
      </c>
      <c r="AZ19">
        <f t="shared" si="33"/>
        <v>3.3717065587391786</v>
      </c>
      <c r="BA19" t="s">
        <v>301</v>
      </c>
      <c r="BB19">
        <v>558.25</v>
      </c>
      <c r="BC19">
        <f t="shared" si="34"/>
        <v>187.92999999999995</v>
      </c>
      <c r="BD19">
        <f t="shared" si="35"/>
        <v>0.50085874855204049</v>
      </c>
      <c r="BE19">
        <f t="shared" si="36"/>
        <v>0.93049489058113866</v>
      </c>
      <c r="BF19">
        <f t="shared" si="37"/>
        <v>3.0656987523174868</v>
      </c>
      <c r="BG19">
        <f t="shared" si="38"/>
        <v>0.98794351691423632</v>
      </c>
      <c r="BH19">
        <f t="shared" si="39"/>
        <v>1400.00033333333</v>
      </c>
      <c r="BI19">
        <f t="shared" si="40"/>
        <v>1180.1850718532617</v>
      </c>
      <c r="BJ19">
        <f t="shared" si="41"/>
        <v>0.84298913632634698</v>
      </c>
      <c r="BK19">
        <f t="shared" si="42"/>
        <v>0.19597827265269394</v>
      </c>
      <c r="BL19">
        <v>6</v>
      </c>
      <c r="BM19">
        <v>0.5</v>
      </c>
      <c r="BN19" t="s">
        <v>290</v>
      </c>
      <c r="BO19">
        <v>2</v>
      </c>
      <c r="BP19">
        <v>1608321353.25</v>
      </c>
      <c r="BQ19">
        <v>79.495803333333299</v>
      </c>
      <c r="BR19">
        <v>79.542326666666696</v>
      </c>
      <c r="BS19">
        <v>21.801210000000001</v>
      </c>
      <c r="BT19">
        <v>20.6737</v>
      </c>
      <c r="BU19">
        <v>76.139106666666706</v>
      </c>
      <c r="BV19">
        <v>21.683586666666699</v>
      </c>
      <c r="BW19">
        <v>500.01246666666702</v>
      </c>
      <c r="BX19">
        <v>102.4699</v>
      </c>
      <c r="BY19">
        <v>0.10001879</v>
      </c>
      <c r="BZ19">
        <v>27.989153333333299</v>
      </c>
      <c r="CA19">
        <v>28.858039999999999</v>
      </c>
      <c r="CB19">
        <v>999.9</v>
      </c>
      <c r="CC19">
        <v>0</v>
      </c>
      <c r="CD19">
        <v>0</v>
      </c>
      <c r="CE19">
        <v>9998.7483333333294</v>
      </c>
      <c r="CF19">
        <v>0</v>
      </c>
      <c r="CG19">
        <v>231.80093333333301</v>
      </c>
      <c r="CH19">
        <v>1400.00033333333</v>
      </c>
      <c r="CI19">
        <v>0.90000530000000001</v>
      </c>
      <c r="CJ19">
        <v>9.9994853333333397E-2</v>
      </c>
      <c r="CK19">
        <v>0</v>
      </c>
      <c r="CL19">
        <v>652.04613333333305</v>
      </c>
      <c r="CM19">
        <v>4.9993800000000004</v>
      </c>
      <c r="CN19">
        <v>9328.009</v>
      </c>
      <c r="CO19">
        <v>11164.33</v>
      </c>
      <c r="CP19">
        <v>49.75</v>
      </c>
      <c r="CQ19">
        <v>51.807866666666598</v>
      </c>
      <c r="CR19">
        <v>50.566200000000002</v>
      </c>
      <c r="CS19">
        <v>51.625</v>
      </c>
      <c r="CT19">
        <v>51.186999999999998</v>
      </c>
      <c r="CU19">
        <v>1255.5073333333301</v>
      </c>
      <c r="CV19">
        <v>139.49299999999999</v>
      </c>
      <c r="CW19">
        <v>0</v>
      </c>
      <c r="CX19">
        <v>74.100000143051105</v>
      </c>
      <c r="CY19">
        <v>0</v>
      </c>
      <c r="CZ19">
        <v>652.053615384615</v>
      </c>
      <c r="DA19">
        <v>-7.7053675251114502</v>
      </c>
      <c r="DB19">
        <v>-99.691282104690004</v>
      </c>
      <c r="DC19">
        <v>9328.0450000000001</v>
      </c>
      <c r="DD19">
        <v>15</v>
      </c>
      <c r="DE19">
        <v>1608321178.5</v>
      </c>
      <c r="DF19" t="s">
        <v>291</v>
      </c>
      <c r="DG19">
        <v>1608321178.5</v>
      </c>
      <c r="DH19">
        <v>1608321178.5</v>
      </c>
      <c r="DI19">
        <v>8</v>
      </c>
      <c r="DJ19">
        <v>-2.4129999999999998</v>
      </c>
      <c r="DK19">
        <v>-7.0000000000000007E-2</v>
      </c>
      <c r="DL19">
        <v>3.3570000000000002</v>
      </c>
      <c r="DM19">
        <v>0.11799999999999999</v>
      </c>
      <c r="DN19">
        <v>407</v>
      </c>
      <c r="DO19">
        <v>21</v>
      </c>
      <c r="DP19">
        <v>0.28999999999999998</v>
      </c>
      <c r="DQ19">
        <v>0.08</v>
      </c>
      <c r="DR19">
        <v>-3.5123076565220797E-2</v>
      </c>
      <c r="DS19">
        <v>-0.27964055685081102</v>
      </c>
      <c r="DT19">
        <v>4.2859590532936601E-2</v>
      </c>
      <c r="DU19">
        <v>1</v>
      </c>
      <c r="DV19">
        <v>-4.7408547000000002E-2</v>
      </c>
      <c r="DW19">
        <v>0.19246647590656299</v>
      </c>
      <c r="DX19">
        <v>4.7831747697795503E-2</v>
      </c>
      <c r="DY19">
        <v>1</v>
      </c>
      <c r="DZ19">
        <v>1.1269469999999999</v>
      </c>
      <c r="EA19">
        <v>7.4563648498330706E-2</v>
      </c>
      <c r="EB19">
        <v>5.4460292262650698E-3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3.3570000000000002</v>
      </c>
      <c r="EJ19">
        <v>0.1176</v>
      </c>
      <c r="EK19">
        <v>3.3566999999999898</v>
      </c>
      <c r="EL19">
        <v>0</v>
      </c>
      <c r="EM19">
        <v>0</v>
      </c>
      <c r="EN19">
        <v>0</v>
      </c>
      <c r="EO19">
        <v>0.117620000000002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</v>
      </c>
      <c r="EX19">
        <v>3</v>
      </c>
      <c r="EY19">
        <v>2</v>
      </c>
      <c r="EZ19">
        <v>494.80900000000003</v>
      </c>
      <c r="FA19">
        <v>520.16499999999996</v>
      </c>
      <c r="FB19">
        <v>23.9968</v>
      </c>
      <c r="FC19">
        <v>33.753500000000003</v>
      </c>
      <c r="FD19">
        <v>30</v>
      </c>
      <c r="FE19">
        <v>33.508699999999997</v>
      </c>
      <c r="FF19">
        <v>33.542000000000002</v>
      </c>
      <c r="FG19">
        <v>6.6512099999999998</v>
      </c>
      <c r="FH19">
        <v>100</v>
      </c>
      <c r="FI19">
        <v>15.269500000000001</v>
      </c>
      <c r="FJ19">
        <v>24.004000000000001</v>
      </c>
      <c r="FK19">
        <v>79.803100000000001</v>
      </c>
      <c r="FL19">
        <v>12.130599999999999</v>
      </c>
      <c r="FM19">
        <v>100.755</v>
      </c>
      <c r="FN19">
        <v>100.306</v>
      </c>
    </row>
    <row r="20" spans="1:170" x14ac:dyDescent="0.25">
      <c r="A20">
        <v>4</v>
      </c>
      <c r="B20">
        <v>1608321432</v>
      </c>
      <c r="C20">
        <v>270.5</v>
      </c>
      <c r="D20" t="s">
        <v>302</v>
      </c>
      <c r="E20" t="s">
        <v>303</v>
      </c>
      <c r="F20" t="s">
        <v>285</v>
      </c>
      <c r="G20" t="s">
        <v>286</v>
      </c>
      <c r="H20">
        <v>1608321424.25</v>
      </c>
      <c r="I20">
        <f t="shared" si="0"/>
        <v>1.0473345432227474E-3</v>
      </c>
      <c r="J20">
        <f t="shared" si="1"/>
        <v>0.56412147189752448</v>
      </c>
      <c r="K20">
        <f t="shared" si="2"/>
        <v>99.593006666666696</v>
      </c>
      <c r="L20">
        <f t="shared" si="3"/>
        <v>82.331964690923712</v>
      </c>
      <c r="M20">
        <f t="shared" si="4"/>
        <v>8.4448214555699401</v>
      </c>
      <c r="N20">
        <f t="shared" si="5"/>
        <v>10.215293205751761</v>
      </c>
      <c r="O20">
        <f t="shared" si="6"/>
        <v>6.1725213318520593E-2</v>
      </c>
      <c r="P20">
        <f t="shared" si="7"/>
        <v>2.9711430082405799</v>
      </c>
      <c r="Q20">
        <f t="shared" si="8"/>
        <v>6.1021570260143196E-2</v>
      </c>
      <c r="R20">
        <f t="shared" si="9"/>
        <v>3.8201032487666375E-2</v>
      </c>
      <c r="S20">
        <f t="shared" si="10"/>
        <v>231.28821424860124</v>
      </c>
      <c r="T20">
        <f t="shared" si="11"/>
        <v>29.068822892068269</v>
      </c>
      <c r="U20">
        <f t="shared" si="12"/>
        <v>28.653876666666701</v>
      </c>
      <c r="V20">
        <f t="shared" si="13"/>
        <v>3.9419222513135352</v>
      </c>
      <c r="W20">
        <f t="shared" si="14"/>
        <v>58.908626705937515</v>
      </c>
      <c r="X20">
        <f t="shared" si="15"/>
        <v>2.2344746762343544</v>
      </c>
      <c r="Y20">
        <f t="shared" si="16"/>
        <v>3.7931196179270925</v>
      </c>
      <c r="Z20">
        <f t="shared" si="17"/>
        <v>1.7074475750791809</v>
      </c>
      <c r="AA20">
        <f t="shared" si="18"/>
        <v>-46.187453356123157</v>
      </c>
      <c r="AB20">
        <f t="shared" si="19"/>
        <v>-105.98380419406216</v>
      </c>
      <c r="AC20">
        <f t="shared" si="20"/>
        <v>-7.8005413546879492</v>
      </c>
      <c r="AD20">
        <f t="shared" si="21"/>
        <v>71.316415343727996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53964.431104202995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646.27273076923098</v>
      </c>
      <c r="AR20">
        <v>741.73</v>
      </c>
      <c r="AS20">
        <f t="shared" si="27"/>
        <v>0.12869544070048267</v>
      </c>
      <c r="AT20">
        <v>0.5</v>
      </c>
      <c r="AU20">
        <f t="shared" si="28"/>
        <v>1180.1699418534083</v>
      </c>
      <c r="AV20">
        <f t="shared" si="29"/>
        <v>0.56412147189752448</v>
      </c>
      <c r="AW20">
        <f t="shared" si="30"/>
        <v>75.941245384143699</v>
      </c>
      <c r="AX20">
        <f t="shared" si="31"/>
        <v>0.26663341107950328</v>
      </c>
      <c r="AY20">
        <f t="shared" si="32"/>
        <v>9.675462077270747E-4</v>
      </c>
      <c r="AZ20">
        <f t="shared" si="33"/>
        <v>3.3979345583972602</v>
      </c>
      <c r="BA20" t="s">
        <v>305</v>
      </c>
      <c r="BB20">
        <v>543.96</v>
      </c>
      <c r="BC20">
        <f t="shared" si="34"/>
        <v>197.76999999999998</v>
      </c>
      <c r="BD20">
        <f t="shared" si="35"/>
        <v>0.48266809541775318</v>
      </c>
      <c r="BE20">
        <f t="shared" si="36"/>
        <v>0.92724015128103243</v>
      </c>
      <c r="BF20">
        <f t="shared" si="37"/>
        <v>3.6360411966362656</v>
      </c>
      <c r="BG20">
        <f t="shared" si="38"/>
        <v>0.98969094274605318</v>
      </c>
      <c r="BH20">
        <f t="shared" si="39"/>
        <v>1399.982</v>
      </c>
      <c r="BI20">
        <f t="shared" si="40"/>
        <v>1180.1699418534083</v>
      </c>
      <c r="BJ20">
        <f t="shared" si="41"/>
        <v>0.84298936833002736</v>
      </c>
      <c r="BK20">
        <f t="shared" si="42"/>
        <v>0.19597873666005475</v>
      </c>
      <c r="BL20">
        <v>6</v>
      </c>
      <c r="BM20">
        <v>0.5</v>
      </c>
      <c r="BN20" t="s">
        <v>290</v>
      </c>
      <c r="BO20">
        <v>2</v>
      </c>
      <c r="BP20">
        <v>1608321424.25</v>
      </c>
      <c r="BQ20">
        <v>99.593006666666696</v>
      </c>
      <c r="BR20">
        <v>100.3951</v>
      </c>
      <c r="BS20">
        <v>21.784793333333301</v>
      </c>
      <c r="BT20">
        <v>20.555403333333299</v>
      </c>
      <c r="BU20">
        <v>96.236316666666696</v>
      </c>
      <c r="BV20">
        <v>21.667190000000002</v>
      </c>
      <c r="BW20">
        <v>500.01313333333297</v>
      </c>
      <c r="BX20">
        <v>102.470366666667</v>
      </c>
      <c r="BY20">
        <v>0.100020026666667</v>
      </c>
      <c r="BZ20">
        <v>27.9922233333333</v>
      </c>
      <c r="CA20">
        <v>28.653876666666701</v>
      </c>
      <c r="CB20">
        <v>999.9</v>
      </c>
      <c r="CC20">
        <v>0</v>
      </c>
      <c r="CD20">
        <v>0</v>
      </c>
      <c r="CE20">
        <v>9992.2043333333295</v>
      </c>
      <c r="CF20">
        <v>0</v>
      </c>
      <c r="CG20">
        <v>230.314966666667</v>
      </c>
      <c r="CH20">
        <v>1399.982</v>
      </c>
      <c r="CI20">
        <v>0.89999580000000001</v>
      </c>
      <c r="CJ20">
        <v>0.10000421333333299</v>
      </c>
      <c r="CK20">
        <v>0</v>
      </c>
      <c r="CL20">
        <v>646.33389999999997</v>
      </c>
      <c r="CM20">
        <v>4.9993800000000004</v>
      </c>
      <c r="CN20">
        <v>9260.73</v>
      </c>
      <c r="CO20">
        <v>11164.1733333333</v>
      </c>
      <c r="CP20">
        <v>49.8791333333333</v>
      </c>
      <c r="CQ20">
        <v>51.908066666666599</v>
      </c>
      <c r="CR20">
        <v>50.733199999999997</v>
      </c>
      <c r="CS20">
        <v>51.741599999999998</v>
      </c>
      <c r="CT20">
        <v>51.311999999999998</v>
      </c>
      <c r="CU20">
        <v>1255.48</v>
      </c>
      <c r="CV20">
        <v>139.50200000000001</v>
      </c>
      <c r="CW20">
        <v>0</v>
      </c>
      <c r="CX20">
        <v>70.400000095367403</v>
      </c>
      <c r="CY20">
        <v>0</v>
      </c>
      <c r="CZ20">
        <v>646.27273076923098</v>
      </c>
      <c r="DA20">
        <v>-9.0147350209504609</v>
      </c>
      <c r="DB20">
        <v>-110.34837584493501</v>
      </c>
      <c r="DC20">
        <v>9260.21653846154</v>
      </c>
      <c r="DD20">
        <v>15</v>
      </c>
      <c r="DE20">
        <v>1608321178.5</v>
      </c>
      <c r="DF20" t="s">
        <v>291</v>
      </c>
      <c r="DG20">
        <v>1608321178.5</v>
      </c>
      <c r="DH20">
        <v>1608321178.5</v>
      </c>
      <c r="DI20">
        <v>8</v>
      </c>
      <c r="DJ20">
        <v>-2.4129999999999998</v>
      </c>
      <c r="DK20">
        <v>-7.0000000000000007E-2</v>
      </c>
      <c r="DL20">
        <v>3.3570000000000002</v>
      </c>
      <c r="DM20">
        <v>0.11799999999999999</v>
      </c>
      <c r="DN20">
        <v>407</v>
      </c>
      <c r="DO20">
        <v>21</v>
      </c>
      <c r="DP20">
        <v>0.28999999999999998</v>
      </c>
      <c r="DQ20">
        <v>0.08</v>
      </c>
      <c r="DR20">
        <v>0.56723504077244602</v>
      </c>
      <c r="DS20">
        <v>-0.18328774505478301</v>
      </c>
      <c r="DT20">
        <v>2.18063998944888E-2</v>
      </c>
      <c r="DU20">
        <v>1</v>
      </c>
      <c r="DV20">
        <v>-0.80359456666666695</v>
      </c>
      <c r="DW20">
        <v>0.12503057619577401</v>
      </c>
      <c r="DX20">
        <v>2.1115196108779599E-2</v>
      </c>
      <c r="DY20">
        <v>1</v>
      </c>
      <c r="DZ20">
        <v>1.2283563333333301</v>
      </c>
      <c r="EA20">
        <v>0.12913414905450801</v>
      </c>
      <c r="EB20">
        <v>9.3270740261289196E-3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3.3570000000000002</v>
      </c>
      <c r="EJ20">
        <v>0.1176</v>
      </c>
      <c r="EK20">
        <v>3.3566999999999898</v>
      </c>
      <c r="EL20">
        <v>0</v>
      </c>
      <c r="EM20">
        <v>0</v>
      </c>
      <c r="EN20">
        <v>0</v>
      </c>
      <c r="EO20">
        <v>0.117620000000002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4.2</v>
      </c>
      <c r="EX20">
        <v>4.2</v>
      </c>
      <c r="EY20">
        <v>2</v>
      </c>
      <c r="EZ20">
        <v>494.84</v>
      </c>
      <c r="FA20">
        <v>519.62099999999998</v>
      </c>
      <c r="FB20">
        <v>23.953199999999999</v>
      </c>
      <c r="FC20">
        <v>33.774299999999997</v>
      </c>
      <c r="FD20">
        <v>30.000399999999999</v>
      </c>
      <c r="FE20">
        <v>33.5383</v>
      </c>
      <c r="FF20">
        <v>33.573599999999999</v>
      </c>
      <c r="FG20">
        <v>7.6142399999999997</v>
      </c>
      <c r="FH20">
        <v>100</v>
      </c>
      <c r="FI20">
        <v>12.611499999999999</v>
      </c>
      <c r="FJ20">
        <v>23.951599999999999</v>
      </c>
      <c r="FK20">
        <v>100.577</v>
      </c>
      <c r="FL20">
        <v>9.1074099999999998</v>
      </c>
      <c r="FM20">
        <v>100.751</v>
      </c>
      <c r="FN20">
        <v>100.30200000000001</v>
      </c>
    </row>
    <row r="21" spans="1:170" x14ac:dyDescent="0.25">
      <c r="A21">
        <v>5</v>
      </c>
      <c r="B21">
        <v>1608321506</v>
      </c>
      <c r="C21">
        <v>344.5</v>
      </c>
      <c r="D21" t="s">
        <v>306</v>
      </c>
      <c r="E21" t="s">
        <v>307</v>
      </c>
      <c r="F21" t="s">
        <v>285</v>
      </c>
      <c r="G21" t="s">
        <v>286</v>
      </c>
      <c r="H21">
        <v>1608321498.25</v>
      </c>
      <c r="I21">
        <f t="shared" si="0"/>
        <v>1.1996678890205963E-3</v>
      </c>
      <c r="J21">
        <f t="shared" si="1"/>
        <v>2.2826638874749503</v>
      </c>
      <c r="K21">
        <f t="shared" si="2"/>
        <v>149.12889999999999</v>
      </c>
      <c r="L21">
        <f t="shared" si="3"/>
        <v>93.728087196603212</v>
      </c>
      <c r="M21">
        <f t="shared" si="4"/>
        <v>9.613387345740998</v>
      </c>
      <c r="N21">
        <f t="shared" si="5"/>
        <v>15.295669878945642</v>
      </c>
      <c r="O21">
        <f t="shared" si="6"/>
        <v>7.0927409498502167E-2</v>
      </c>
      <c r="P21">
        <f t="shared" si="7"/>
        <v>2.9701842792067041</v>
      </c>
      <c r="Q21">
        <f t="shared" si="8"/>
        <v>6.9999729414791392E-2</v>
      </c>
      <c r="R21">
        <f t="shared" si="9"/>
        <v>4.3832168323495929E-2</v>
      </c>
      <c r="S21">
        <f t="shared" si="10"/>
        <v>231.29848208816315</v>
      </c>
      <c r="T21">
        <f t="shared" si="11"/>
        <v>29.024348798688784</v>
      </c>
      <c r="U21">
        <f t="shared" si="12"/>
        <v>28.6489433333333</v>
      </c>
      <c r="V21">
        <f t="shared" si="13"/>
        <v>3.9407942015128352</v>
      </c>
      <c r="W21">
        <f t="shared" si="14"/>
        <v>58.966462017402421</v>
      </c>
      <c r="X21">
        <f t="shared" si="15"/>
        <v>2.2359152857976992</v>
      </c>
      <c r="Y21">
        <f t="shared" si="16"/>
        <v>3.791842361405076</v>
      </c>
      <c r="Z21">
        <f t="shared" si="17"/>
        <v>1.7048789157151361</v>
      </c>
      <c r="AA21">
        <f t="shared" si="18"/>
        <v>-52.905353905808298</v>
      </c>
      <c r="AB21">
        <f t="shared" si="19"/>
        <v>-106.08464708321495</v>
      </c>
      <c r="AC21">
        <f t="shared" si="20"/>
        <v>-7.8100674235408309</v>
      </c>
      <c r="AD21">
        <f t="shared" si="21"/>
        <v>64.498413675599096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53937.301513762824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639.62465384615405</v>
      </c>
      <c r="AR21">
        <v>742.12</v>
      </c>
      <c r="AS21">
        <f t="shared" si="27"/>
        <v>0.13811155359489835</v>
      </c>
      <c r="AT21">
        <v>0.5</v>
      </c>
      <c r="AU21">
        <f t="shared" si="28"/>
        <v>1180.223730856919</v>
      </c>
      <c r="AV21">
        <f t="shared" si="29"/>
        <v>2.2826638874749503</v>
      </c>
      <c r="AW21">
        <f t="shared" si="30"/>
        <v>81.501266529108122</v>
      </c>
      <c r="AX21">
        <f t="shared" si="31"/>
        <v>0.29109847464021987</v>
      </c>
      <c r="AY21">
        <f t="shared" si="32"/>
        <v>2.4236179060849162E-3</v>
      </c>
      <c r="AZ21">
        <f t="shared" si="33"/>
        <v>3.3956233493235595</v>
      </c>
      <c r="BA21" t="s">
        <v>309</v>
      </c>
      <c r="BB21">
        <v>526.09</v>
      </c>
      <c r="BC21">
        <f t="shared" si="34"/>
        <v>216.02999999999997</v>
      </c>
      <c r="BD21">
        <f t="shared" si="35"/>
        <v>0.47444959567581341</v>
      </c>
      <c r="BE21">
        <f t="shared" si="36"/>
        <v>0.92104137807521236</v>
      </c>
      <c r="BF21">
        <f t="shared" si="37"/>
        <v>3.8469785772028851</v>
      </c>
      <c r="BG21">
        <f t="shared" si="38"/>
        <v>0.98953779756079285</v>
      </c>
      <c r="BH21">
        <f t="shared" si="39"/>
        <v>1400.046</v>
      </c>
      <c r="BI21">
        <f t="shared" si="40"/>
        <v>1180.223730856919</v>
      </c>
      <c r="BJ21">
        <f t="shared" si="41"/>
        <v>0.84298925239379208</v>
      </c>
      <c r="BK21">
        <f t="shared" si="42"/>
        <v>0.19597850478758416</v>
      </c>
      <c r="BL21">
        <v>6</v>
      </c>
      <c r="BM21">
        <v>0.5</v>
      </c>
      <c r="BN21" t="s">
        <v>290</v>
      </c>
      <c r="BO21">
        <v>2</v>
      </c>
      <c r="BP21">
        <v>1608321498.25</v>
      </c>
      <c r="BQ21">
        <v>149.12889999999999</v>
      </c>
      <c r="BR21">
        <v>152.082666666667</v>
      </c>
      <c r="BS21">
        <v>21.799606666666701</v>
      </c>
      <c r="BT21">
        <v>20.391443333333299</v>
      </c>
      <c r="BU21">
        <v>145.772066666667</v>
      </c>
      <c r="BV21">
        <v>21.681976666666699</v>
      </c>
      <c r="BW21">
        <v>500.01966666666698</v>
      </c>
      <c r="BX21">
        <v>102.4667</v>
      </c>
      <c r="BY21">
        <v>0.10007196</v>
      </c>
      <c r="BZ21">
        <v>27.986446666666701</v>
      </c>
      <c r="CA21">
        <v>28.6489433333333</v>
      </c>
      <c r="CB21">
        <v>999.9</v>
      </c>
      <c r="CC21">
        <v>0</v>
      </c>
      <c r="CD21">
        <v>0</v>
      </c>
      <c r="CE21">
        <v>9987.1409999999996</v>
      </c>
      <c r="CF21">
        <v>0</v>
      </c>
      <c r="CG21">
        <v>219.801966666667</v>
      </c>
      <c r="CH21">
        <v>1400.046</v>
      </c>
      <c r="CI21">
        <v>0.90000179999999996</v>
      </c>
      <c r="CJ21">
        <v>9.9998359999999994E-2</v>
      </c>
      <c r="CK21">
        <v>0</v>
      </c>
      <c r="CL21">
        <v>639.65790000000004</v>
      </c>
      <c r="CM21">
        <v>4.9993800000000004</v>
      </c>
      <c r="CN21">
        <v>9181.3506666666708</v>
      </c>
      <c r="CO21">
        <v>11164.7</v>
      </c>
      <c r="CP21">
        <v>49.9373</v>
      </c>
      <c r="CQ21">
        <v>51.895566666666703</v>
      </c>
      <c r="CR21">
        <v>50.714300000000001</v>
      </c>
      <c r="CS21">
        <v>51.531033333333298</v>
      </c>
      <c r="CT21">
        <v>51.199766666666697</v>
      </c>
      <c r="CU21">
        <v>1255.5433333333301</v>
      </c>
      <c r="CV21">
        <v>139.50299999999999</v>
      </c>
      <c r="CW21">
        <v>0</v>
      </c>
      <c r="CX21">
        <v>73.200000047683702</v>
      </c>
      <c r="CY21">
        <v>0</v>
      </c>
      <c r="CZ21">
        <v>639.62465384615405</v>
      </c>
      <c r="DA21">
        <v>-6.0129572793358603</v>
      </c>
      <c r="DB21">
        <v>-108.812991576212</v>
      </c>
      <c r="DC21">
        <v>9180.9838461538493</v>
      </c>
      <c r="DD21">
        <v>15</v>
      </c>
      <c r="DE21">
        <v>1608321178.5</v>
      </c>
      <c r="DF21" t="s">
        <v>291</v>
      </c>
      <c r="DG21">
        <v>1608321178.5</v>
      </c>
      <c r="DH21">
        <v>1608321178.5</v>
      </c>
      <c r="DI21">
        <v>8</v>
      </c>
      <c r="DJ21">
        <v>-2.4129999999999998</v>
      </c>
      <c r="DK21">
        <v>-7.0000000000000007E-2</v>
      </c>
      <c r="DL21">
        <v>3.3570000000000002</v>
      </c>
      <c r="DM21">
        <v>0.11799999999999999</v>
      </c>
      <c r="DN21">
        <v>407</v>
      </c>
      <c r="DO21">
        <v>21</v>
      </c>
      <c r="DP21">
        <v>0.28999999999999998</v>
      </c>
      <c r="DQ21">
        <v>0.08</v>
      </c>
      <c r="DR21">
        <v>2.2886939361769398</v>
      </c>
      <c r="DS21">
        <v>-0.21374396343951599</v>
      </c>
      <c r="DT21">
        <v>2.4086144376552099E-2</v>
      </c>
      <c r="DU21">
        <v>1</v>
      </c>
      <c r="DV21">
        <v>-2.9570526666666699</v>
      </c>
      <c r="DW21">
        <v>0.16686006674081899</v>
      </c>
      <c r="DX21">
        <v>2.2636646532165999E-2</v>
      </c>
      <c r="DY21">
        <v>1</v>
      </c>
      <c r="DZ21">
        <v>1.40666433333333</v>
      </c>
      <c r="EA21">
        <v>0.18110496106785101</v>
      </c>
      <c r="EB21">
        <v>1.30725217366641E-2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3.3570000000000002</v>
      </c>
      <c r="EJ21">
        <v>0.1176</v>
      </c>
      <c r="EK21">
        <v>3.3566999999999898</v>
      </c>
      <c r="EL21">
        <v>0</v>
      </c>
      <c r="EM21">
        <v>0</v>
      </c>
      <c r="EN21">
        <v>0</v>
      </c>
      <c r="EO21">
        <v>0.117620000000002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5.5</v>
      </c>
      <c r="EX21">
        <v>5.5</v>
      </c>
      <c r="EY21">
        <v>2</v>
      </c>
      <c r="EZ21">
        <v>494.98399999999998</v>
      </c>
      <c r="FA21">
        <v>519.00699999999995</v>
      </c>
      <c r="FB21">
        <v>23.9162</v>
      </c>
      <c r="FC21">
        <v>33.818399999999997</v>
      </c>
      <c r="FD21">
        <v>30.000499999999999</v>
      </c>
      <c r="FE21">
        <v>33.580500000000001</v>
      </c>
      <c r="FF21">
        <v>33.615900000000003</v>
      </c>
      <c r="FG21">
        <v>10.0229</v>
      </c>
      <c r="FH21">
        <v>100</v>
      </c>
      <c r="FI21">
        <v>8.2980699999999992</v>
      </c>
      <c r="FJ21">
        <v>23.919799999999999</v>
      </c>
      <c r="FK21">
        <v>152.49100000000001</v>
      </c>
      <c r="FL21">
        <v>5.0873100000000004</v>
      </c>
      <c r="FM21">
        <v>100.741</v>
      </c>
      <c r="FN21">
        <v>100.295</v>
      </c>
    </row>
    <row r="22" spans="1:170" x14ac:dyDescent="0.25">
      <c r="A22">
        <v>6</v>
      </c>
      <c r="B22">
        <v>1608321626.5</v>
      </c>
      <c r="C22">
        <v>465</v>
      </c>
      <c r="D22" t="s">
        <v>310</v>
      </c>
      <c r="E22" t="s">
        <v>311</v>
      </c>
      <c r="F22" t="s">
        <v>285</v>
      </c>
      <c r="G22" t="s">
        <v>286</v>
      </c>
      <c r="H22">
        <v>1608321618.5</v>
      </c>
      <c r="I22">
        <f t="shared" si="0"/>
        <v>1.5350130950117736E-3</v>
      </c>
      <c r="J22">
        <f t="shared" si="1"/>
        <v>4.2296591312534231</v>
      </c>
      <c r="K22">
        <f t="shared" si="2"/>
        <v>199.86125806451599</v>
      </c>
      <c r="L22">
        <f t="shared" si="3"/>
        <v>120.88912770292214</v>
      </c>
      <c r="M22">
        <f t="shared" si="4"/>
        <v>12.399309825740593</v>
      </c>
      <c r="N22">
        <f t="shared" si="5"/>
        <v>20.499293096018658</v>
      </c>
      <c r="O22">
        <f t="shared" si="6"/>
        <v>9.2014678922962695E-2</v>
      </c>
      <c r="P22">
        <f t="shared" si="7"/>
        <v>2.9745955656336234</v>
      </c>
      <c r="Q22">
        <f t="shared" si="8"/>
        <v>9.0462169297189546E-2</v>
      </c>
      <c r="R22">
        <f t="shared" si="9"/>
        <v>5.6676160715827456E-2</v>
      </c>
      <c r="S22">
        <f t="shared" si="10"/>
        <v>231.29305578096745</v>
      </c>
      <c r="T22">
        <f t="shared" si="11"/>
        <v>28.883293565195142</v>
      </c>
      <c r="U22">
        <f t="shared" si="12"/>
        <v>28.566706451612902</v>
      </c>
      <c r="V22">
        <f t="shared" si="13"/>
        <v>3.9220314383330308</v>
      </c>
      <c r="W22">
        <f t="shared" si="14"/>
        <v>59.096357279012132</v>
      </c>
      <c r="X22">
        <f t="shared" si="15"/>
        <v>2.2338343714638507</v>
      </c>
      <c r="Y22">
        <f t="shared" si="16"/>
        <v>3.7799865750053416</v>
      </c>
      <c r="Z22">
        <f t="shared" si="17"/>
        <v>1.6881970668691801</v>
      </c>
      <c r="AA22">
        <f t="shared" si="18"/>
        <v>-67.694077490019211</v>
      </c>
      <c r="AB22">
        <f t="shared" si="19"/>
        <v>-101.66608741777515</v>
      </c>
      <c r="AC22">
        <f t="shared" si="20"/>
        <v>-7.4686112340386144</v>
      </c>
      <c r="AD22">
        <f t="shared" si="21"/>
        <v>54.464279639134475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54076.254396165772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635.57007692307695</v>
      </c>
      <c r="AR22">
        <v>754.68</v>
      </c>
      <c r="AS22">
        <f t="shared" si="27"/>
        <v>0.1578283816676247</v>
      </c>
      <c r="AT22">
        <v>0.5</v>
      </c>
      <c r="AU22">
        <f t="shared" si="28"/>
        <v>1180.1963399317397</v>
      </c>
      <c r="AV22">
        <f t="shared" si="29"/>
        <v>4.2296591312534231</v>
      </c>
      <c r="AW22">
        <f t="shared" si="30"/>
        <v>93.134239190740175</v>
      </c>
      <c r="AX22">
        <f t="shared" si="31"/>
        <v>0.31213229448242957</v>
      </c>
      <c r="AY22">
        <f t="shared" si="32"/>
        <v>4.0733956278390911E-3</v>
      </c>
      <c r="AZ22">
        <f t="shared" si="33"/>
        <v>3.3224678009222455</v>
      </c>
      <c r="BA22" t="s">
        <v>313</v>
      </c>
      <c r="BB22">
        <v>519.12</v>
      </c>
      <c r="BC22">
        <f t="shared" si="34"/>
        <v>235.55999999999995</v>
      </c>
      <c r="BD22">
        <f t="shared" si="35"/>
        <v>0.50564579333045945</v>
      </c>
      <c r="BE22">
        <f t="shared" si="36"/>
        <v>0.91412197042610899</v>
      </c>
      <c r="BF22">
        <f t="shared" si="37"/>
        <v>3.0382799623263406</v>
      </c>
      <c r="BG22">
        <f t="shared" si="38"/>
        <v>0.98460573723548472</v>
      </c>
      <c r="BH22">
        <f t="shared" si="39"/>
        <v>1400.0135483870999</v>
      </c>
      <c r="BI22">
        <f t="shared" si="40"/>
        <v>1180.1963399317397</v>
      </c>
      <c r="BJ22">
        <f t="shared" si="41"/>
        <v>0.8429892277052583</v>
      </c>
      <c r="BK22">
        <f t="shared" si="42"/>
        <v>0.1959784554105167</v>
      </c>
      <c r="BL22">
        <v>6</v>
      </c>
      <c r="BM22">
        <v>0.5</v>
      </c>
      <c r="BN22" t="s">
        <v>290</v>
      </c>
      <c r="BO22">
        <v>2</v>
      </c>
      <c r="BP22">
        <v>1608321618.5</v>
      </c>
      <c r="BQ22">
        <v>199.86125806451599</v>
      </c>
      <c r="BR22">
        <v>205.304709677419</v>
      </c>
      <c r="BS22">
        <v>21.779138709677401</v>
      </c>
      <c r="BT22">
        <v>19.977335483870998</v>
      </c>
      <c r="BU22">
        <v>196.50445161290301</v>
      </c>
      <c r="BV22">
        <v>21.6615161290323</v>
      </c>
      <c r="BW22">
        <v>500.02635483871001</v>
      </c>
      <c r="BX22">
        <v>102.467612903226</v>
      </c>
      <c r="BY22">
        <v>0.10000472580645201</v>
      </c>
      <c r="BZ22">
        <v>27.932745161290299</v>
      </c>
      <c r="CA22">
        <v>28.566706451612902</v>
      </c>
      <c r="CB22">
        <v>999.9</v>
      </c>
      <c r="CC22">
        <v>0</v>
      </c>
      <c r="CD22">
        <v>0</v>
      </c>
      <c r="CE22">
        <v>10012.011612903199</v>
      </c>
      <c r="CF22">
        <v>0</v>
      </c>
      <c r="CG22">
        <v>219.15309677419401</v>
      </c>
      <c r="CH22">
        <v>1400.0135483870999</v>
      </c>
      <c r="CI22">
        <v>0.90000100000000005</v>
      </c>
      <c r="CJ22">
        <v>9.9999000000000005E-2</v>
      </c>
      <c r="CK22">
        <v>0</v>
      </c>
      <c r="CL22">
        <v>635.55583870967803</v>
      </c>
      <c r="CM22">
        <v>4.9993800000000004</v>
      </c>
      <c r="CN22">
        <v>9096.9225806451595</v>
      </c>
      <c r="CO22">
        <v>11164.435483871001</v>
      </c>
      <c r="CP22">
        <v>48.888806451612901</v>
      </c>
      <c r="CQ22">
        <v>50.868677419354803</v>
      </c>
      <c r="CR22">
        <v>49.681161290322599</v>
      </c>
      <c r="CS22">
        <v>50.400935483871002</v>
      </c>
      <c r="CT22">
        <v>50.298161290322597</v>
      </c>
      <c r="CU22">
        <v>1255.5161290322601</v>
      </c>
      <c r="CV22">
        <v>139.49870967741899</v>
      </c>
      <c r="CW22">
        <v>0</v>
      </c>
      <c r="CX22">
        <v>119.60000014305101</v>
      </c>
      <c r="CY22">
        <v>0</v>
      </c>
      <c r="CZ22">
        <v>635.57007692307695</v>
      </c>
      <c r="DA22">
        <v>2.01456411973236</v>
      </c>
      <c r="DB22">
        <v>8.2239315783101503</v>
      </c>
      <c r="DC22">
        <v>9096.9119230769193</v>
      </c>
      <c r="DD22">
        <v>15</v>
      </c>
      <c r="DE22">
        <v>1608321178.5</v>
      </c>
      <c r="DF22" t="s">
        <v>291</v>
      </c>
      <c r="DG22">
        <v>1608321178.5</v>
      </c>
      <c r="DH22">
        <v>1608321178.5</v>
      </c>
      <c r="DI22">
        <v>8</v>
      </c>
      <c r="DJ22">
        <v>-2.4129999999999998</v>
      </c>
      <c r="DK22">
        <v>-7.0000000000000007E-2</v>
      </c>
      <c r="DL22">
        <v>3.3570000000000002</v>
      </c>
      <c r="DM22">
        <v>0.11799999999999999</v>
      </c>
      <c r="DN22">
        <v>407</v>
      </c>
      <c r="DO22">
        <v>21</v>
      </c>
      <c r="DP22">
        <v>0.28999999999999998</v>
      </c>
      <c r="DQ22">
        <v>0.08</v>
      </c>
      <c r="DR22">
        <v>4.2304244766770296</v>
      </c>
      <c r="DS22">
        <v>-0.36252845776233</v>
      </c>
      <c r="DT22">
        <v>2.88294401477944E-2</v>
      </c>
      <c r="DU22">
        <v>1</v>
      </c>
      <c r="DV22">
        <v>-5.4423830000000004</v>
      </c>
      <c r="DW22">
        <v>0.35955497219133098</v>
      </c>
      <c r="DX22">
        <v>3.00117198385342E-2</v>
      </c>
      <c r="DY22">
        <v>0</v>
      </c>
      <c r="DZ22">
        <v>1.8030993333333301</v>
      </c>
      <c r="EA22">
        <v>0.298636351501673</v>
      </c>
      <c r="EB22">
        <v>2.15633834595182E-2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3.3559999999999999</v>
      </c>
      <c r="EJ22">
        <v>0.1176</v>
      </c>
      <c r="EK22">
        <v>3.3566999999999898</v>
      </c>
      <c r="EL22">
        <v>0</v>
      </c>
      <c r="EM22">
        <v>0</v>
      </c>
      <c r="EN22">
        <v>0</v>
      </c>
      <c r="EO22">
        <v>0.117620000000002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7.5</v>
      </c>
      <c r="EY22">
        <v>2</v>
      </c>
      <c r="EZ22">
        <v>495.45299999999997</v>
      </c>
      <c r="FA22">
        <v>518.947</v>
      </c>
      <c r="FB22">
        <v>24.293800000000001</v>
      </c>
      <c r="FC22">
        <v>33.776600000000002</v>
      </c>
      <c r="FD22">
        <v>29.998200000000001</v>
      </c>
      <c r="FE22">
        <v>33.535499999999999</v>
      </c>
      <c r="FF22">
        <v>33.552799999999998</v>
      </c>
      <c r="FG22">
        <v>12.473800000000001</v>
      </c>
      <c r="FH22">
        <v>100</v>
      </c>
      <c r="FI22">
        <v>0</v>
      </c>
      <c r="FJ22">
        <v>24.324000000000002</v>
      </c>
      <c r="FK22">
        <v>205.27799999999999</v>
      </c>
      <c r="FL22">
        <v>0</v>
      </c>
      <c r="FM22">
        <v>100.761</v>
      </c>
      <c r="FN22">
        <v>100.322</v>
      </c>
    </row>
    <row r="23" spans="1:170" x14ac:dyDescent="0.25">
      <c r="A23">
        <v>7</v>
      </c>
      <c r="B23">
        <v>1608321747</v>
      </c>
      <c r="C23">
        <v>585.5</v>
      </c>
      <c r="D23" t="s">
        <v>314</v>
      </c>
      <c r="E23" t="s">
        <v>315</v>
      </c>
      <c r="F23" t="s">
        <v>285</v>
      </c>
      <c r="G23" t="s">
        <v>286</v>
      </c>
      <c r="H23">
        <v>1608321739.25</v>
      </c>
      <c r="I23">
        <f t="shared" si="0"/>
        <v>1.3167756552950488E-3</v>
      </c>
      <c r="J23">
        <f t="shared" si="1"/>
        <v>6.4855282616618641</v>
      </c>
      <c r="K23">
        <f t="shared" si="2"/>
        <v>250.330266666667</v>
      </c>
      <c r="L23">
        <f t="shared" si="3"/>
        <v>112.69150930871984</v>
      </c>
      <c r="M23">
        <f t="shared" si="4"/>
        <v>11.559500093737727</v>
      </c>
      <c r="N23">
        <f t="shared" si="5"/>
        <v>25.678001463902827</v>
      </c>
      <c r="O23">
        <f t="shared" si="6"/>
        <v>7.9160623619003445E-2</v>
      </c>
      <c r="P23">
        <f t="shared" si="7"/>
        <v>2.9693088412587172</v>
      </c>
      <c r="Q23">
        <f t="shared" si="8"/>
        <v>7.8006628471785758E-2</v>
      </c>
      <c r="R23">
        <f t="shared" si="9"/>
        <v>4.8856423214044487E-2</v>
      </c>
      <c r="S23">
        <f t="shared" si="10"/>
        <v>231.29334795314747</v>
      </c>
      <c r="T23">
        <f t="shared" si="11"/>
        <v>29.003599088749102</v>
      </c>
      <c r="U23">
        <f t="shared" si="12"/>
        <v>28.576516666666699</v>
      </c>
      <c r="V23">
        <f t="shared" si="13"/>
        <v>3.9242655880908592</v>
      </c>
      <c r="W23">
        <f t="shared" si="14"/>
        <v>59.16981402293797</v>
      </c>
      <c r="X23">
        <f t="shared" si="15"/>
        <v>2.2448110386030029</v>
      </c>
      <c r="Y23">
        <f t="shared" si="16"/>
        <v>3.7938450131561536</v>
      </c>
      <c r="Z23">
        <f t="shared" si="17"/>
        <v>1.6794545494878563</v>
      </c>
      <c r="AA23">
        <f t="shared" si="18"/>
        <v>-58.069806398511652</v>
      </c>
      <c r="AB23">
        <f t="shared" si="19"/>
        <v>-93.00941518160225</v>
      </c>
      <c r="AC23">
        <f t="shared" si="20"/>
        <v>-6.8473109704291133</v>
      </c>
      <c r="AD23">
        <f t="shared" si="21"/>
        <v>73.366815402604473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53910.244592263785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642.86823076923099</v>
      </c>
      <c r="AR23">
        <v>782.89</v>
      </c>
      <c r="AS23">
        <f t="shared" si="27"/>
        <v>0.17885241762031578</v>
      </c>
      <c r="AT23">
        <v>0.5</v>
      </c>
      <c r="AU23">
        <f t="shared" si="28"/>
        <v>1180.1991018532558</v>
      </c>
      <c r="AV23">
        <f t="shared" si="29"/>
        <v>6.4855282616618641</v>
      </c>
      <c r="AW23">
        <f t="shared" si="30"/>
        <v>105.54073131989006</v>
      </c>
      <c r="AX23">
        <f t="shared" si="31"/>
        <v>0.34278123363435481</v>
      </c>
      <c r="AY23">
        <f t="shared" si="32"/>
        <v>5.98481707907309E-3</v>
      </c>
      <c r="AZ23">
        <f t="shared" si="33"/>
        <v>3.166715630548353</v>
      </c>
      <c r="BA23" t="s">
        <v>317</v>
      </c>
      <c r="BB23">
        <v>514.53</v>
      </c>
      <c r="BC23">
        <f t="shared" si="34"/>
        <v>268.36</v>
      </c>
      <c r="BD23">
        <f t="shared" si="35"/>
        <v>0.52176840524209644</v>
      </c>
      <c r="BE23">
        <f t="shared" si="36"/>
        <v>0.9023275281614529</v>
      </c>
      <c r="BF23">
        <f t="shared" si="37"/>
        <v>2.0770713283202231</v>
      </c>
      <c r="BG23">
        <f t="shared" si="38"/>
        <v>0.97352823550165168</v>
      </c>
      <c r="BH23">
        <f t="shared" si="39"/>
        <v>1400.0170000000001</v>
      </c>
      <c r="BI23">
        <f t="shared" si="40"/>
        <v>1180.1991018532558</v>
      </c>
      <c r="BJ23">
        <f t="shared" si="41"/>
        <v>0.84298912217012778</v>
      </c>
      <c r="BK23">
        <f t="shared" si="42"/>
        <v>0.19597824434025551</v>
      </c>
      <c r="BL23">
        <v>6</v>
      </c>
      <c r="BM23">
        <v>0.5</v>
      </c>
      <c r="BN23" t="s">
        <v>290</v>
      </c>
      <c r="BO23">
        <v>2</v>
      </c>
      <c r="BP23">
        <v>1608321739.25</v>
      </c>
      <c r="BQ23">
        <v>250.330266666667</v>
      </c>
      <c r="BR23">
        <v>258.50843333333302</v>
      </c>
      <c r="BS23">
        <v>21.884263333333301</v>
      </c>
      <c r="BT23">
        <v>20.338716666666699</v>
      </c>
      <c r="BU23">
        <v>246.9735</v>
      </c>
      <c r="BV23">
        <v>21.766643333333299</v>
      </c>
      <c r="BW23">
        <v>500.00133333333298</v>
      </c>
      <c r="BX23">
        <v>102.4764</v>
      </c>
      <c r="BY23">
        <v>0.10009546666666699</v>
      </c>
      <c r="BZ23">
        <v>27.9955033333333</v>
      </c>
      <c r="CA23">
        <v>28.576516666666699</v>
      </c>
      <c r="CB23">
        <v>999.9</v>
      </c>
      <c r="CC23">
        <v>0</v>
      </c>
      <c r="CD23">
        <v>0</v>
      </c>
      <c r="CE23">
        <v>9981.2479999999996</v>
      </c>
      <c r="CF23">
        <v>0</v>
      </c>
      <c r="CG23">
        <v>218.69749999999999</v>
      </c>
      <c r="CH23">
        <v>1400.0170000000001</v>
      </c>
      <c r="CI23">
        <v>0.90000603333333296</v>
      </c>
      <c r="CJ23">
        <v>9.9993816666666693E-2</v>
      </c>
      <c r="CK23">
        <v>0</v>
      </c>
      <c r="CL23">
        <v>642.81896666666705</v>
      </c>
      <c r="CM23">
        <v>4.9993800000000004</v>
      </c>
      <c r="CN23">
        <v>9160.8216666666704</v>
      </c>
      <c r="CO23">
        <v>11164.493333333299</v>
      </c>
      <c r="CP23">
        <v>47.949733333333299</v>
      </c>
      <c r="CQ23">
        <v>49.953866666666599</v>
      </c>
      <c r="CR23">
        <v>48.728933333333302</v>
      </c>
      <c r="CS23">
        <v>49.5165333333333</v>
      </c>
      <c r="CT23">
        <v>49.412199999999999</v>
      </c>
      <c r="CU23">
        <v>1255.5229999999999</v>
      </c>
      <c r="CV23">
        <v>139.494</v>
      </c>
      <c r="CW23">
        <v>0</v>
      </c>
      <c r="CX23">
        <v>119.80000019073501</v>
      </c>
      <c r="CY23">
        <v>0</v>
      </c>
      <c r="CZ23">
        <v>642.86823076923099</v>
      </c>
      <c r="DA23">
        <v>5.1972649528157602</v>
      </c>
      <c r="DB23">
        <v>45.727521371159902</v>
      </c>
      <c r="DC23">
        <v>9160.9549999999999</v>
      </c>
      <c r="DD23">
        <v>15</v>
      </c>
      <c r="DE23">
        <v>1608321178.5</v>
      </c>
      <c r="DF23" t="s">
        <v>291</v>
      </c>
      <c r="DG23">
        <v>1608321178.5</v>
      </c>
      <c r="DH23">
        <v>1608321178.5</v>
      </c>
      <c r="DI23">
        <v>8</v>
      </c>
      <c r="DJ23">
        <v>-2.4129999999999998</v>
      </c>
      <c r="DK23">
        <v>-7.0000000000000007E-2</v>
      </c>
      <c r="DL23">
        <v>3.3570000000000002</v>
      </c>
      <c r="DM23">
        <v>0.11799999999999999</v>
      </c>
      <c r="DN23">
        <v>407</v>
      </c>
      <c r="DO23">
        <v>21</v>
      </c>
      <c r="DP23">
        <v>0.28999999999999998</v>
      </c>
      <c r="DQ23">
        <v>0.08</v>
      </c>
      <c r="DR23">
        <v>6.5597413945217502</v>
      </c>
      <c r="DS23">
        <v>-2.9263705051720601</v>
      </c>
      <c r="DT23">
        <v>0.27896292284048102</v>
      </c>
      <c r="DU23">
        <v>0</v>
      </c>
      <c r="DV23">
        <v>-8.2195166666666708</v>
      </c>
      <c r="DW23">
        <v>4.01099692992213</v>
      </c>
      <c r="DX23">
        <v>0.35647554889812899</v>
      </c>
      <c r="DY23">
        <v>0</v>
      </c>
      <c r="DZ23">
        <v>1.5321290000000001</v>
      </c>
      <c r="EA23">
        <v>1.61496213570634</v>
      </c>
      <c r="EB23">
        <v>0.119459055087228</v>
      </c>
      <c r="EC23">
        <v>0</v>
      </c>
      <c r="ED23">
        <v>0</v>
      </c>
      <c r="EE23">
        <v>3</v>
      </c>
      <c r="EF23" t="s">
        <v>318</v>
      </c>
      <c r="EG23">
        <v>100</v>
      </c>
      <c r="EH23">
        <v>100</v>
      </c>
      <c r="EI23">
        <v>3.3570000000000002</v>
      </c>
      <c r="EJ23">
        <v>0.1177</v>
      </c>
      <c r="EK23">
        <v>3.3566999999999898</v>
      </c>
      <c r="EL23">
        <v>0</v>
      </c>
      <c r="EM23">
        <v>0</v>
      </c>
      <c r="EN23">
        <v>0</v>
      </c>
      <c r="EO23">
        <v>0.117620000000002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9.5</v>
      </c>
      <c r="EX23">
        <v>9.5</v>
      </c>
      <c r="EY23">
        <v>2</v>
      </c>
      <c r="EZ23">
        <v>495.72300000000001</v>
      </c>
      <c r="FA23">
        <v>516.05200000000002</v>
      </c>
      <c r="FB23">
        <v>24.265499999999999</v>
      </c>
      <c r="FC23">
        <v>33.4163</v>
      </c>
      <c r="FD23">
        <v>29.9986</v>
      </c>
      <c r="FE23">
        <v>33.279000000000003</v>
      </c>
      <c r="FF23">
        <v>33.3095</v>
      </c>
      <c r="FG23">
        <v>14.5974</v>
      </c>
      <c r="FH23">
        <v>45.941099999999999</v>
      </c>
      <c r="FI23">
        <v>27.494499999999999</v>
      </c>
      <c r="FJ23">
        <v>24.2759</v>
      </c>
      <c r="FK23">
        <v>257.11599999999999</v>
      </c>
      <c r="FL23">
        <v>17.659300000000002</v>
      </c>
      <c r="FM23">
        <v>100.825</v>
      </c>
      <c r="FN23">
        <v>100.378</v>
      </c>
    </row>
    <row r="24" spans="1:170" x14ac:dyDescent="0.25">
      <c r="A24">
        <v>8</v>
      </c>
      <c r="B24">
        <v>1608321844</v>
      </c>
      <c r="C24">
        <v>682.5</v>
      </c>
      <c r="D24" t="s">
        <v>319</v>
      </c>
      <c r="E24" t="s">
        <v>320</v>
      </c>
      <c r="F24" t="s">
        <v>285</v>
      </c>
      <c r="G24" t="s">
        <v>286</v>
      </c>
      <c r="H24">
        <v>1608321836.25</v>
      </c>
      <c r="I24">
        <f t="shared" si="0"/>
        <v>1.7397971437316587E-3</v>
      </c>
      <c r="J24">
        <f t="shared" si="1"/>
        <v>12.591691178797786</v>
      </c>
      <c r="K24">
        <f t="shared" si="2"/>
        <v>399.15673333333302</v>
      </c>
      <c r="L24">
        <f t="shared" si="3"/>
        <v>196.77530429206382</v>
      </c>
      <c r="M24">
        <f t="shared" si="4"/>
        <v>20.185083105495011</v>
      </c>
      <c r="N24">
        <f t="shared" si="5"/>
        <v>40.945238852191608</v>
      </c>
      <c r="O24">
        <f t="shared" si="6"/>
        <v>0.10539321068531586</v>
      </c>
      <c r="P24">
        <f t="shared" si="7"/>
        <v>2.9711204233366502</v>
      </c>
      <c r="Q24">
        <f t="shared" si="8"/>
        <v>0.1033594700682328</v>
      </c>
      <c r="R24">
        <f t="shared" si="9"/>
        <v>6.4779123605179345E-2</v>
      </c>
      <c r="S24">
        <f t="shared" si="10"/>
        <v>231.29481030978346</v>
      </c>
      <c r="T24">
        <f t="shared" si="11"/>
        <v>28.891288750295832</v>
      </c>
      <c r="U24">
        <f t="shared" si="12"/>
        <v>28.5505833333333</v>
      </c>
      <c r="V24">
        <f t="shared" si="13"/>
        <v>3.9183620162354589</v>
      </c>
      <c r="W24">
        <f t="shared" si="14"/>
        <v>59.147927087428862</v>
      </c>
      <c r="X24">
        <f t="shared" si="15"/>
        <v>2.243556421915291</v>
      </c>
      <c r="Y24">
        <f t="shared" si="16"/>
        <v>3.7931277263512588</v>
      </c>
      <c r="Z24">
        <f t="shared" si="17"/>
        <v>1.6748055943201678</v>
      </c>
      <c r="AA24">
        <f t="shared" si="18"/>
        <v>-76.725054038566142</v>
      </c>
      <c r="AB24">
        <f t="shared" si="19"/>
        <v>-89.431697923018504</v>
      </c>
      <c r="AC24">
        <f t="shared" si="20"/>
        <v>-6.578950409109475</v>
      </c>
      <c r="AD24">
        <f t="shared" si="21"/>
        <v>58.55910793908933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53963.954866279622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674.42556000000002</v>
      </c>
      <c r="AR24">
        <v>864.51</v>
      </c>
      <c r="AS24">
        <f t="shared" si="27"/>
        <v>0.21987535135510283</v>
      </c>
      <c r="AT24">
        <v>0.5</v>
      </c>
      <c r="AU24">
        <f t="shared" si="28"/>
        <v>1180.2046618533507</v>
      </c>
      <c r="AV24">
        <f t="shared" si="29"/>
        <v>12.591691178797786</v>
      </c>
      <c r="AW24">
        <f t="shared" si="30"/>
        <v>129.74895734796792</v>
      </c>
      <c r="AX24">
        <f t="shared" si="31"/>
        <v>0.40864767324842971</v>
      </c>
      <c r="AY24">
        <f t="shared" si="32"/>
        <v>1.1158605862421522E-2</v>
      </c>
      <c r="AZ24">
        <f t="shared" si="33"/>
        <v>2.7733282437450115</v>
      </c>
      <c r="BA24" t="s">
        <v>322</v>
      </c>
      <c r="BB24">
        <v>511.23</v>
      </c>
      <c r="BC24">
        <f t="shared" si="34"/>
        <v>353.28</v>
      </c>
      <c r="BD24">
        <f t="shared" si="35"/>
        <v>0.53805604619565217</v>
      </c>
      <c r="BE24">
        <f t="shared" si="36"/>
        <v>0.87157424068924139</v>
      </c>
      <c r="BF24">
        <f t="shared" si="37"/>
        <v>1.2754513556618809</v>
      </c>
      <c r="BG24">
        <f t="shared" si="38"/>
        <v>0.94147769698639261</v>
      </c>
      <c r="BH24">
        <f t="shared" si="39"/>
        <v>1400.0233333333299</v>
      </c>
      <c r="BI24">
        <f t="shared" si="40"/>
        <v>1180.2046618533507</v>
      </c>
      <c r="BJ24">
        <f t="shared" si="41"/>
        <v>0.84298928007391805</v>
      </c>
      <c r="BK24">
        <f t="shared" si="42"/>
        <v>0.1959785601478361</v>
      </c>
      <c r="BL24">
        <v>6</v>
      </c>
      <c r="BM24">
        <v>0.5</v>
      </c>
      <c r="BN24" t="s">
        <v>290</v>
      </c>
      <c r="BO24">
        <v>2</v>
      </c>
      <c r="BP24">
        <v>1608321836.25</v>
      </c>
      <c r="BQ24">
        <v>399.15673333333302</v>
      </c>
      <c r="BR24">
        <v>415.099966666667</v>
      </c>
      <c r="BS24">
        <v>21.871423333333301</v>
      </c>
      <c r="BT24">
        <v>19.829346666666702</v>
      </c>
      <c r="BU24">
        <v>395.669733333333</v>
      </c>
      <c r="BV24">
        <v>21.7724233333333</v>
      </c>
      <c r="BW24">
        <v>500.00433333333302</v>
      </c>
      <c r="BX24">
        <v>102.479333333333</v>
      </c>
      <c r="BY24">
        <v>0.100018166666667</v>
      </c>
      <c r="BZ24">
        <v>27.992260000000002</v>
      </c>
      <c r="CA24">
        <v>28.5505833333333</v>
      </c>
      <c r="CB24">
        <v>999.9</v>
      </c>
      <c r="CC24">
        <v>0</v>
      </c>
      <c r="CD24">
        <v>0</v>
      </c>
      <c r="CE24">
        <v>9991.2023333333309</v>
      </c>
      <c r="CF24">
        <v>0</v>
      </c>
      <c r="CG24">
        <v>224.148333333333</v>
      </c>
      <c r="CH24">
        <v>1400.0233333333299</v>
      </c>
      <c r="CI24">
        <v>0.90000089999999999</v>
      </c>
      <c r="CJ24">
        <v>9.9999030000000003E-2</v>
      </c>
      <c r="CK24">
        <v>0</v>
      </c>
      <c r="CL24">
        <v>674.34846666666704</v>
      </c>
      <c r="CM24">
        <v>4.9993800000000004</v>
      </c>
      <c r="CN24">
        <v>9571.3976666666695</v>
      </c>
      <c r="CO24">
        <v>11164.516666666699</v>
      </c>
      <c r="CP24">
        <v>47.476900000000001</v>
      </c>
      <c r="CQ24">
        <v>49.443300000000001</v>
      </c>
      <c r="CR24">
        <v>48.222700000000003</v>
      </c>
      <c r="CS24">
        <v>49.061999999999998</v>
      </c>
      <c r="CT24">
        <v>48.939100000000003</v>
      </c>
      <c r="CU24">
        <v>1255.5213333333299</v>
      </c>
      <c r="CV24">
        <v>139.50200000000001</v>
      </c>
      <c r="CW24">
        <v>0</v>
      </c>
      <c r="CX24">
        <v>96.300000190734906</v>
      </c>
      <c r="CY24">
        <v>0</v>
      </c>
      <c r="CZ24">
        <v>674.42556000000002</v>
      </c>
      <c r="DA24">
        <v>12.427999983048499</v>
      </c>
      <c r="DB24">
        <v>158.90538441235699</v>
      </c>
      <c r="DC24">
        <v>9572.6072000000004</v>
      </c>
      <c r="DD24">
        <v>15</v>
      </c>
      <c r="DE24">
        <v>1608321868.5</v>
      </c>
      <c r="DF24" t="s">
        <v>323</v>
      </c>
      <c r="DG24">
        <v>1608321868.5</v>
      </c>
      <c r="DH24">
        <v>1608321864.5</v>
      </c>
      <c r="DI24">
        <v>9</v>
      </c>
      <c r="DJ24">
        <v>0.13100000000000001</v>
      </c>
      <c r="DK24">
        <v>-1.9E-2</v>
      </c>
      <c r="DL24">
        <v>3.4870000000000001</v>
      </c>
      <c r="DM24">
        <v>9.9000000000000005E-2</v>
      </c>
      <c r="DN24">
        <v>416</v>
      </c>
      <c r="DO24">
        <v>20</v>
      </c>
      <c r="DP24">
        <v>0.16</v>
      </c>
      <c r="DQ24">
        <v>0.05</v>
      </c>
      <c r="DR24">
        <v>12.704614697116201</v>
      </c>
      <c r="DS24">
        <v>-0.192288768725106</v>
      </c>
      <c r="DT24">
        <v>3.3858829399919001E-2</v>
      </c>
      <c r="DU24">
        <v>1</v>
      </c>
      <c r="DV24">
        <v>-16.079916666666701</v>
      </c>
      <c r="DW24">
        <v>0.15469721913236301</v>
      </c>
      <c r="DX24">
        <v>3.7737214906361102E-2</v>
      </c>
      <c r="DY24">
        <v>1</v>
      </c>
      <c r="DZ24">
        <v>2.0592996666666701</v>
      </c>
      <c r="EA24">
        <v>0.15666660734149501</v>
      </c>
      <c r="EB24">
        <v>1.13709913034099E-2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3.4870000000000001</v>
      </c>
      <c r="EJ24">
        <v>9.9000000000000005E-2</v>
      </c>
      <c r="EK24">
        <v>3.3566999999999898</v>
      </c>
      <c r="EL24">
        <v>0</v>
      </c>
      <c r="EM24">
        <v>0</v>
      </c>
      <c r="EN24">
        <v>0</v>
      </c>
      <c r="EO24">
        <v>0.117620000000002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11.1</v>
      </c>
      <c r="EX24">
        <v>11.1</v>
      </c>
      <c r="EY24">
        <v>2</v>
      </c>
      <c r="EZ24">
        <v>496.06</v>
      </c>
      <c r="FA24">
        <v>519.49199999999996</v>
      </c>
      <c r="FB24">
        <v>24.373999999999999</v>
      </c>
      <c r="FC24">
        <v>33.195700000000002</v>
      </c>
      <c r="FD24">
        <v>29.9999</v>
      </c>
      <c r="FE24">
        <v>33.1004</v>
      </c>
      <c r="FF24">
        <v>33.146599999999999</v>
      </c>
      <c r="FG24">
        <v>21.5428</v>
      </c>
      <c r="FH24">
        <v>100</v>
      </c>
      <c r="FI24">
        <v>23.338699999999999</v>
      </c>
      <c r="FJ24">
        <v>24.375699999999998</v>
      </c>
      <c r="FK24">
        <v>415.55099999999999</v>
      </c>
      <c r="FL24">
        <v>10.274800000000001</v>
      </c>
      <c r="FM24">
        <v>100.85599999999999</v>
      </c>
      <c r="FN24">
        <v>100.404</v>
      </c>
    </row>
    <row r="25" spans="1:170" x14ac:dyDescent="0.25">
      <c r="A25">
        <v>9</v>
      </c>
      <c r="B25">
        <v>1608321967</v>
      </c>
      <c r="C25">
        <v>805.5</v>
      </c>
      <c r="D25" t="s">
        <v>324</v>
      </c>
      <c r="E25" t="s">
        <v>325</v>
      </c>
      <c r="F25" t="s">
        <v>285</v>
      </c>
      <c r="G25" t="s">
        <v>286</v>
      </c>
      <c r="H25">
        <v>1608321959.25</v>
      </c>
      <c r="I25">
        <f t="shared" si="0"/>
        <v>1.9170774424259705E-3</v>
      </c>
      <c r="J25">
        <f t="shared" si="1"/>
        <v>16.903268587895745</v>
      </c>
      <c r="K25">
        <f t="shared" si="2"/>
        <v>499.32246666666703</v>
      </c>
      <c r="L25">
        <f t="shared" si="3"/>
        <v>248.32568242119362</v>
      </c>
      <c r="M25">
        <f t="shared" si="4"/>
        <v>25.47339480384176</v>
      </c>
      <c r="N25">
        <f t="shared" si="5"/>
        <v>51.220792806497776</v>
      </c>
      <c r="O25">
        <f t="shared" si="6"/>
        <v>0.11437334207892738</v>
      </c>
      <c r="P25">
        <f t="shared" si="7"/>
        <v>2.971285594021142</v>
      </c>
      <c r="Q25">
        <f t="shared" si="8"/>
        <v>0.11198262897599523</v>
      </c>
      <c r="R25">
        <f t="shared" si="9"/>
        <v>7.0199777027451879E-2</v>
      </c>
      <c r="S25">
        <f t="shared" si="10"/>
        <v>231.28968034320286</v>
      </c>
      <c r="T25">
        <f t="shared" si="11"/>
        <v>28.841291538574936</v>
      </c>
      <c r="U25">
        <f t="shared" si="12"/>
        <v>28.57244</v>
      </c>
      <c r="V25">
        <f t="shared" si="13"/>
        <v>3.9233370451626755</v>
      </c>
      <c r="W25">
        <f t="shared" si="14"/>
        <v>58.536835364500874</v>
      </c>
      <c r="X25">
        <f t="shared" si="15"/>
        <v>2.2198005234232561</v>
      </c>
      <c r="Y25">
        <f t="shared" si="16"/>
        <v>3.7921430319915004</v>
      </c>
      <c r="Z25">
        <f t="shared" si="17"/>
        <v>1.7035365217394194</v>
      </c>
      <c r="AA25">
        <f t="shared" si="18"/>
        <v>-84.543115210985306</v>
      </c>
      <c r="AB25">
        <f t="shared" si="19"/>
        <v>-93.651214551462644</v>
      </c>
      <c r="AC25">
        <f t="shared" si="20"/>
        <v>-6.889569328998256</v>
      </c>
      <c r="AD25">
        <f t="shared" si="21"/>
        <v>46.205781251756676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53969.618585783865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719.77296153846203</v>
      </c>
      <c r="AR25">
        <v>957.36</v>
      </c>
      <c r="AS25">
        <f t="shared" si="27"/>
        <v>0.24816896304581137</v>
      </c>
      <c r="AT25">
        <v>0.5</v>
      </c>
      <c r="AU25">
        <f t="shared" si="28"/>
        <v>1180.1792798605004</v>
      </c>
      <c r="AV25">
        <f t="shared" si="29"/>
        <v>16.903268587895745</v>
      </c>
      <c r="AW25">
        <f t="shared" si="30"/>
        <v>146.4419340455664</v>
      </c>
      <c r="AX25">
        <f t="shared" si="31"/>
        <v>0.46394250856522101</v>
      </c>
      <c r="AY25">
        <f t="shared" si="32"/>
        <v>1.4812169952499303E-2</v>
      </c>
      <c r="AZ25">
        <f t="shared" si="33"/>
        <v>2.4073702682376532</v>
      </c>
      <c r="BA25" t="s">
        <v>327</v>
      </c>
      <c r="BB25">
        <v>513.20000000000005</v>
      </c>
      <c r="BC25">
        <f t="shared" si="34"/>
        <v>444.15999999999997</v>
      </c>
      <c r="BD25">
        <f t="shared" si="35"/>
        <v>0.53491318097428409</v>
      </c>
      <c r="BE25">
        <f t="shared" si="36"/>
        <v>0.83842146619714197</v>
      </c>
      <c r="BF25">
        <f t="shared" si="37"/>
        <v>0.98223919376176416</v>
      </c>
      <c r="BG25">
        <f t="shared" si="38"/>
        <v>0.90501736249555964</v>
      </c>
      <c r="BH25">
        <f t="shared" si="39"/>
        <v>1399.9933333333299</v>
      </c>
      <c r="BI25">
        <f t="shared" si="40"/>
        <v>1180.1792798605004</v>
      </c>
      <c r="BJ25">
        <f t="shared" si="41"/>
        <v>0.84298921413471251</v>
      </c>
      <c r="BK25">
        <f t="shared" si="42"/>
        <v>0.1959784282694251</v>
      </c>
      <c r="BL25">
        <v>6</v>
      </c>
      <c r="BM25">
        <v>0.5</v>
      </c>
      <c r="BN25" t="s">
        <v>290</v>
      </c>
      <c r="BO25">
        <v>2</v>
      </c>
      <c r="BP25">
        <v>1608321959.25</v>
      </c>
      <c r="BQ25">
        <v>499.32246666666703</v>
      </c>
      <c r="BR25">
        <v>520.75436666666701</v>
      </c>
      <c r="BS25">
        <v>21.639576666666699</v>
      </c>
      <c r="BT25">
        <v>19.388940000000002</v>
      </c>
      <c r="BU25">
        <v>495.835266666667</v>
      </c>
      <c r="BV25">
        <v>21.540696666666701</v>
      </c>
      <c r="BW25">
        <v>500.01656666666702</v>
      </c>
      <c r="BX25">
        <v>102.480533333333</v>
      </c>
      <c r="BY25">
        <v>0.10005581666666701</v>
      </c>
      <c r="BZ25">
        <v>27.9878066666667</v>
      </c>
      <c r="CA25">
        <v>28.57244</v>
      </c>
      <c r="CB25">
        <v>999.9</v>
      </c>
      <c r="CC25">
        <v>0</v>
      </c>
      <c r="CD25">
        <v>0</v>
      </c>
      <c r="CE25">
        <v>9992.01933333333</v>
      </c>
      <c r="CF25">
        <v>0</v>
      </c>
      <c r="CG25">
        <v>227.864366666667</v>
      </c>
      <c r="CH25">
        <v>1399.9933333333299</v>
      </c>
      <c r="CI25">
        <v>0.90000190000000002</v>
      </c>
      <c r="CJ25">
        <v>9.9998100000000006E-2</v>
      </c>
      <c r="CK25">
        <v>0</v>
      </c>
      <c r="CL25">
        <v>719.76963333333299</v>
      </c>
      <c r="CM25">
        <v>4.9993800000000004</v>
      </c>
      <c r="CN25">
        <v>10155.92</v>
      </c>
      <c r="CO25">
        <v>11164.276666666699</v>
      </c>
      <c r="CP25">
        <v>47.064133333333302</v>
      </c>
      <c r="CQ25">
        <v>49.059933333333298</v>
      </c>
      <c r="CR25">
        <v>47.780999999999999</v>
      </c>
      <c r="CS25">
        <v>48.689100000000003</v>
      </c>
      <c r="CT25">
        <v>48.561999999999998</v>
      </c>
      <c r="CU25">
        <v>1255.498</v>
      </c>
      <c r="CV25">
        <v>139.49600000000001</v>
      </c>
      <c r="CW25">
        <v>0</v>
      </c>
      <c r="CX25">
        <v>122</v>
      </c>
      <c r="CY25">
        <v>0</v>
      </c>
      <c r="CZ25">
        <v>719.77296153846203</v>
      </c>
      <c r="DA25">
        <v>12.5087521235787</v>
      </c>
      <c r="DB25">
        <v>144.16068374955</v>
      </c>
      <c r="DC25">
        <v>10155.9269230769</v>
      </c>
      <c r="DD25">
        <v>15</v>
      </c>
      <c r="DE25">
        <v>1608321868.5</v>
      </c>
      <c r="DF25" t="s">
        <v>323</v>
      </c>
      <c r="DG25">
        <v>1608321868.5</v>
      </c>
      <c r="DH25">
        <v>1608321864.5</v>
      </c>
      <c r="DI25">
        <v>9</v>
      </c>
      <c r="DJ25">
        <v>0.13100000000000001</v>
      </c>
      <c r="DK25">
        <v>-1.9E-2</v>
      </c>
      <c r="DL25">
        <v>3.4870000000000001</v>
      </c>
      <c r="DM25">
        <v>9.9000000000000005E-2</v>
      </c>
      <c r="DN25">
        <v>416</v>
      </c>
      <c r="DO25">
        <v>20</v>
      </c>
      <c r="DP25">
        <v>0.16</v>
      </c>
      <c r="DQ25">
        <v>0.05</v>
      </c>
      <c r="DR25">
        <v>16.903041141853599</v>
      </c>
      <c r="DS25">
        <v>-0.21714899211800701</v>
      </c>
      <c r="DT25">
        <v>3.3593427363677E-2</v>
      </c>
      <c r="DU25">
        <v>1</v>
      </c>
      <c r="DV25">
        <v>-21.42934</v>
      </c>
      <c r="DW25">
        <v>0.115045161290363</v>
      </c>
      <c r="DX25">
        <v>3.8443184051272103E-2</v>
      </c>
      <c r="DY25">
        <v>1</v>
      </c>
      <c r="DZ25">
        <v>2.24987466666667</v>
      </c>
      <c r="EA25">
        <v>8.6597018909898404E-2</v>
      </c>
      <c r="EB25">
        <v>6.2804260648108004E-3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3.4870000000000001</v>
      </c>
      <c r="EJ25">
        <v>9.8799999999999999E-2</v>
      </c>
      <c r="EK25">
        <v>3.4872380952381299</v>
      </c>
      <c r="EL25">
        <v>0</v>
      </c>
      <c r="EM25">
        <v>0</v>
      </c>
      <c r="EN25">
        <v>0</v>
      </c>
      <c r="EO25">
        <v>9.88809523809486E-2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1.6</v>
      </c>
      <c r="EX25">
        <v>1.7</v>
      </c>
      <c r="EY25">
        <v>2</v>
      </c>
      <c r="EZ25">
        <v>496.15300000000002</v>
      </c>
      <c r="FA25">
        <v>518.63300000000004</v>
      </c>
      <c r="FB25">
        <v>24.3735</v>
      </c>
      <c r="FC25">
        <v>33.091999999999999</v>
      </c>
      <c r="FD25">
        <v>30.0001</v>
      </c>
      <c r="FE25">
        <v>32.974299999999999</v>
      </c>
      <c r="FF25">
        <v>33.021700000000003</v>
      </c>
      <c r="FG25">
        <v>25.850100000000001</v>
      </c>
      <c r="FH25">
        <v>100</v>
      </c>
      <c r="FI25">
        <v>15.149699999999999</v>
      </c>
      <c r="FJ25">
        <v>24.376100000000001</v>
      </c>
      <c r="FK25">
        <v>521.11500000000001</v>
      </c>
      <c r="FL25">
        <v>3.8987099999999999</v>
      </c>
      <c r="FM25">
        <v>100.86499999999999</v>
      </c>
      <c r="FN25">
        <v>100.408</v>
      </c>
    </row>
    <row r="26" spans="1:170" x14ac:dyDescent="0.25">
      <c r="A26">
        <v>10</v>
      </c>
      <c r="B26">
        <v>1608322068.0999999</v>
      </c>
      <c r="C26">
        <v>906.59999990463302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1608322060.0999999</v>
      </c>
      <c r="I26">
        <f t="shared" si="0"/>
        <v>1.9968699857943278E-3</v>
      </c>
      <c r="J26">
        <f t="shared" si="1"/>
        <v>20.38900603297569</v>
      </c>
      <c r="K26">
        <f t="shared" si="2"/>
        <v>599.480064516129</v>
      </c>
      <c r="L26">
        <f t="shared" si="3"/>
        <v>306.44358725486899</v>
      </c>
      <c r="M26">
        <f t="shared" si="4"/>
        <v>31.433743095339924</v>
      </c>
      <c r="N26">
        <f t="shared" si="5"/>
        <v>61.492239102087453</v>
      </c>
      <c r="O26">
        <f t="shared" si="6"/>
        <v>0.11846601086288189</v>
      </c>
      <c r="P26">
        <f t="shared" si="7"/>
        <v>2.9710905761321338</v>
      </c>
      <c r="Q26">
        <f t="shared" si="8"/>
        <v>0.1159030420664672</v>
      </c>
      <c r="R26">
        <f t="shared" si="9"/>
        <v>7.2665055582184612E-2</v>
      </c>
      <c r="S26">
        <f t="shared" si="10"/>
        <v>231.29031992070472</v>
      </c>
      <c r="T26">
        <f t="shared" si="11"/>
        <v>28.808026190304599</v>
      </c>
      <c r="U26">
        <f t="shared" si="12"/>
        <v>28.556380645161301</v>
      </c>
      <c r="V26">
        <f t="shared" si="13"/>
        <v>3.9196810677212297</v>
      </c>
      <c r="W26">
        <f t="shared" si="14"/>
        <v>58.194984825926333</v>
      </c>
      <c r="X26">
        <f t="shared" si="15"/>
        <v>2.2051828073959823</v>
      </c>
      <c r="Y26">
        <f t="shared" si="16"/>
        <v>3.7893004251004729</v>
      </c>
      <c r="Z26">
        <f t="shared" si="17"/>
        <v>1.7144982603252474</v>
      </c>
      <c r="AA26">
        <f t="shared" si="18"/>
        <v>-88.061966373529856</v>
      </c>
      <c r="AB26">
        <f t="shared" si="19"/>
        <v>-93.132844506095054</v>
      </c>
      <c r="AC26">
        <f t="shared" si="20"/>
        <v>-6.8508978783124634</v>
      </c>
      <c r="AD26">
        <f t="shared" si="21"/>
        <v>43.244611162767356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53966.112057842547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757.800730769231</v>
      </c>
      <c r="AR26">
        <v>1026.03</v>
      </c>
      <c r="AS26">
        <f t="shared" si="27"/>
        <v>0.26142439229922032</v>
      </c>
      <c r="AT26">
        <v>0.5</v>
      </c>
      <c r="AU26">
        <f t="shared" si="28"/>
        <v>1180.180025731232</v>
      </c>
      <c r="AV26">
        <f t="shared" si="29"/>
        <v>20.38900603297569</v>
      </c>
      <c r="AW26">
        <f t="shared" si="30"/>
        <v>154.26392301523276</v>
      </c>
      <c r="AX26">
        <f t="shared" si="31"/>
        <v>0.49045349551182715</v>
      </c>
      <c r="AY26">
        <f t="shared" si="32"/>
        <v>1.7765724767118515E-2</v>
      </c>
      <c r="AZ26">
        <f t="shared" si="33"/>
        <v>2.1793222420397065</v>
      </c>
      <c r="BA26" t="s">
        <v>331</v>
      </c>
      <c r="BB26">
        <v>522.80999999999995</v>
      </c>
      <c r="BC26">
        <f t="shared" si="34"/>
        <v>503.22</v>
      </c>
      <c r="BD26">
        <f t="shared" si="35"/>
        <v>0.53302585197482011</v>
      </c>
      <c r="BE26">
        <f t="shared" si="36"/>
        <v>0.816294122156633</v>
      </c>
      <c r="BF26">
        <f t="shared" si="37"/>
        <v>0.86371473723059744</v>
      </c>
      <c r="BG26">
        <f t="shared" si="38"/>
        <v>0.87805202949086936</v>
      </c>
      <c r="BH26">
        <f t="shared" si="39"/>
        <v>1399.9938709677399</v>
      </c>
      <c r="BI26">
        <f t="shared" si="40"/>
        <v>1180.180025731232</v>
      </c>
      <c r="BJ26">
        <f t="shared" si="41"/>
        <v>0.84298942317185821</v>
      </c>
      <c r="BK26">
        <f t="shared" si="42"/>
        <v>0.19597884634371668</v>
      </c>
      <c r="BL26">
        <v>6</v>
      </c>
      <c r="BM26">
        <v>0.5</v>
      </c>
      <c r="BN26" t="s">
        <v>290</v>
      </c>
      <c r="BO26">
        <v>2</v>
      </c>
      <c r="BP26">
        <v>1608322060.0999999</v>
      </c>
      <c r="BQ26">
        <v>599.480064516129</v>
      </c>
      <c r="BR26">
        <v>625.38254838709702</v>
      </c>
      <c r="BS26">
        <v>21.498048387096802</v>
      </c>
      <c r="BT26">
        <v>19.153393548387101</v>
      </c>
      <c r="BU26">
        <v>595.992677419355</v>
      </c>
      <c r="BV26">
        <v>21.399170967741899</v>
      </c>
      <c r="BW26">
        <v>500.01590322580603</v>
      </c>
      <c r="BX26">
        <v>102.475935483871</v>
      </c>
      <c r="BY26">
        <v>0.100017816129032</v>
      </c>
      <c r="BZ26">
        <v>27.9749451612903</v>
      </c>
      <c r="CA26">
        <v>28.556380645161301</v>
      </c>
      <c r="CB26">
        <v>999.9</v>
      </c>
      <c r="CC26">
        <v>0</v>
      </c>
      <c r="CD26">
        <v>0</v>
      </c>
      <c r="CE26">
        <v>9991.36483870968</v>
      </c>
      <c r="CF26">
        <v>0</v>
      </c>
      <c r="CG26">
        <v>229.37067741935499</v>
      </c>
      <c r="CH26">
        <v>1399.9938709677399</v>
      </c>
      <c r="CI26">
        <v>0.89999641935483898</v>
      </c>
      <c r="CJ26">
        <v>0.100003609677419</v>
      </c>
      <c r="CK26">
        <v>0</v>
      </c>
      <c r="CL26">
        <v>757.74438709677395</v>
      </c>
      <c r="CM26">
        <v>4.9993800000000004</v>
      </c>
      <c r="CN26">
        <v>10629.987096774201</v>
      </c>
      <c r="CO26">
        <v>11164.270967741901</v>
      </c>
      <c r="CP26">
        <v>46.777999999999999</v>
      </c>
      <c r="CQ26">
        <v>48.777999999999999</v>
      </c>
      <c r="CR26">
        <v>47.477645161290297</v>
      </c>
      <c r="CS26">
        <v>48.445129032258002</v>
      </c>
      <c r="CT26">
        <v>48.305999999999997</v>
      </c>
      <c r="CU26">
        <v>1255.48870967742</v>
      </c>
      <c r="CV26">
        <v>139.50580645161301</v>
      </c>
      <c r="CW26">
        <v>0</v>
      </c>
      <c r="CX26">
        <v>100.40000009536701</v>
      </c>
      <c r="CY26">
        <v>0</v>
      </c>
      <c r="CZ26">
        <v>757.800730769231</v>
      </c>
      <c r="DA26">
        <v>6.05117948075379</v>
      </c>
      <c r="DB26">
        <v>76.386324721165707</v>
      </c>
      <c r="DC26">
        <v>10630.557692307701</v>
      </c>
      <c r="DD26">
        <v>15</v>
      </c>
      <c r="DE26">
        <v>1608321868.5</v>
      </c>
      <c r="DF26" t="s">
        <v>323</v>
      </c>
      <c r="DG26">
        <v>1608321868.5</v>
      </c>
      <c r="DH26">
        <v>1608321864.5</v>
      </c>
      <c r="DI26">
        <v>9</v>
      </c>
      <c r="DJ26">
        <v>0.13100000000000001</v>
      </c>
      <c r="DK26">
        <v>-1.9E-2</v>
      </c>
      <c r="DL26">
        <v>3.4870000000000001</v>
      </c>
      <c r="DM26">
        <v>9.9000000000000005E-2</v>
      </c>
      <c r="DN26">
        <v>416</v>
      </c>
      <c r="DO26">
        <v>20</v>
      </c>
      <c r="DP26">
        <v>0.16</v>
      </c>
      <c r="DQ26">
        <v>0.05</v>
      </c>
      <c r="DR26">
        <v>20.395155857848302</v>
      </c>
      <c r="DS26">
        <v>-0.163260086168209</v>
      </c>
      <c r="DT26">
        <v>2.7457534324346802E-2</v>
      </c>
      <c r="DU26">
        <v>1</v>
      </c>
      <c r="DV26">
        <v>-25.905056666666699</v>
      </c>
      <c r="DW26">
        <v>0.163272080089053</v>
      </c>
      <c r="DX26">
        <v>3.0682934272255501E-2</v>
      </c>
      <c r="DY26">
        <v>1</v>
      </c>
      <c r="DZ26">
        <v>2.3446773333333302</v>
      </c>
      <c r="EA26">
        <v>1.19503448275858E-2</v>
      </c>
      <c r="EB26">
        <v>1.48125382324869E-3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3.488</v>
      </c>
      <c r="EJ26">
        <v>9.8900000000000002E-2</v>
      </c>
      <c r="EK26">
        <v>3.4872380952381299</v>
      </c>
      <c r="EL26">
        <v>0</v>
      </c>
      <c r="EM26">
        <v>0</v>
      </c>
      <c r="EN26">
        <v>0</v>
      </c>
      <c r="EO26">
        <v>9.88809523809486E-2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3.3</v>
      </c>
      <c r="EX26">
        <v>3.4</v>
      </c>
      <c r="EY26">
        <v>2</v>
      </c>
      <c r="EZ26">
        <v>495.928</v>
      </c>
      <c r="FA26">
        <v>518.471</v>
      </c>
      <c r="FB26">
        <v>24.4803</v>
      </c>
      <c r="FC26">
        <v>33.1038</v>
      </c>
      <c r="FD26">
        <v>30.0001</v>
      </c>
      <c r="FE26">
        <v>32.9495</v>
      </c>
      <c r="FF26">
        <v>32.993699999999997</v>
      </c>
      <c r="FG26">
        <v>30.005700000000001</v>
      </c>
      <c r="FH26">
        <v>100</v>
      </c>
      <c r="FI26">
        <v>4.9053100000000001</v>
      </c>
      <c r="FJ26">
        <v>24.484999999999999</v>
      </c>
      <c r="FK26">
        <v>625.68200000000002</v>
      </c>
      <c r="FL26">
        <v>0</v>
      </c>
      <c r="FM26">
        <v>100.85599999999999</v>
      </c>
      <c r="FN26">
        <v>100.399</v>
      </c>
    </row>
    <row r="27" spans="1:170" x14ac:dyDescent="0.25">
      <c r="A27">
        <v>11</v>
      </c>
      <c r="B27">
        <v>1608322188.5999999</v>
      </c>
      <c r="C27">
        <v>1027.0999999046301</v>
      </c>
      <c r="D27" t="s">
        <v>332</v>
      </c>
      <c r="E27" t="s">
        <v>333</v>
      </c>
      <c r="F27" t="s">
        <v>285</v>
      </c>
      <c r="G27" t="s">
        <v>286</v>
      </c>
      <c r="H27">
        <v>1608322180.5999999</v>
      </c>
      <c r="I27">
        <f t="shared" si="0"/>
        <v>1.9154302777622163E-3</v>
      </c>
      <c r="J27">
        <f t="shared" si="1"/>
        <v>22.718851657965999</v>
      </c>
      <c r="K27">
        <f t="shared" si="2"/>
        <v>699.88238709677398</v>
      </c>
      <c r="L27">
        <f t="shared" si="3"/>
        <v>359.2232690751689</v>
      </c>
      <c r="M27">
        <f t="shared" si="4"/>
        <v>36.846886987779499</v>
      </c>
      <c r="N27">
        <f t="shared" si="5"/>
        <v>71.789578911425792</v>
      </c>
      <c r="O27">
        <f t="shared" si="6"/>
        <v>0.11349067233953378</v>
      </c>
      <c r="P27">
        <f t="shared" si="7"/>
        <v>2.9730549085127791</v>
      </c>
      <c r="Q27">
        <f t="shared" si="8"/>
        <v>0.11113767778161127</v>
      </c>
      <c r="R27">
        <f t="shared" si="9"/>
        <v>6.9668392604278651E-2</v>
      </c>
      <c r="S27">
        <f t="shared" si="10"/>
        <v>231.29169584747305</v>
      </c>
      <c r="T27">
        <f t="shared" si="11"/>
        <v>28.850952863413802</v>
      </c>
      <c r="U27">
        <f t="shared" si="12"/>
        <v>28.581964516128998</v>
      </c>
      <c r="V27">
        <f t="shared" si="13"/>
        <v>3.925506744722739</v>
      </c>
      <c r="W27">
        <f t="shared" si="14"/>
        <v>58.259916614096326</v>
      </c>
      <c r="X27">
        <f t="shared" si="15"/>
        <v>2.2105499008707232</v>
      </c>
      <c r="Y27">
        <f t="shared" si="16"/>
        <v>3.7942895035587259</v>
      </c>
      <c r="Z27">
        <f t="shared" si="17"/>
        <v>1.7149568438520157</v>
      </c>
      <c r="AA27">
        <f t="shared" si="18"/>
        <v>-84.470475249313736</v>
      </c>
      <c r="AB27">
        <f t="shared" si="19"/>
        <v>-93.677854379808792</v>
      </c>
      <c r="AC27">
        <f t="shared" si="20"/>
        <v>-6.8880873125397697</v>
      </c>
      <c r="AD27">
        <f t="shared" si="21"/>
        <v>46.255278905810741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54019.585844260109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779.931307692308</v>
      </c>
      <c r="AR27">
        <v>1065.31</v>
      </c>
      <c r="AS27">
        <f t="shared" si="27"/>
        <v>0.267883238031833</v>
      </c>
      <c r="AT27">
        <v>0.5</v>
      </c>
      <c r="AU27">
        <f t="shared" si="28"/>
        <v>1180.1885525019807</v>
      </c>
      <c r="AV27">
        <f t="shared" si="29"/>
        <v>22.718851657965999</v>
      </c>
      <c r="AW27">
        <f t="shared" si="30"/>
        <v>158.07636546616627</v>
      </c>
      <c r="AX27">
        <f t="shared" si="31"/>
        <v>0.50691348058311669</v>
      </c>
      <c r="AY27">
        <f t="shared" si="32"/>
        <v>1.973972640930452E-2</v>
      </c>
      <c r="AZ27">
        <f t="shared" si="33"/>
        <v>2.0620946015713737</v>
      </c>
      <c r="BA27" t="s">
        <v>335</v>
      </c>
      <c r="BB27">
        <v>525.29</v>
      </c>
      <c r="BC27">
        <f t="shared" si="34"/>
        <v>540.02</v>
      </c>
      <c r="BD27">
        <f t="shared" si="35"/>
        <v>0.52845948725545711</v>
      </c>
      <c r="BE27">
        <f t="shared" si="36"/>
        <v>0.8026812433544408</v>
      </c>
      <c r="BF27">
        <f t="shared" si="37"/>
        <v>0.81575674552478761</v>
      </c>
      <c r="BG27">
        <f t="shared" si="38"/>
        <v>0.86262756057541512</v>
      </c>
      <c r="BH27">
        <f t="shared" si="39"/>
        <v>1400.00419354839</v>
      </c>
      <c r="BI27">
        <f t="shared" si="40"/>
        <v>1180.1885525019807</v>
      </c>
      <c r="BJ27">
        <f t="shared" si="41"/>
        <v>0.84298929813254764</v>
      </c>
      <c r="BK27">
        <f t="shared" si="42"/>
        <v>0.19597859626509542</v>
      </c>
      <c r="BL27">
        <v>6</v>
      </c>
      <c r="BM27">
        <v>0.5</v>
      </c>
      <c r="BN27" t="s">
        <v>290</v>
      </c>
      <c r="BO27">
        <v>2</v>
      </c>
      <c r="BP27">
        <v>1608322180.5999999</v>
      </c>
      <c r="BQ27">
        <v>699.88238709677398</v>
      </c>
      <c r="BR27">
        <v>728.753193548387</v>
      </c>
      <c r="BS27">
        <v>21.5508290322581</v>
      </c>
      <c r="BT27">
        <v>19.301887096774198</v>
      </c>
      <c r="BU27">
        <v>696.39516129032302</v>
      </c>
      <c r="BV27">
        <v>21.451951612903201</v>
      </c>
      <c r="BW27">
        <v>500.00877419354799</v>
      </c>
      <c r="BX27">
        <v>102.473838709677</v>
      </c>
      <c r="BY27">
        <v>9.9936877419354794E-2</v>
      </c>
      <c r="BZ27">
        <v>27.9975129032258</v>
      </c>
      <c r="CA27">
        <v>28.581964516128998</v>
      </c>
      <c r="CB27">
        <v>999.9</v>
      </c>
      <c r="CC27">
        <v>0</v>
      </c>
      <c r="CD27">
        <v>0</v>
      </c>
      <c r="CE27">
        <v>10002.681612903199</v>
      </c>
      <c r="CF27">
        <v>0</v>
      </c>
      <c r="CG27">
        <v>226.255870967742</v>
      </c>
      <c r="CH27">
        <v>1400.00419354839</v>
      </c>
      <c r="CI27">
        <v>0.90000054838709698</v>
      </c>
      <c r="CJ27">
        <v>9.9999500000000005E-2</v>
      </c>
      <c r="CK27">
        <v>0</v>
      </c>
      <c r="CL27">
        <v>779.93983870967702</v>
      </c>
      <c r="CM27">
        <v>4.9993800000000004</v>
      </c>
      <c r="CN27">
        <v>10918.916129032301</v>
      </c>
      <c r="CO27">
        <v>11164.3838709677</v>
      </c>
      <c r="CP27">
        <v>46.5</v>
      </c>
      <c r="CQ27">
        <v>48.445129032258002</v>
      </c>
      <c r="CR27">
        <v>47.146999999999998</v>
      </c>
      <c r="CS27">
        <v>48.183</v>
      </c>
      <c r="CT27">
        <v>48.03</v>
      </c>
      <c r="CU27">
        <v>1255.5035483871</v>
      </c>
      <c r="CV27">
        <v>139.500967741935</v>
      </c>
      <c r="CW27">
        <v>0</v>
      </c>
      <c r="CX27">
        <v>119.59999990463299</v>
      </c>
      <c r="CY27">
        <v>0</v>
      </c>
      <c r="CZ27">
        <v>779.931307692308</v>
      </c>
      <c r="DA27">
        <v>-2.3742222331480298</v>
      </c>
      <c r="DB27">
        <v>-62.423931669912903</v>
      </c>
      <c r="DC27">
        <v>10918.45</v>
      </c>
      <c r="DD27">
        <v>15</v>
      </c>
      <c r="DE27">
        <v>1608321868.5</v>
      </c>
      <c r="DF27" t="s">
        <v>323</v>
      </c>
      <c r="DG27">
        <v>1608321868.5</v>
      </c>
      <c r="DH27">
        <v>1608321864.5</v>
      </c>
      <c r="DI27">
        <v>9</v>
      </c>
      <c r="DJ27">
        <v>0.13100000000000001</v>
      </c>
      <c r="DK27">
        <v>-1.9E-2</v>
      </c>
      <c r="DL27">
        <v>3.4870000000000001</v>
      </c>
      <c r="DM27">
        <v>9.9000000000000005E-2</v>
      </c>
      <c r="DN27">
        <v>416</v>
      </c>
      <c r="DO27">
        <v>20</v>
      </c>
      <c r="DP27">
        <v>0.16</v>
      </c>
      <c r="DQ27">
        <v>0.05</v>
      </c>
      <c r="DR27">
        <v>22.725862207845601</v>
      </c>
      <c r="DS27">
        <v>-0.40794300298119102</v>
      </c>
      <c r="DT27">
        <v>6.5786398292173504E-2</v>
      </c>
      <c r="DU27">
        <v>1</v>
      </c>
      <c r="DV27">
        <v>-28.867850000000001</v>
      </c>
      <c r="DW27">
        <v>0.53500778642944002</v>
      </c>
      <c r="DX27">
        <v>8.1225155175803296E-2</v>
      </c>
      <c r="DY27">
        <v>0</v>
      </c>
      <c r="DZ27">
        <v>2.2487643333333298</v>
      </c>
      <c r="EA27">
        <v>-3.9986562847608202E-2</v>
      </c>
      <c r="EB27">
        <v>2.9485337410689598E-3</v>
      </c>
      <c r="EC27">
        <v>1</v>
      </c>
      <c r="ED27">
        <v>2</v>
      </c>
      <c r="EE27">
        <v>3</v>
      </c>
      <c r="EF27" t="s">
        <v>336</v>
      </c>
      <c r="EG27">
        <v>100</v>
      </c>
      <c r="EH27">
        <v>100</v>
      </c>
      <c r="EI27">
        <v>3.4870000000000001</v>
      </c>
      <c r="EJ27">
        <v>9.8900000000000002E-2</v>
      </c>
      <c r="EK27">
        <v>3.4872380952381299</v>
      </c>
      <c r="EL27">
        <v>0</v>
      </c>
      <c r="EM27">
        <v>0</v>
      </c>
      <c r="EN27">
        <v>0</v>
      </c>
      <c r="EO27">
        <v>9.88809523809486E-2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5.3</v>
      </c>
      <c r="EX27">
        <v>5.4</v>
      </c>
      <c r="EY27">
        <v>2</v>
      </c>
      <c r="EZ27">
        <v>495.702</v>
      </c>
      <c r="FA27">
        <v>518.92200000000003</v>
      </c>
      <c r="FB27">
        <v>24.438300000000002</v>
      </c>
      <c r="FC27">
        <v>33.152799999999999</v>
      </c>
      <c r="FD27">
        <v>30.0002</v>
      </c>
      <c r="FE27">
        <v>32.964199999999998</v>
      </c>
      <c r="FF27">
        <v>33.0062</v>
      </c>
      <c r="FG27">
        <v>33.974800000000002</v>
      </c>
      <c r="FH27">
        <v>100</v>
      </c>
      <c r="FI27">
        <v>0</v>
      </c>
      <c r="FJ27">
        <v>24.438099999999999</v>
      </c>
      <c r="FK27">
        <v>728.59500000000003</v>
      </c>
      <c r="FL27">
        <v>0</v>
      </c>
      <c r="FM27">
        <v>100.84399999999999</v>
      </c>
      <c r="FN27">
        <v>100.39</v>
      </c>
    </row>
    <row r="28" spans="1:170" x14ac:dyDescent="0.25">
      <c r="A28">
        <v>12</v>
      </c>
      <c r="B28">
        <v>1608322309.0999999</v>
      </c>
      <c r="C28">
        <v>1147.5999999046301</v>
      </c>
      <c r="D28" t="s">
        <v>337</v>
      </c>
      <c r="E28" t="s">
        <v>338</v>
      </c>
      <c r="F28" t="s">
        <v>285</v>
      </c>
      <c r="G28" t="s">
        <v>286</v>
      </c>
      <c r="H28">
        <v>1608322301.3499999</v>
      </c>
      <c r="I28">
        <f t="shared" si="0"/>
        <v>1.6675147062860903E-3</v>
      </c>
      <c r="J28">
        <f t="shared" si="1"/>
        <v>24.489708423311708</v>
      </c>
      <c r="K28">
        <f t="shared" si="2"/>
        <v>800.41326666666703</v>
      </c>
      <c r="L28">
        <f t="shared" si="3"/>
        <v>393.42146006135448</v>
      </c>
      <c r="M28">
        <f t="shared" si="4"/>
        <v>40.353671637524343</v>
      </c>
      <c r="N28">
        <f t="shared" si="5"/>
        <v>82.099268637627787</v>
      </c>
      <c r="O28">
        <f t="shared" si="6"/>
        <v>0.1018205593711988</v>
      </c>
      <c r="P28">
        <f t="shared" si="7"/>
        <v>2.9705376709558182</v>
      </c>
      <c r="Q28">
        <f t="shared" si="8"/>
        <v>9.9920658143811417E-2</v>
      </c>
      <c r="R28">
        <f t="shared" si="9"/>
        <v>6.2618157150945583E-2</v>
      </c>
      <c r="S28">
        <f t="shared" si="10"/>
        <v>231.2876264703053</v>
      </c>
      <c r="T28">
        <f t="shared" si="11"/>
        <v>28.925388794544716</v>
      </c>
      <c r="U28">
        <f t="shared" si="12"/>
        <v>28.613399999999999</v>
      </c>
      <c r="V28">
        <f t="shared" si="13"/>
        <v>3.9326752254902511</v>
      </c>
      <c r="W28">
        <f t="shared" si="14"/>
        <v>59.862541682272983</v>
      </c>
      <c r="X28">
        <f t="shared" si="15"/>
        <v>2.2727078494018214</v>
      </c>
      <c r="Y28">
        <f t="shared" si="16"/>
        <v>3.7965441919664351</v>
      </c>
      <c r="Z28">
        <f t="shared" si="17"/>
        <v>1.6599673760884297</v>
      </c>
      <c r="AA28">
        <f t="shared" si="18"/>
        <v>-73.537398547216583</v>
      </c>
      <c r="AB28">
        <f t="shared" si="19"/>
        <v>-97.000883797948589</v>
      </c>
      <c r="AC28">
        <f t="shared" si="20"/>
        <v>-7.1399520525326503</v>
      </c>
      <c r="AD28">
        <f t="shared" si="21"/>
        <v>53.609392072607463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53943.938028686971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790.48526923076895</v>
      </c>
      <c r="AR28">
        <v>1083.02</v>
      </c>
      <c r="AS28">
        <f t="shared" si="27"/>
        <v>0.27011018334770465</v>
      </c>
      <c r="AT28">
        <v>0.5</v>
      </c>
      <c r="AU28">
        <f t="shared" si="28"/>
        <v>1180.1683708569153</v>
      </c>
      <c r="AV28">
        <f t="shared" si="29"/>
        <v>24.489708423311708</v>
      </c>
      <c r="AW28">
        <f t="shared" si="30"/>
        <v>159.38774751666165</v>
      </c>
      <c r="AX28">
        <f t="shared" si="31"/>
        <v>0.51178186921755831</v>
      </c>
      <c r="AY28">
        <f t="shared" si="32"/>
        <v>2.1240575939962328E-2</v>
      </c>
      <c r="AZ28">
        <f t="shared" si="33"/>
        <v>2.0120219386530258</v>
      </c>
      <c r="BA28" t="s">
        <v>340</v>
      </c>
      <c r="BB28">
        <v>528.75</v>
      </c>
      <c r="BC28">
        <f t="shared" si="34"/>
        <v>554.27</v>
      </c>
      <c r="BD28">
        <f t="shared" si="35"/>
        <v>0.5277838071142783</v>
      </c>
      <c r="BE28">
        <f t="shared" si="36"/>
        <v>0.79721804538786023</v>
      </c>
      <c r="BF28">
        <f t="shared" si="37"/>
        <v>0.79591957823886728</v>
      </c>
      <c r="BG28">
        <f t="shared" si="38"/>
        <v>0.85567319844474565</v>
      </c>
      <c r="BH28">
        <f t="shared" si="39"/>
        <v>1399.98033333333</v>
      </c>
      <c r="BI28">
        <f t="shared" si="40"/>
        <v>1180.1683708569153</v>
      </c>
      <c r="BJ28">
        <f t="shared" si="41"/>
        <v>0.84298924974678324</v>
      </c>
      <c r="BK28">
        <f t="shared" si="42"/>
        <v>0.1959784994935666</v>
      </c>
      <c r="BL28">
        <v>6</v>
      </c>
      <c r="BM28">
        <v>0.5</v>
      </c>
      <c r="BN28" t="s">
        <v>290</v>
      </c>
      <c r="BO28">
        <v>2</v>
      </c>
      <c r="BP28">
        <v>1608322301.3499999</v>
      </c>
      <c r="BQ28">
        <v>800.41326666666703</v>
      </c>
      <c r="BR28">
        <v>831.40250000000003</v>
      </c>
      <c r="BS28">
        <v>22.157389999999999</v>
      </c>
      <c r="BT28">
        <v>20.200713333333301</v>
      </c>
      <c r="BU28">
        <v>796.92610000000002</v>
      </c>
      <c r="BV28">
        <v>22.058496666666699</v>
      </c>
      <c r="BW28">
        <v>500.00093333333302</v>
      </c>
      <c r="BX28">
        <v>102.47110000000001</v>
      </c>
      <c r="BY28">
        <v>9.9999276666666706E-2</v>
      </c>
      <c r="BZ28">
        <v>28.0077033333333</v>
      </c>
      <c r="CA28">
        <v>28.613399999999999</v>
      </c>
      <c r="CB28">
        <v>999.9</v>
      </c>
      <c r="CC28">
        <v>0</v>
      </c>
      <c r="CD28">
        <v>0</v>
      </c>
      <c r="CE28">
        <v>9988.7099999999991</v>
      </c>
      <c r="CF28">
        <v>0</v>
      </c>
      <c r="CG28">
        <v>224.81710000000001</v>
      </c>
      <c r="CH28">
        <v>1399.98033333333</v>
      </c>
      <c r="CI28">
        <v>0.90000043333333302</v>
      </c>
      <c r="CJ28">
        <v>9.9999526666666699E-2</v>
      </c>
      <c r="CK28">
        <v>0</v>
      </c>
      <c r="CL28">
        <v>790.47666666666703</v>
      </c>
      <c r="CM28">
        <v>4.9993800000000004</v>
      </c>
      <c r="CN28">
        <v>11041.2133333333</v>
      </c>
      <c r="CO28">
        <v>11164.1833333333</v>
      </c>
      <c r="CP28">
        <v>46.176666666666598</v>
      </c>
      <c r="CQ28">
        <v>48.160133333333299</v>
      </c>
      <c r="CR28">
        <v>46.847700000000003</v>
      </c>
      <c r="CS28">
        <v>47.889466666666699</v>
      </c>
      <c r="CT28">
        <v>47.75</v>
      </c>
      <c r="CU28">
        <v>1255.4843333333299</v>
      </c>
      <c r="CV28">
        <v>139.49633333333301</v>
      </c>
      <c r="CW28">
        <v>0</v>
      </c>
      <c r="CX28">
        <v>119.700000047684</v>
      </c>
      <c r="CY28">
        <v>0</v>
      </c>
      <c r="CZ28">
        <v>790.48526923076895</v>
      </c>
      <c r="DA28">
        <v>-8.12119657376142</v>
      </c>
      <c r="DB28">
        <v>-123.343589711639</v>
      </c>
      <c r="DC28">
        <v>11040.961538461501</v>
      </c>
      <c r="DD28">
        <v>15</v>
      </c>
      <c r="DE28">
        <v>1608321868.5</v>
      </c>
      <c r="DF28" t="s">
        <v>323</v>
      </c>
      <c r="DG28">
        <v>1608321868.5</v>
      </c>
      <c r="DH28">
        <v>1608321864.5</v>
      </c>
      <c r="DI28">
        <v>9</v>
      </c>
      <c r="DJ28">
        <v>0.13100000000000001</v>
      </c>
      <c r="DK28">
        <v>-1.9E-2</v>
      </c>
      <c r="DL28">
        <v>3.4870000000000001</v>
      </c>
      <c r="DM28">
        <v>9.9000000000000005E-2</v>
      </c>
      <c r="DN28">
        <v>416</v>
      </c>
      <c r="DO28">
        <v>20</v>
      </c>
      <c r="DP28">
        <v>0.16</v>
      </c>
      <c r="DQ28">
        <v>0.05</v>
      </c>
      <c r="DR28">
        <v>24.607859669211599</v>
      </c>
      <c r="DS28">
        <v>-5.1048417439956904</v>
      </c>
      <c r="DT28">
        <v>0.429728029313516</v>
      </c>
      <c r="DU28">
        <v>0</v>
      </c>
      <c r="DV28">
        <v>-31.050606666666699</v>
      </c>
      <c r="DW28">
        <v>6.2000783092325902</v>
      </c>
      <c r="DX28">
        <v>0.50427384421121402</v>
      </c>
      <c r="DY28">
        <v>0</v>
      </c>
      <c r="DZ28">
        <v>1.944906</v>
      </c>
      <c r="EA28">
        <v>1.4307545272525</v>
      </c>
      <c r="EB28">
        <v>0.10321705745983401</v>
      </c>
      <c r="EC28">
        <v>0</v>
      </c>
      <c r="ED28">
        <v>0</v>
      </c>
      <c r="EE28">
        <v>3</v>
      </c>
      <c r="EF28" t="s">
        <v>318</v>
      </c>
      <c r="EG28">
        <v>100</v>
      </c>
      <c r="EH28">
        <v>100</v>
      </c>
      <c r="EI28">
        <v>3.4870000000000001</v>
      </c>
      <c r="EJ28">
        <v>9.8900000000000002E-2</v>
      </c>
      <c r="EK28">
        <v>3.4872380952381299</v>
      </c>
      <c r="EL28">
        <v>0</v>
      </c>
      <c r="EM28">
        <v>0</v>
      </c>
      <c r="EN28">
        <v>0</v>
      </c>
      <c r="EO28">
        <v>9.88809523809486E-2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7.3</v>
      </c>
      <c r="EX28">
        <v>7.4</v>
      </c>
      <c r="EY28">
        <v>2</v>
      </c>
      <c r="EZ28">
        <v>495.39</v>
      </c>
      <c r="FA28">
        <v>515.726</v>
      </c>
      <c r="FB28">
        <v>24.403199999999998</v>
      </c>
      <c r="FC28">
        <v>33.156999999999996</v>
      </c>
      <c r="FD28">
        <v>30</v>
      </c>
      <c r="FE28">
        <v>32.961300000000001</v>
      </c>
      <c r="FF28">
        <v>33.001399999999997</v>
      </c>
      <c r="FG28">
        <v>37.551699999999997</v>
      </c>
      <c r="FH28">
        <v>50.012300000000003</v>
      </c>
      <c r="FI28">
        <v>31.4986</v>
      </c>
      <c r="FJ28">
        <v>24.414899999999999</v>
      </c>
      <c r="FK28">
        <v>830.18899999999996</v>
      </c>
      <c r="FL28">
        <v>17.2715</v>
      </c>
      <c r="FM28">
        <v>100.842</v>
      </c>
      <c r="FN28">
        <v>100.39</v>
      </c>
    </row>
    <row r="29" spans="1:170" x14ac:dyDescent="0.25">
      <c r="A29">
        <v>13</v>
      </c>
      <c r="B29">
        <v>1608322375.0999999</v>
      </c>
      <c r="C29">
        <v>1213.5999999046301</v>
      </c>
      <c r="D29" t="s">
        <v>341</v>
      </c>
      <c r="E29" t="s">
        <v>342</v>
      </c>
      <c r="F29" t="s">
        <v>285</v>
      </c>
      <c r="G29" t="s">
        <v>286</v>
      </c>
      <c r="H29">
        <v>1608322367.3499999</v>
      </c>
      <c r="I29">
        <f t="shared" si="0"/>
        <v>1.7174714663232388E-3</v>
      </c>
      <c r="J29">
        <f t="shared" si="1"/>
        <v>26.913442940404398</v>
      </c>
      <c r="K29">
        <f t="shared" si="2"/>
        <v>897.10826666666696</v>
      </c>
      <c r="L29">
        <f t="shared" si="3"/>
        <v>463.04770678212702</v>
      </c>
      <c r="M29">
        <f t="shared" si="4"/>
        <v>47.49530379136538</v>
      </c>
      <c r="N29">
        <f t="shared" si="5"/>
        <v>92.017364593334804</v>
      </c>
      <c r="O29">
        <f t="shared" si="6"/>
        <v>0.10525307717596062</v>
      </c>
      <c r="P29">
        <f t="shared" si="7"/>
        <v>2.9721664345404926</v>
      </c>
      <c r="Q29">
        <f t="shared" si="8"/>
        <v>0.10322538414065255</v>
      </c>
      <c r="R29">
        <f t="shared" si="9"/>
        <v>6.469479163218092E-2</v>
      </c>
      <c r="S29">
        <f t="shared" si="10"/>
        <v>231.28713077956215</v>
      </c>
      <c r="T29">
        <f t="shared" si="11"/>
        <v>28.87949123317588</v>
      </c>
      <c r="U29">
        <f t="shared" si="12"/>
        <v>28.592390000000002</v>
      </c>
      <c r="V29">
        <f t="shared" si="13"/>
        <v>3.9278828857552566</v>
      </c>
      <c r="W29">
        <f t="shared" si="14"/>
        <v>59.981152122116491</v>
      </c>
      <c r="X29">
        <f t="shared" si="15"/>
        <v>2.2728821548901093</v>
      </c>
      <c r="Y29">
        <f t="shared" si="16"/>
        <v>3.7893272711112918</v>
      </c>
      <c r="Z29">
        <f t="shared" si="17"/>
        <v>1.6550007308651473</v>
      </c>
      <c r="AA29">
        <f t="shared" si="18"/>
        <v>-75.740491664854829</v>
      </c>
      <c r="AB29">
        <f t="shared" si="19"/>
        <v>-98.917073975190263</v>
      </c>
      <c r="AC29">
        <f t="shared" si="20"/>
        <v>-7.2750642076061469</v>
      </c>
      <c r="AD29">
        <f t="shared" si="21"/>
        <v>49.35450093191092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53997.514310979459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803.87987999999996</v>
      </c>
      <c r="AR29">
        <v>1104.9000000000001</v>
      </c>
      <c r="AS29">
        <f t="shared" si="27"/>
        <v>0.2724410534890036</v>
      </c>
      <c r="AT29">
        <v>0.5</v>
      </c>
      <c r="AU29">
        <f t="shared" si="28"/>
        <v>1180.165841853332</v>
      </c>
      <c r="AV29">
        <f t="shared" si="29"/>
        <v>26.913442940404398</v>
      </c>
      <c r="AW29">
        <f t="shared" si="30"/>
        <v>160.76281262312929</v>
      </c>
      <c r="AX29">
        <f t="shared" si="31"/>
        <v>0.51940447099285003</v>
      </c>
      <c r="AY29">
        <f t="shared" si="32"/>
        <v>2.3294345121062363E-2</v>
      </c>
      <c r="AZ29">
        <f t="shared" si="33"/>
        <v>1.9523757806136299</v>
      </c>
      <c r="BA29" t="s">
        <v>344</v>
      </c>
      <c r="BB29">
        <v>531.01</v>
      </c>
      <c r="BC29">
        <f t="shared" si="34"/>
        <v>573.8900000000001</v>
      </c>
      <c r="BD29">
        <f t="shared" si="35"/>
        <v>0.52452581505166507</v>
      </c>
      <c r="BE29">
        <f t="shared" si="36"/>
        <v>0.78986624290113405</v>
      </c>
      <c r="BF29">
        <f t="shared" si="37"/>
        <v>0.77298993777777769</v>
      </c>
      <c r="BG29">
        <f t="shared" si="38"/>
        <v>0.84708136087167696</v>
      </c>
      <c r="BH29">
        <f t="shared" si="39"/>
        <v>1399.9773333333301</v>
      </c>
      <c r="BI29">
        <f t="shared" si="40"/>
        <v>1180.165841853332</v>
      </c>
      <c r="BJ29">
        <f t="shared" si="41"/>
        <v>0.84298924972118694</v>
      </c>
      <c r="BK29">
        <f t="shared" si="42"/>
        <v>0.19597849944237405</v>
      </c>
      <c r="BL29">
        <v>6</v>
      </c>
      <c r="BM29">
        <v>0.5</v>
      </c>
      <c r="BN29" t="s">
        <v>290</v>
      </c>
      <c r="BO29">
        <v>2</v>
      </c>
      <c r="BP29">
        <v>1608322367.3499999</v>
      </c>
      <c r="BQ29">
        <v>897.10826666666696</v>
      </c>
      <c r="BR29">
        <v>931.25279999999998</v>
      </c>
      <c r="BS29">
        <v>22.159093333333299</v>
      </c>
      <c r="BT29">
        <v>20.143826666666701</v>
      </c>
      <c r="BU29">
        <v>893.62120000000004</v>
      </c>
      <c r="BV29">
        <v>22.060226666666701</v>
      </c>
      <c r="BW29">
        <v>500.00743333333298</v>
      </c>
      <c r="BX29">
        <v>102.471133333333</v>
      </c>
      <c r="BY29">
        <v>9.9947563333333295E-2</v>
      </c>
      <c r="BZ29">
        <v>27.975066666666699</v>
      </c>
      <c r="CA29">
        <v>28.592390000000002</v>
      </c>
      <c r="CB29">
        <v>999.9</v>
      </c>
      <c r="CC29">
        <v>0</v>
      </c>
      <c r="CD29">
        <v>0</v>
      </c>
      <c r="CE29">
        <v>9997.9183333333294</v>
      </c>
      <c r="CF29">
        <v>0</v>
      </c>
      <c r="CG29">
        <v>223.32136666666699</v>
      </c>
      <c r="CH29">
        <v>1399.9773333333301</v>
      </c>
      <c r="CI29">
        <v>0.90000206666666605</v>
      </c>
      <c r="CJ29">
        <v>9.9997840000000005E-2</v>
      </c>
      <c r="CK29">
        <v>0</v>
      </c>
      <c r="CL29">
        <v>803.95373333333305</v>
      </c>
      <c r="CM29">
        <v>4.9993800000000004</v>
      </c>
      <c r="CN29">
        <v>11210.9866666667</v>
      </c>
      <c r="CO29">
        <v>11164.16</v>
      </c>
      <c r="CP29">
        <v>46.103999999999999</v>
      </c>
      <c r="CQ29">
        <v>48.061999999999998</v>
      </c>
      <c r="CR29">
        <v>46.75</v>
      </c>
      <c r="CS29">
        <v>47.811999999999998</v>
      </c>
      <c r="CT29">
        <v>47.662199999999999</v>
      </c>
      <c r="CU29">
        <v>1255.48133333333</v>
      </c>
      <c r="CV29">
        <v>139.49600000000001</v>
      </c>
      <c r="CW29">
        <v>0</v>
      </c>
      <c r="CX29">
        <v>65.099999904632597</v>
      </c>
      <c r="CY29">
        <v>0</v>
      </c>
      <c r="CZ29">
        <v>803.87987999999996</v>
      </c>
      <c r="DA29">
        <v>-14.6401538533361</v>
      </c>
      <c r="DB29">
        <v>-198.03076935865101</v>
      </c>
      <c r="DC29">
        <v>11210.124</v>
      </c>
      <c r="DD29">
        <v>15</v>
      </c>
      <c r="DE29">
        <v>1608321868.5</v>
      </c>
      <c r="DF29" t="s">
        <v>323</v>
      </c>
      <c r="DG29">
        <v>1608321868.5</v>
      </c>
      <c r="DH29">
        <v>1608321864.5</v>
      </c>
      <c r="DI29">
        <v>9</v>
      </c>
      <c r="DJ29">
        <v>0.13100000000000001</v>
      </c>
      <c r="DK29">
        <v>-1.9E-2</v>
      </c>
      <c r="DL29">
        <v>3.4870000000000001</v>
      </c>
      <c r="DM29">
        <v>9.9000000000000005E-2</v>
      </c>
      <c r="DN29">
        <v>416</v>
      </c>
      <c r="DO29">
        <v>20</v>
      </c>
      <c r="DP29">
        <v>0.16</v>
      </c>
      <c r="DQ29">
        <v>0.05</v>
      </c>
      <c r="DR29">
        <v>26.924706358384</v>
      </c>
      <c r="DS29">
        <v>0.26356148449226202</v>
      </c>
      <c r="DT29">
        <v>0.131166512818571</v>
      </c>
      <c r="DU29">
        <v>1</v>
      </c>
      <c r="DV29">
        <v>-34.149349999999998</v>
      </c>
      <c r="DW29">
        <v>-4.3902113459432603E-2</v>
      </c>
      <c r="DX29">
        <v>0.167238671265549</v>
      </c>
      <c r="DY29">
        <v>1</v>
      </c>
      <c r="DZ29">
        <v>2.0148623333333302</v>
      </c>
      <c r="EA29">
        <v>4.8199421579534801E-2</v>
      </c>
      <c r="EB29">
        <v>3.58555684502268E-3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3.4870000000000001</v>
      </c>
      <c r="EJ29">
        <v>9.8900000000000002E-2</v>
      </c>
      <c r="EK29">
        <v>3.4872380952381299</v>
      </c>
      <c r="EL29">
        <v>0</v>
      </c>
      <c r="EM29">
        <v>0</v>
      </c>
      <c r="EN29">
        <v>0</v>
      </c>
      <c r="EO29">
        <v>9.88809523809486E-2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8.4</v>
      </c>
      <c r="EX29">
        <v>8.5</v>
      </c>
      <c r="EY29">
        <v>2</v>
      </c>
      <c r="EZ29">
        <v>495.476</v>
      </c>
      <c r="FA29">
        <v>519.24300000000005</v>
      </c>
      <c r="FB29">
        <v>24.438199999999998</v>
      </c>
      <c r="FC29">
        <v>33.183700000000002</v>
      </c>
      <c r="FD29">
        <v>30.0001</v>
      </c>
      <c r="FE29">
        <v>32.978900000000003</v>
      </c>
      <c r="FF29">
        <v>33.019799999999996</v>
      </c>
      <c r="FG29">
        <v>41.487699999999997</v>
      </c>
      <c r="FH29">
        <v>100</v>
      </c>
      <c r="FI29">
        <v>29.066600000000001</v>
      </c>
      <c r="FJ29">
        <v>24.4544</v>
      </c>
      <c r="FK29">
        <v>932.34400000000005</v>
      </c>
      <c r="FL29">
        <v>11.9605</v>
      </c>
      <c r="FM29">
        <v>100.834</v>
      </c>
      <c r="FN29">
        <v>100.384</v>
      </c>
    </row>
    <row r="30" spans="1:170" x14ac:dyDescent="0.25">
      <c r="A30">
        <v>14</v>
      </c>
      <c r="B30">
        <v>1608322495.5999999</v>
      </c>
      <c r="C30">
        <v>1334.0999999046301</v>
      </c>
      <c r="D30" t="s">
        <v>345</v>
      </c>
      <c r="E30" t="s">
        <v>346</v>
      </c>
      <c r="F30" t="s">
        <v>285</v>
      </c>
      <c r="G30" t="s">
        <v>286</v>
      </c>
      <c r="H30">
        <v>1608322487.5999999</v>
      </c>
      <c r="I30">
        <f t="shared" si="0"/>
        <v>1.6792032932119647E-3</v>
      </c>
      <c r="J30">
        <f t="shared" si="1"/>
        <v>25.712644082617032</v>
      </c>
      <c r="K30">
        <f t="shared" si="2"/>
        <v>1201.9779354838699</v>
      </c>
      <c r="L30">
        <f t="shared" si="3"/>
        <v>769.18364199549092</v>
      </c>
      <c r="M30">
        <f t="shared" si="4"/>
        <v>78.898093330007853</v>
      </c>
      <c r="N30">
        <f t="shared" si="5"/>
        <v>123.29145103552847</v>
      </c>
      <c r="O30">
        <f t="shared" si="6"/>
        <v>0.10283958884037693</v>
      </c>
      <c r="P30">
        <f t="shared" si="7"/>
        <v>2.9706016932388613</v>
      </c>
      <c r="Q30">
        <f t="shared" si="8"/>
        <v>0.10090189948541177</v>
      </c>
      <c r="R30">
        <f t="shared" si="9"/>
        <v>6.3234739922766542E-2</v>
      </c>
      <c r="S30">
        <f t="shared" si="10"/>
        <v>231.29170619991982</v>
      </c>
      <c r="T30">
        <f t="shared" si="11"/>
        <v>28.928156336650257</v>
      </c>
      <c r="U30">
        <f t="shared" si="12"/>
        <v>28.637787096774201</v>
      </c>
      <c r="V30">
        <f t="shared" si="13"/>
        <v>3.9382442686399943</v>
      </c>
      <c r="W30">
        <f t="shared" si="14"/>
        <v>60.113006848586281</v>
      </c>
      <c r="X30">
        <f t="shared" si="15"/>
        <v>2.2829838667010622</v>
      </c>
      <c r="Y30">
        <f t="shared" si="16"/>
        <v>3.7978201164541363</v>
      </c>
      <c r="Z30">
        <f t="shared" si="17"/>
        <v>1.6552604019389321</v>
      </c>
      <c r="AA30">
        <f t="shared" si="18"/>
        <v>-74.05286523064764</v>
      </c>
      <c r="AB30">
        <f t="shared" si="19"/>
        <v>-99.985417997035128</v>
      </c>
      <c r="AC30">
        <f t="shared" si="20"/>
        <v>-7.3605814823329707</v>
      </c>
      <c r="AD30">
        <f t="shared" si="21"/>
        <v>49.892841489904086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53944.837563958099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787.95500000000004</v>
      </c>
      <c r="AR30">
        <v>1057.44</v>
      </c>
      <c r="AS30">
        <f t="shared" si="27"/>
        <v>0.25484661068240277</v>
      </c>
      <c r="AT30">
        <v>0.5</v>
      </c>
      <c r="AU30">
        <f t="shared" si="28"/>
        <v>1180.187339931618</v>
      </c>
      <c r="AV30">
        <f t="shared" si="29"/>
        <v>25.712644082617032</v>
      </c>
      <c r="AW30">
        <f t="shared" si="30"/>
        <v>150.3833717759268</v>
      </c>
      <c r="AX30">
        <f t="shared" si="31"/>
        <v>0.50382054773793317</v>
      </c>
      <c r="AY30">
        <f t="shared" si="32"/>
        <v>2.2276456180216748E-2</v>
      </c>
      <c r="AZ30">
        <f t="shared" si="33"/>
        <v>2.0848842487517021</v>
      </c>
      <c r="BA30" t="s">
        <v>348</v>
      </c>
      <c r="BB30">
        <v>524.67999999999995</v>
      </c>
      <c r="BC30">
        <f t="shared" si="34"/>
        <v>532.7600000000001</v>
      </c>
      <c r="BD30">
        <f t="shared" si="35"/>
        <v>0.5058281402507695</v>
      </c>
      <c r="BE30">
        <f t="shared" si="36"/>
        <v>0.80537736538321025</v>
      </c>
      <c r="BF30">
        <f t="shared" si="37"/>
        <v>0.78805291619428064</v>
      </c>
      <c r="BG30">
        <f t="shared" si="38"/>
        <v>0.86571795187797673</v>
      </c>
      <c r="BH30">
        <f t="shared" si="39"/>
        <v>1400.0025806451599</v>
      </c>
      <c r="BI30">
        <f t="shared" si="40"/>
        <v>1180.187339931618</v>
      </c>
      <c r="BJ30">
        <f t="shared" si="41"/>
        <v>0.84298940319649629</v>
      </c>
      <c r="BK30">
        <f t="shared" si="42"/>
        <v>0.19597880639299287</v>
      </c>
      <c r="BL30">
        <v>6</v>
      </c>
      <c r="BM30">
        <v>0.5</v>
      </c>
      <c r="BN30" t="s">
        <v>290</v>
      </c>
      <c r="BO30">
        <v>2</v>
      </c>
      <c r="BP30">
        <v>1608322487.5999999</v>
      </c>
      <c r="BQ30">
        <v>1201.9779354838699</v>
      </c>
      <c r="BR30">
        <v>1235.25419354839</v>
      </c>
      <c r="BS30">
        <v>22.2569870967742</v>
      </c>
      <c r="BT30">
        <v>20.2868483870968</v>
      </c>
      <c r="BU30">
        <v>1196.1419354838699</v>
      </c>
      <c r="BV30">
        <v>22.144987096774202</v>
      </c>
      <c r="BW30">
        <v>500.014322580645</v>
      </c>
      <c r="BX30">
        <v>102.473774193548</v>
      </c>
      <c r="BY30">
        <v>0.100031361290323</v>
      </c>
      <c r="BZ30">
        <v>28.0134677419355</v>
      </c>
      <c r="CA30">
        <v>28.637787096774201</v>
      </c>
      <c r="CB30">
        <v>999.9</v>
      </c>
      <c r="CC30">
        <v>0</v>
      </c>
      <c r="CD30">
        <v>0</v>
      </c>
      <c r="CE30">
        <v>9988.8112903225792</v>
      </c>
      <c r="CF30">
        <v>0</v>
      </c>
      <c r="CG30">
        <v>215.511032258065</v>
      </c>
      <c r="CH30">
        <v>1400.0025806451599</v>
      </c>
      <c r="CI30">
        <v>0.89999712903225804</v>
      </c>
      <c r="CJ30">
        <v>0.10000290000000001</v>
      </c>
      <c r="CK30">
        <v>0</v>
      </c>
      <c r="CL30">
        <v>788.14309677419396</v>
      </c>
      <c r="CM30">
        <v>4.9993800000000004</v>
      </c>
      <c r="CN30">
        <v>11018.7612903226</v>
      </c>
      <c r="CO30">
        <v>11164.3387096774</v>
      </c>
      <c r="CP30">
        <v>46.461387096774203</v>
      </c>
      <c r="CQ30">
        <v>48.527999999999999</v>
      </c>
      <c r="CR30">
        <v>47.168999999999997</v>
      </c>
      <c r="CS30">
        <v>48.536064516129002</v>
      </c>
      <c r="CT30">
        <v>48.164999999999999</v>
      </c>
      <c r="CU30">
        <v>1255.4980645161299</v>
      </c>
      <c r="CV30">
        <v>139.50580645161301</v>
      </c>
      <c r="CW30">
        <v>0</v>
      </c>
      <c r="CX30">
        <v>119.59999990463299</v>
      </c>
      <c r="CY30">
        <v>0</v>
      </c>
      <c r="CZ30">
        <v>787.95500000000004</v>
      </c>
      <c r="DA30">
        <v>-29.69647864681</v>
      </c>
      <c r="DB30">
        <v>-380.18461575994598</v>
      </c>
      <c r="DC30">
        <v>11016.4769230769</v>
      </c>
      <c r="DD30">
        <v>15</v>
      </c>
      <c r="DE30">
        <v>1608322531.5999999</v>
      </c>
      <c r="DF30" t="s">
        <v>349</v>
      </c>
      <c r="DG30">
        <v>1608322531.5999999</v>
      </c>
      <c r="DH30">
        <v>1608322513.5999999</v>
      </c>
      <c r="DI30">
        <v>10</v>
      </c>
      <c r="DJ30">
        <v>2.3490000000000002</v>
      </c>
      <c r="DK30">
        <v>1.2999999999999999E-2</v>
      </c>
      <c r="DL30">
        <v>5.8360000000000003</v>
      </c>
      <c r="DM30">
        <v>0.112</v>
      </c>
      <c r="DN30">
        <v>1235</v>
      </c>
      <c r="DO30">
        <v>20</v>
      </c>
      <c r="DP30">
        <v>0.04</v>
      </c>
      <c r="DQ30">
        <v>0.04</v>
      </c>
      <c r="DR30">
        <v>27.691716475405201</v>
      </c>
      <c r="DS30">
        <v>0.330176336442214</v>
      </c>
      <c r="DT30">
        <v>9.3993204909513406E-2</v>
      </c>
      <c r="DU30">
        <v>1</v>
      </c>
      <c r="DV30">
        <v>-35.624639999999999</v>
      </c>
      <c r="DW30">
        <v>5.0792436039936502E-2</v>
      </c>
      <c r="DX30">
        <v>0.11704087491128901</v>
      </c>
      <c r="DY30">
        <v>1</v>
      </c>
      <c r="DZ30">
        <v>1.9561539999999999</v>
      </c>
      <c r="EA30">
        <v>-0.24948360400445199</v>
      </c>
      <c r="EB30">
        <v>1.8090418384695599E-2</v>
      </c>
      <c r="EC30">
        <v>0</v>
      </c>
      <c r="ED30">
        <v>2</v>
      </c>
      <c r="EE30">
        <v>3</v>
      </c>
      <c r="EF30" t="s">
        <v>336</v>
      </c>
      <c r="EG30">
        <v>100</v>
      </c>
      <c r="EH30">
        <v>100</v>
      </c>
      <c r="EI30">
        <v>5.8360000000000003</v>
      </c>
      <c r="EJ30">
        <v>0.112</v>
      </c>
      <c r="EK30">
        <v>3.4872380952381299</v>
      </c>
      <c r="EL30">
        <v>0</v>
      </c>
      <c r="EM30">
        <v>0</v>
      </c>
      <c r="EN30">
        <v>0</v>
      </c>
      <c r="EO30">
        <v>9.88809523809486E-2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10.5</v>
      </c>
      <c r="EX30">
        <v>10.5</v>
      </c>
      <c r="EY30">
        <v>2</v>
      </c>
      <c r="EZ30">
        <v>495.49799999999999</v>
      </c>
      <c r="FA30">
        <v>519.697</v>
      </c>
      <c r="FB30">
        <v>24.4526</v>
      </c>
      <c r="FC30">
        <v>33.236499999999999</v>
      </c>
      <c r="FD30">
        <v>30.0001</v>
      </c>
      <c r="FE30">
        <v>33.017299999999999</v>
      </c>
      <c r="FF30">
        <v>33.055599999999998</v>
      </c>
      <c r="FG30">
        <v>52.204999999999998</v>
      </c>
      <c r="FH30">
        <v>100</v>
      </c>
      <c r="FI30">
        <v>17.646000000000001</v>
      </c>
      <c r="FJ30">
        <v>24.449300000000001</v>
      </c>
      <c r="FK30">
        <v>1235.07</v>
      </c>
      <c r="FL30">
        <v>0.87000299999999997</v>
      </c>
      <c r="FM30">
        <v>100.824</v>
      </c>
      <c r="FN30">
        <v>100.376</v>
      </c>
    </row>
    <row r="31" spans="1:170" x14ac:dyDescent="0.25">
      <c r="A31">
        <v>15</v>
      </c>
      <c r="B31">
        <v>1608322640.0999999</v>
      </c>
      <c r="C31">
        <v>1478.5999999046301</v>
      </c>
      <c r="D31" t="s">
        <v>350</v>
      </c>
      <c r="E31" t="s">
        <v>351</v>
      </c>
      <c r="F31" t="s">
        <v>285</v>
      </c>
      <c r="G31" t="s">
        <v>286</v>
      </c>
      <c r="H31">
        <v>1608322632.3499999</v>
      </c>
      <c r="I31">
        <f t="shared" si="0"/>
        <v>1.6394085762339934E-3</v>
      </c>
      <c r="J31">
        <f t="shared" si="1"/>
        <v>25.853040145620433</v>
      </c>
      <c r="K31">
        <f t="shared" si="2"/>
        <v>1399.3983333333299</v>
      </c>
      <c r="L31">
        <f t="shared" si="3"/>
        <v>945.04959634070224</v>
      </c>
      <c r="M31">
        <f t="shared" si="4"/>
        <v>96.938832101602742</v>
      </c>
      <c r="N31">
        <f t="shared" si="5"/>
        <v>143.54383156559405</v>
      </c>
      <c r="O31">
        <f t="shared" si="6"/>
        <v>9.9363798851330717E-2</v>
      </c>
      <c r="P31">
        <f t="shared" si="7"/>
        <v>2.9708896808087841</v>
      </c>
      <c r="Q31">
        <f t="shared" si="8"/>
        <v>9.7553806269989871E-2</v>
      </c>
      <c r="R31">
        <f t="shared" si="9"/>
        <v>6.1131003358092177E-2</v>
      </c>
      <c r="S31">
        <f t="shared" si="10"/>
        <v>231.28616876797756</v>
      </c>
      <c r="T31">
        <f t="shared" si="11"/>
        <v>28.933191578364454</v>
      </c>
      <c r="U31">
        <f t="shared" si="12"/>
        <v>28.648783333333299</v>
      </c>
      <c r="V31">
        <f t="shared" si="13"/>
        <v>3.9407576208279176</v>
      </c>
      <c r="W31">
        <f t="shared" si="14"/>
        <v>59.766105516180126</v>
      </c>
      <c r="X31">
        <f t="shared" si="15"/>
        <v>2.2691396393368182</v>
      </c>
      <c r="Y31">
        <f t="shared" si="16"/>
        <v>3.7966998514275079</v>
      </c>
      <c r="Z31">
        <f t="shared" si="17"/>
        <v>1.6716179814910994</v>
      </c>
      <c r="AA31">
        <f t="shared" si="18"/>
        <v>-72.297918211919111</v>
      </c>
      <c r="AB31">
        <f t="shared" si="19"/>
        <v>-102.56695628293502</v>
      </c>
      <c r="AC31">
        <f t="shared" si="20"/>
        <v>-7.5501169802794275</v>
      </c>
      <c r="AD31">
        <f t="shared" si="21"/>
        <v>48.87117729284401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53954.215195021272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762.80196153846202</v>
      </c>
      <c r="AR31">
        <v>1014.86</v>
      </c>
      <c r="AS31">
        <f t="shared" si="27"/>
        <v>0.2483673003779221</v>
      </c>
      <c r="AT31">
        <v>0.5</v>
      </c>
      <c r="AU31">
        <f t="shared" si="28"/>
        <v>1180.1623098605041</v>
      </c>
      <c r="AV31">
        <f t="shared" si="29"/>
        <v>25.853040145620433</v>
      </c>
      <c r="AW31">
        <f t="shared" si="30"/>
        <v>146.55686345391311</v>
      </c>
      <c r="AX31">
        <f t="shared" si="31"/>
        <v>0.49105295311668606</v>
      </c>
      <c r="AY31">
        <f t="shared" si="32"/>
        <v>2.2395891992653783E-2</v>
      </c>
      <c r="AZ31">
        <f t="shared" si="33"/>
        <v>2.2143152750133019</v>
      </c>
      <c r="BA31" t="s">
        <v>353</v>
      </c>
      <c r="BB31">
        <v>516.51</v>
      </c>
      <c r="BC31">
        <f t="shared" si="34"/>
        <v>498.35</v>
      </c>
      <c r="BD31">
        <f t="shared" si="35"/>
        <v>0.50578516797740136</v>
      </c>
      <c r="BE31">
        <f t="shared" si="36"/>
        <v>0.81848942114023682</v>
      </c>
      <c r="BF31">
        <f t="shared" si="37"/>
        <v>0.84192480434123307</v>
      </c>
      <c r="BG31">
        <f t="shared" si="38"/>
        <v>0.88243826466871089</v>
      </c>
      <c r="BH31">
        <f t="shared" si="39"/>
        <v>1399.9733333333299</v>
      </c>
      <c r="BI31">
        <f t="shared" si="40"/>
        <v>1180.1623098605041</v>
      </c>
      <c r="BJ31">
        <f t="shared" si="41"/>
        <v>0.84298913540770326</v>
      </c>
      <c r="BK31">
        <f t="shared" si="42"/>
        <v>0.1959782708154065</v>
      </c>
      <c r="BL31">
        <v>6</v>
      </c>
      <c r="BM31">
        <v>0.5</v>
      </c>
      <c r="BN31" t="s">
        <v>290</v>
      </c>
      <c r="BO31">
        <v>2</v>
      </c>
      <c r="BP31">
        <v>1608322632.3499999</v>
      </c>
      <c r="BQ31">
        <v>1399.3983333333299</v>
      </c>
      <c r="BR31">
        <v>1433.174</v>
      </c>
      <c r="BS31">
        <v>22.121676666666701</v>
      </c>
      <c r="BT31">
        <v>20.197963333333298</v>
      </c>
      <c r="BU31">
        <v>1393.5626666666701</v>
      </c>
      <c r="BV31">
        <v>22.009596666666699</v>
      </c>
      <c r="BW31">
        <v>500.01486666666699</v>
      </c>
      <c r="BX31">
        <v>102.475366666667</v>
      </c>
      <c r="BY31">
        <v>0.10002459</v>
      </c>
      <c r="BZ31">
        <v>28.008406666666701</v>
      </c>
      <c r="CA31">
        <v>28.648783333333299</v>
      </c>
      <c r="CB31">
        <v>999.9</v>
      </c>
      <c r="CC31">
        <v>0</v>
      </c>
      <c r="CD31">
        <v>0</v>
      </c>
      <c r="CE31">
        <v>9990.2843333333294</v>
      </c>
      <c r="CF31">
        <v>0</v>
      </c>
      <c r="CG31">
        <v>220.24940000000001</v>
      </c>
      <c r="CH31">
        <v>1399.9733333333299</v>
      </c>
      <c r="CI31">
        <v>0.90000440000000004</v>
      </c>
      <c r="CJ31">
        <v>9.9995589999999995E-2</v>
      </c>
      <c r="CK31">
        <v>0</v>
      </c>
      <c r="CL31">
        <v>762.80333333333294</v>
      </c>
      <c r="CM31">
        <v>4.9993800000000004</v>
      </c>
      <c r="CN31">
        <v>10718.983333333301</v>
      </c>
      <c r="CO31">
        <v>11164.1233333333</v>
      </c>
      <c r="CP31">
        <v>47.168399999999998</v>
      </c>
      <c r="CQ31">
        <v>49.2562</v>
      </c>
      <c r="CR31">
        <v>47.947499999999998</v>
      </c>
      <c r="CS31">
        <v>49.301666666666598</v>
      </c>
      <c r="CT31">
        <v>48.843499999999999</v>
      </c>
      <c r="CU31">
        <v>1255.4836666666699</v>
      </c>
      <c r="CV31">
        <v>139.49033333333301</v>
      </c>
      <c r="CW31">
        <v>0</v>
      </c>
      <c r="CX31">
        <v>143.59999990463299</v>
      </c>
      <c r="CY31">
        <v>0</v>
      </c>
      <c r="CZ31">
        <v>762.80196153846202</v>
      </c>
      <c r="DA31">
        <v>-10.947794877193299</v>
      </c>
      <c r="DB31">
        <v>-124.919658230449</v>
      </c>
      <c r="DC31">
        <v>10718.942307692299</v>
      </c>
      <c r="DD31">
        <v>15</v>
      </c>
      <c r="DE31">
        <v>1608322531.5999999</v>
      </c>
      <c r="DF31" t="s">
        <v>349</v>
      </c>
      <c r="DG31">
        <v>1608322531.5999999</v>
      </c>
      <c r="DH31">
        <v>1608322513.5999999</v>
      </c>
      <c r="DI31">
        <v>10</v>
      </c>
      <c r="DJ31">
        <v>2.3490000000000002</v>
      </c>
      <c r="DK31">
        <v>1.2999999999999999E-2</v>
      </c>
      <c r="DL31">
        <v>5.8360000000000003</v>
      </c>
      <c r="DM31">
        <v>0.112</v>
      </c>
      <c r="DN31">
        <v>1235</v>
      </c>
      <c r="DO31">
        <v>20</v>
      </c>
      <c r="DP31">
        <v>0.04</v>
      </c>
      <c r="DQ31">
        <v>0.04</v>
      </c>
      <c r="DR31">
        <v>25.8621210994819</v>
      </c>
      <c r="DS31">
        <v>-4.91563545293583E-2</v>
      </c>
      <c r="DT31">
        <v>8.95228410582843E-2</v>
      </c>
      <c r="DU31">
        <v>1</v>
      </c>
      <c r="DV31">
        <v>-33.781646666666703</v>
      </c>
      <c r="DW31">
        <v>3.8496106786304698E-3</v>
      </c>
      <c r="DX31">
        <v>0.104501271868922</v>
      </c>
      <c r="DY31">
        <v>1</v>
      </c>
      <c r="DZ31">
        <v>1.9240206666666699</v>
      </c>
      <c r="EA31">
        <v>-4.5961468298109202E-2</v>
      </c>
      <c r="EB31">
        <v>3.4224639597160698E-3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5.84</v>
      </c>
      <c r="EJ31">
        <v>0.11210000000000001</v>
      </c>
      <c r="EK31">
        <v>5.8359999999997898</v>
      </c>
      <c r="EL31">
        <v>0</v>
      </c>
      <c r="EM31">
        <v>0</v>
      </c>
      <c r="EN31">
        <v>0</v>
      </c>
      <c r="EO31">
        <v>0.112090000000006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1.8</v>
      </c>
      <c r="EX31">
        <v>2.1</v>
      </c>
      <c r="EY31">
        <v>2</v>
      </c>
      <c r="EZ31">
        <v>495.17599999999999</v>
      </c>
      <c r="FA31">
        <v>519.72</v>
      </c>
      <c r="FB31">
        <v>24.295999999999999</v>
      </c>
      <c r="FC31">
        <v>33.332099999999997</v>
      </c>
      <c r="FD31">
        <v>30.000499999999999</v>
      </c>
      <c r="FE31">
        <v>33.096899999999998</v>
      </c>
      <c r="FF31">
        <v>33.134300000000003</v>
      </c>
      <c r="FG31">
        <v>58.972099999999998</v>
      </c>
      <c r="FH31">
        <v>100</v>
      </c>
      <c r="FI31">
        <v>6.1555900000000001</v>
      </c>
      <c r="FJ31">
        <v>24.288</v>
      </c>
      <c r="FK31">
        <v>1433.41</v>
      </c>
      <c r="FL31">
        <v>0</v>
      </c>
      <c r="FM31">
        <v>100.806</v>
      </c>
      <c r="FN31">
        <v>100.36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2020-12-18T12:20:48Z</dcterms:created>
  <dcterms:modified xsi:type="dcterms:W3CDTF">2021-05-04T23:51:40Z</dcterms:modified>
</cp:coreProperties>
</file>