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F6512745-1031-49DF-9B05-70D94D4C43F5}" xr6:coauthVersionLast="46" xr6:coauthVersionMax="46" xr10:uidLastSave="{00000000-0000-0000-0000-000000000000}"/>
  <bookViews>
    <workbookView xWindow="735" yWindow="73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T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/>
  <c r="L31" i="1" s="1"/>
  <c r="Z31" i="1"/>
  <c r="Y31" i="1"/>
  <c r="X31" i="1"/>
  <c r="Q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AI30" i="1" s="1"/>
  <c r="Z30" i="1"/>
  <c r="Y30" i="1"/>
  <c r="X30" i="1" s="1"/>
  <c r="Q30" i="1"/>
  <c r="BO29" i="1"/>
  <c r="BN29" i="1"/>
  <c r="BL29" i="1"/>
  <c r="BM29" i="1" s="1"/>
  <c r="T29" i="1" s="1"/>
  <c r="BI29" i="1"/>
  <c r="BH29" i="1"/>
  <c r="BG29" i="1"/>
  <c r="BF29" i="1"/>
  <c r="BJ29" i="1" s="1"/>
  <c r="BK29" i="1" s="1"/>
  <c r="BE29" i="1"/>
  <c r="BA29" i="1"/>
  <c r="AW29" i="1"/>
  <c r="AU29" i="1"/>
  <c r="AO29" i="1"/>
  <c r="AJ29" i="1"/>
  <c r="AH29" i="1"/>
  <c r="L29" i="1" s="1"/>
  <c r="Z29" i="1"/>
  <c r="Y29" i="1"/>
  <c r="X29" i="1"/>
  <c r="Q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AI28" i="1"/>
  <c r="Z28" i="1"/>
  <c r="Y28" i="1"/>
  <c r="X28" i="1" s="1"/>
  <c r="Q28" i="1"/>
  <c r="BO27" i="1"/>
  <c r="BN27" i="1"/>
  <c r="BL27" i="1"/>
  <c r="BM27" i="1" s="1"/>
  <c r="T27" i="1" s="1"/>
  <c r="BI27" i="1"/>
  <c r="BH27" i="1"/>
  <c r="BG27" i="1"/>
  <c r="BF27" i="1"/>
  <c r="BJ27" i="1" s="1"/>
  <c r="BK27" i="1" s="1"/>
  <c r="BE27" i="1"/>
  <c r="BA27" i="1"/>
  <c r="AU27" i="1"/>
  <c r="AO27" i="1"/>
  <c r="AJ27" i="1"/>
  <c r="AH27" i="1"/>
  <c r="L27" i="1" s="1"/>
  <c r="Z27" i="1"/>
  <c r="Y27" i="1"/>
  <c r="X27" i="1"/>
  <c r="Q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 s="1"/>
  <c r="AI26" i="1" s="1"/>
  <c r="Z26" i="1"/>
  <c r="Y26" i="1"/>
  <c r="X26" i="1" s="1"/>
  <c r="Q26" i="1"/>
  <c r="BO25" i="1"/>
  <c r="BN25" i="1"/>
  <c r="BL25" i="1"/>
  <c r="BM25" i="1" s="1"/>
  <c r="T25" i="1" s="1"/>
  <c r="BK25" i="1"/>
  <c r="BJ25" i="1"/>
  <c r="BI25" i="1"/>
  <c r="BH25" i="1"/>
  <c r="BG25" i="1"/>
  <c r="BF25" i="1"/>
  <c r="BE25" i="1"/>
  <c r="BA25" i="1"/>
  <c r="AU25" i="1"/>
  <c r="AO25" i="1"/>
  <c r="AJ25" i="1"/>
  <c r="AH25" i="1"/>
  <c r="L25" i="1" s="1"/>
  <c r="Z25" i="1"/>
  <c r="Y25" i="1"/>
  <c r="X25" i="1"/>
  <c r="Q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BA24" i="1"/>
  <c r="AU24" i="1"/>
  <c r="AO24" i="1"/>
  <c r="AJ24" i="1"/>
  <c r="AH24" i="1" s="1"/>
  <c r="AI24" i="1" s="1"/>
  <c r="Z24" i="1"/>
  <c r="Y24" i="1"/>
  <c r="X24" i="1" s="1"/>
  <c r="Q24" i="1"/>
  <c r="BO23" i="1"/>
  <c r="BN23" i="1"/>
  <c r="BL23" i="1"/>
  <c r="BM23" i="1" s="1"/>
  <c r="T23" i="1" s="1"/>
  <c r="BK23" i="1"/>
  <c r="BJ23" i="1"/>
  <c r="BI23" i="1"/>
  <c r="BH23" i="1"/>
  <c r="BG23" i="1"/>
  <c r="BF23" i="1"/>
  <c r="BE23" i="1"/>
  <c r="BA23" i="1"/>
  <c r="AU23" i="1"/>
  <c r="AO23" i="1"/>
  <c r="AJ23" i="1"/>
  <c r="AH23" i="1"/>
  <c r="L23" i="1" s="1"/>
  <c r="Z23" i="1"/>
  <c r="Y23" i="1"/>
  <c r="X23" i="1"/>
  <c r="Q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H22" i="1" s="1"/>
  <c r="AI22" i="1" s="1"/>
  <c r="Z22" i="1"/>
  <c r="Y22" i="1"/>
  <c r="X22" i="1" s="1"/>
  <c r="Q22" i="1"/>
  <c r="BO21" i="1"/>
  <c r="BN21" i="1"/>
  <c r="BL21" i="1"/>
  <c r="BM21" i="1" s="1"/>
  <c r="T21" i="1" s="1"/>
  <c r="BK21" i="1"/>
  <c r="BJ21" i="1"/>
  <c r="BI21" i="1"/>
  <c r="BH21" i="1"/>
  <c r="BG21" i="1"/>
  <c r="BF21" i="1"/>
  <c r="BE21" i="1"/>
  <c r="BA21" i="1"/>
  <c r="AU21" i="1"/>
  <c r="AO21" i="1"/>
  <c r="AJ21" i="1"/>
  <c r="AH21" i="1"/>
  <c r="L21" i="1" s="1"/>
  <c r="Z21" i="1"/>
  <c r="Y21" i="1"/>
  <c r="X21" i="1"/>
  <c r="Q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A20" i="1"/>
  <c r="AU20" i="1"/>
  <c r="AO20" i="1"/>
  <c r="AJ20" i="1"/>
  <c r="AH20" i="1" s="1"/>
  <c r="AI20" i="1" s="1"/>
  <c r="Z20" i="1"/>
  <c r="Y20" i="1"/>
  <c r="X20" i="1" s="1"/>
  <c r="Q20" i="1"/>
  <c r="BO19" i="1"/>
  <c r="BN19" i="1"/>
  <c r="BL19" i="1"/>
  <c r="BM19" i="1" s="1"/>
  <c r="T19" i="1" s="1"/>
  <c r="BK19" i="1"/>
  <c r="BJ19" i="1"/>
  <c r="BI19" i="1"/>
  <c r="BH19" i="1"/>
  <c r="BG19" i="1"/>
  <c r="BF19" i="1"/>
  <c r="BE19" i="1"/>
  <c r="BA19" i="1"/>
  <c r="AW19" i="1"/>
  <c r="AY19" i="1" s="1"/>
  <c r="AU19" i="1"/>
  <c r="AO19" i="1"/>
  <c r="AJ19" i="1"/>
  <c r="AH19" i="1"/>
  <c r="L19" i="1" s="1"/>
  <c r="Z19" i="1"/>
  <c r="Y19" i="1"/>
  <c r="X19" i="1"/>
  <c r="Q19" i="1"/>
  <c r="BO18" i="1"/>
  <c r="BN18" i="1"/>
  <c r="BM18" i="1"/>
  <c r="BL18" i="1"/>
  <c r="BI18" i="1"/>
  <c r="BH18" i="1"/>
  <c r="BG18" i="1"/>
  <c r="BF18" i="1"/>
  <c r="BJ18" i="1" s="1"/>
  <c r="BK18" i="1" s="1"/>
  <c r="BE18" i="1"/>
  <c r="BA18" i="1"/>
  <c r="AU18" i="1"/>
  <c r="AO18" i="1"/>
  <c r="AJ18" i="1"/>
  <c r="AH18" i="1" s="1"/>
  <c r="AI18" i="1" s="1"/>
  <c r="Z18" i="1"/>
  <c r="Y18" i="1"/>
  <c r="Q18" i="1"/>
  <c r="J18" i="1"/>
  <c r="I18" i="1" s="1"/>
  <c r="BO17" i="1"/>
  <c r="BN17" i="1"/>
  <c r="BL17" i="1"/>
  <c r="BM17" i="1" s="1"/>
  <c r="T17" i="1" s="1"/>
  <c r="BK17" i="1"/>
  <c r="BJ17" i="1"/>
  <c r="BI17" i="1"/>
  <c r="BH17" i="1"/>
  <c r="BG17" i="1"/>
  <c r="BF17" i="1"/>
  <c r="BE17" i="1"/>
  <c r="BA17" i="1"/>
  <c r="AU17" i="1"/>
  <c r="AO17" i="1"/>
  <c r="AJ17" i="1"/>
  <c r="AH17" i="1"/>
  <c r="Z17" i="1"/>
  <c r="Y17" i="1"/>
  <c r="X17" i="1"/>
  <c r="Q17" i="1"/>
  <c r="AB18" i="1" l="1"/>
  <c r="U21" i="1"/>
  <c r="V21" i="1" s="1"/>
  <c r="AY18" i="1"/>
  <c r="AW30" i="1"/>
  <c r="AY30" i="1" s="1"/>
  <c r="T30" i="1"/>
  <c r="AW17" i="1"/>
  <c r="AY17" i="1" s="1"/>
  <c r="O28" i="1"/>
  <c r="L28" i="1"/>
  <c r="K28" i="1"/>
  <c r="AX28" i="1" s="1"/>
  <c r="J28" i="1"/>
  <c r="I28" i="1" s="1"/>
  <c r="X18" i="1"/>
  <c r="AW21" i="1"/>
  <c r="AY21" i="1" s="1"/>
  <c r="AW23" i="1"/>
  <c r="AY23" i="1" s="1"/>
  <c r="AW25" i="1"/>
  <c r="AY25" i="1" s="1"/>
  <c r="AW27" i="1"/>
  <c r="AY27" i="1" s="1"/>
  <c r="AW28" i="1"/>
  <c r="AY28" i="1" s="1"/>
  <c r="T28" i="1"/>
  <c r="O20" i="1"/>
  <c r="L20" i="1"/>
  <c r="K20" i="1"/>
  <c r="AX20" i="1" s="1"/>
  <c r="O22" i="1"/>
  <c r="L22" i="1"/>
  <c r="K22" i="1"/>
  <c r="AX22" i="1" s="1"/>
  <c r="AZ22" i="1" s="1"/>
  <c r="J22" i="1"/>
  <c r="I22" i="1" s="1"/>
  <c r="AW20" i="1"/>
  <c r="T20" i="1"/>
  <c r="AW22" i="1"/>
  <c r="T22" i="1"/>
  <c r="AW24" i="1"/>
  <c r="T24" i="1"/>
  <c r="T26" i="1"/>
  <c r="AW26" i="1"/>
  <c r="O24" i="1"/>
  <c r="L24" i="1"/>
  <c r="K24" i="1"/>
  <c r="AX24" i="1" s="1"/>
  <c r="AZ24" i="1" s="1"/>
  <c r="J24" i="1"/>
  <c r="I24" i="1" s="1"/>
  <c r="O26" i="1"/>
  <c r="L26" i="1"/>
  <c r="K26" i="1"/>
  <c r="AX26" i="1" s="1"/>
  <c r="AZ26" i="1" s="1"/>
  <c r="J26" i="1"/>
  <c r="I26" i="1" s="1"/>
  <c r="L17" i="1"/>
  <c r="K17" i="1"/>
  <c r="AX17" i="1" s="1"/>
  <c r="AZ17" i="1" s="1"/>
  <c r="J17" i="1"/>
  <c r="I17" i="1" s="1"/>
  <c r="AI17" i="1"/>
  <c r="O17" i="1"/>
  <c r="O18" i="1"/>
  <c r="L18" i="1"/>
  <c r="K18" i="1"/>
  <c r="AX18" i="1" s="1"/>
  <c r="AZ18" i="1" s="1"/>
  <c r="AY20" i="1"/>
  <c r="AY22" i="1"/>
  <c r="AY24" i="1"/>
  <c r="AY26" i="1"/>
  <c r="J20" i="1"/>
  <c r="I20" i="1" s="1"/>
  <c r="AW31" i="1"/>
  <c r="AY31" i="1" s="1"/>
  <c r="AW18" i="1"/>
  <c r="T18" i="1"/>
  <c r="AY29" i="1"/>
  <c r="O30" i="1"/>
  <c r="L30" i="1"/>
  <c r="K30" i="1"/>
  <c r="AX30" i="1" s="1"/>
  <c r="J30" i="1"/>
  <c r="I30" i="1" s="1"/>
  <c r="O19" i="1"/>
  <c r="O21" i="1"/>
  <c r="O23" i="1"/>
  <c r="O25" i="1"/>
  <c r="O27" i="1"/>
  <c r="O29" i="1"/>
  <c r="O31" i="1"/>
  <c r="AI19" i="1"/>
  <c r="AI21" i="1"/>
  <c r="AI23" i="1"/>
  <c r="AI25" i="1"/>
  <c r="AI27" i="1"/>
  <c r="AI29" i="1"/>
  <c r="AI31" i="1"/>
  <c r="J19" i="1"/>
  <c r="I19" i="1" s="1"/>
  <c r="J21" i="1"/>
  <c r="I21" i="1" s="1"/>
  <c r="J23" i="1"/>
  <c r="I23" i="1" s="1"/>
  <c r="J25" i="1"/>
  <c r="I25" i="1" s="1"/>
  <c r="J27" i="1"/>
  <c r="I27" i="1" s="1"/>
  <c r="J29" i="1"/>
  <c r="I29" i="1" s="1"/>
  <c r="J31" i="1"/>
  <c r="I31" i="1" s="1"/>
  <c r="K19" i="1"/>
  <c r="AX19" i="1" s="1"/>
  <c r="AZ19" i="1" s="1"/>
  <c r="K21" i="1"/>
  <c r="AX21" i="1" s="1"/>
  <c r="AZ21" i="1" s="1"/>
  <c r="K23" i="1"/>
  <c r="AX23" i="1" s="1"/>
  <c r="K25" i="1"/>
  <c r="AX25" i="1" s="1"/>
  <c r="AZ25" i="1" s="1"/>
  <c r="K27" i="1"/>
  <c r="AX27" i="1" s="1"/>
  <c r="K29" i="1"/>
  <c r="AX29" i="1" s="1"/>
  <c r="AZ29" i="1" s="1"/>
  <c r="K31" i="1"/>
  <c r="AX31" i="1" s="1"/>
  <c r="AZ31" i="1" s="1"/>
  <c r="AB28" i="1" l="1"/>
  <c r="W21" i="1"/>
  <c r="AA21" i="1" s="1"/>
  <c r="AD21" i="1"/>
  <c r="AC21" i="1"/>
  <c r="AZ28" i="1"/>
  <c r="AB25" i="1"/>
  <c r="R25" i="1"/>
  <c r="P25" i="1" s="1"/>
  <c r="S25" i="1" s="1"/>
  <c r="M25" i="1" s="1"/>
  <c r="N25" i="1" s="1"/>
  <c r="U22" i="1"/>
  <c r="V22" i="1" s="1"/>
  <c r="AB23" i="1"/>
  <c r="AZ23" i="1"/>
  <c r="AB21" i="1"/>
  <c r="R21" i="1"/>
  <c r="P21" i="1" s="1"/>
  <c r="S21" i="1" s="1"/>
  <c r="M21" i="1" s="1"/>
  <c r="N21" i="1" s="1"/>
  <c r="AB30" i="1"/>
  <c r="U20" i="1"/>
  <c r="V20" i="1" s="1"/>
  <c r="R20" i="1" s="1"/>
  <c r="P20" i="1" s="1"/>
  <c r="S20" i="1" s="1"/>
  <c r="M20" i="1" s="1"/>
  <c r="N20" i="1" s="1"/>
  <c r="AZ20" i="1"/>
  <c r="U25" i="1"/>
  <c r="V25" i="1" s="1"/>
  <c r="AB19" i="1"/>
  <c r="U19" i="1"/>
  <c r="V19" i="1" s="1"/>
  <c r="AB17" i="1"/>
  <c r="U24" i="1"/>
  <c r="V24" i="1" s="1"/>
  <c r="AB20" i="1"/>
  <c r="U17" i="1"/>
  <c r="V17" i="1" s="1"/>
  <c r="U18" i="1"/>
  <c r="V18" i="1" s="1"/>
  <c r="AB29" i="1"/>
  <c r="U29" i="1"/>
  <c r="V29" i="1" s="1"/>
  <c r="AB22" i="1"/>
  <c r="R22" i="1"/>
  <c r="P22" i="1" s="1"/>
  <c r="S22" i="1" s="1"/>
  <c r="M22" i="1" s="1"/>
  <c r="N22" i="1" s="1"/>
  <c r="AB27" i="1"/>
  <c r="R27" i="1"/>
  <c r="P27" i="1" s="1"/>
  <c r="S27" i="1" s="1"/>
  <c r="M27" i="1" s="1"/>
  <c r="N27" i="1" s="1"/>
  <c r="U27" i="1"/>
  <c r="V27" i="1" s="1"/>
  <c r="AZ27" i="1"/>
  <c r="AB26" i="1"/>
  <c r="AZ30" i="1"/>
  <c r="AB31" i="1"/>
  <c r="U31" i="1"/>
  <c r="V31" i="1" s="1"/>
  <c r="AB24" i="1"/>
  <c r="R24" i="1"/>
  <c r="P24" i="1" s="1"/>
  <c r="S24" i="1" s="1"/>
  <c r="M24" i="1" s="1"/>
  <c r="N24" i="1" s="1"/>
  <c r="U26" i="1"/>
  <c r="V26" i="1" s="1"/>
  <c r="U28" i="1"/>
  <c r="V28" i="1" s="1"/>
  <c r="U30" i="1"/>
  <c r="V30" i="1" s="1"/>
  <c r="U23" i="1"/>
  <c r="V23" i="1" s="1"/>
  <c r="R23" i="1" s="1"/>
  <c r="P23" i="1" s="1"/>
  <c r="S23" i="1" s="1"/>
  <c r="M23" i="1" s="1"/>
  <c r="N23" i="1" s="1"/>
  <c r="W18" i="1" l="1"/>
  <c r="AA18" i="1" s="1"/>
  <c r="AD18" i="1"/>
  <c r="R18" i="1"/>
  <c r="P18" i="1" s="1"/>
  <c r="S18" i="1" s="1"/>
  <c r="M18" i="1" s="1"/>
  <c r="N18" i="1" s="1"/>
  <c r="AC18" i="1"/>
  <c r="W19" i="1"/>
  <c r="AA19" i="1" s="1"/>
  <c r="AD19" i="1"/>
  <c r="AC19" i="1"/>
  <c r="W28" i="1"/>
  <c r="AA28" i="1" s="1"/>
  <c r="AD28" i="1"/>
  <c r="AC28" i="1"/>
  <c r="W26" i="1"/>
  <c r="AA26" i="1" s="1"/>
  <c r="AD26" i="1"/>
  <c r="AC26" i="1"/>
  <c r="W29" i="1"/>
  <c r="AA29" i="1" s="1"/>
  <c r="AD29" i="1"/>
  <c r="AC29" i="1"/>
  <c r="AE21" i="1"/>
  <c r="W30" i="1"/>
  <c r="AA30" i="1" s="1"/>
  <c r="AD30" i="1"/>
  <c r="AC30" i="1"/>
  <c r="W17" i="1"/>
  <c r="AA17" i="1" s="1"/>
  <c r="AC17" i="1"/>
  <c r="AD17" i="1"/>
  <c r="AE17" i="1" s="1"/>
  <c r="W25" i="1"/>
  <c r="AA25" i="1" s="1"/>
  <c r="AD25" i="1"/>
  <c r="AC25" i="1"/>
  <c r="R26" i="1"/>
  <c r="P26" i="1" s="1"/>
  <c r="S26" i="1" s="1"/>
  <c r="M26" i="1" s="1"/>
  <c r="N26" i="1" s="1"/>
  <c r="W24" i="1"/>
  <c r="AA24" i="1" s="1"/>
  <c r="AD24" i="1"/>
  <c r="AE24" i="1" s="1"/>
  <c r="AC24" i="1"/>
  <c r="R29" i="1"/>
  <c r="P29" i="1" s="1"/>
  <c r="S29" i="1" s="1"/>
  <c r="M29" i="1" s="1"/>
  <c r="N29" i="1" s="1"/>
  <c r="W31" i="1"/>
  <c r="AA31" i="1" s="1"/>
  <c r="AD31" i="1"/>
  <c r="AE31" i="1" s="1"/>
  <c r="AC31" i="1"/>
  <c r="R17" i="1"/>
  <c r="P17" i="1" s="1"/>
  <c r="S17" i="1" s="1"/>
  <c r="M17" i="1" s="1"/>
  <c r="N17" i="1" s="1"/>
  <c r="W20" i="1"/>
  <c r="AA20" i="1" s="1"/>
  <c r="AD20" i="1"/>
  <c r="AE20" i="1" s="1"/>
  <c r="AC20" i="1"/>
  <c r="W22" i="1"/>
  <c r="AA22" i="1" s="1"/>
  <c r="AD22" i="1"/>
  <c r="AC22" i="1"/>
  <c r="R28" i="1"/>
  <c r="P28" i="1" s="1"/>
  <c r="S28" i="1" s="1"/>
  <c r="M28" i="1" s="1"/>
  <c r="N28" i="1" s="1"/>
  <c r="R31" i="1"/>
  <c r="P31" i="1" s="1"/>
  <c r="S31" i="1" s="1"/>
  <c r="M31" i="1" s="1"/>
  <c r="N31" i="1" s="1"/>
  <c r="R19" i="1"/>
  <c r="P19" i="1" s="1"/>
  <c r="S19" i="1" s="1"/>
  <c r="M19" i="1" s="1"/>
  <c r="N19" i="1" s="1"/>
  <c r="W23" i="1"/>
  <c r="AA23" i="1" s="1"/>
  <c r="AD23" i="1"/>
  <c r="AC23" i="1"/>
  <c r="W27" i="1"/>
  <c r="AA27" i="1" s="1"/>
  <c r="AD27" i="1"/>
  <c r="AE27" i="1" s="1"/>
  <c r="AC27" i="1"/>
  <c r="R30" i="1"/>
  <c r="P30" i="1" s="1"/>
  <c r="S30" i="1" s="1"/>
  <c r="M30" i="1" s="1"/>
  <c r="N30" i="1" s="1"/>
  <c r="AE29" i="1" l="1"/>
  <c r="AE22" i="1"/>
  <c r="AE23" i="1"/>
  <c r="AE19" i="1"/>
  <c r="AE26" i="1"/>
  <c r="AE30" i="1"/>
  <c r="AE18" i="1"/>
  <c r="AE25" i="1"/>
  <c r="AE28" i="1"/>
</calcChain>
</file>

<file path=xl/sharedStrings.xml><?xml version="1.0" encoding="utf-8"?>
<sst xmlns="http://schemas.openxmlformats.org/spreadsheetml/2006/main" count="703" uniqueCount="361">
  <si>
    <t>File opened</t>
  </si>
  <si>
    <t>2020-12-18 12:57:02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</si>
  <si>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</si>
  <si>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</si>
  <si>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</si>
  <si>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</si>
  <si>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</si>
  <si>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</si>
  <si>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</si>
  <si>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</si>
  <si>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</si>
  <si>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</si>
  <si>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</si>
  <si>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{"h2obspan2a": "0.0678114", "tazero": "0.00104713", "h2obspan2": "0", "co2aspan1": "1.00054", "tbzero": "0.0513058", "co2aspan2b": "0.086568", "ssa_ref": "37127.4", "h2obspan1": "0.998939", "flowazero": "0.317", "h2obzero": "1.16501", "h2oazero": "1.16161", "oxygen": "21", "flowmeterzero": "0.990581", "co2bspan2": "0", "flowbzero": "0.26", "h2oaspan2": "0", "ssb_ref": "34919.1", "h2obspanconc2": "0", "co2aspan2a": "0.0865215", "h2oaspanconc1": "12.17", "co2bzero": "0.898612", "chamberpressurezero": "2.57375", "h2obspanconc1": "12.17", "co2bspan2a": "0.0873229", "h2oaspanconc2": "0", "h2obspan2b": "0.0677395", "co2azero": "0.892502", "co2bspan2b": "0.087286", "h2oaspan1": "1.00398", "h2oaspan2a": "0.0668561", "co2bspanconc2": "0", "co2aspanconc2": "0", "co2aspanconc1": "400", "co2aspan2": "0", "h2oaspan2b": "0.0671222", "co2bspan1": "0.999577", "co2bspanconc1": "400"}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</si>
  <si>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</si>
  <si>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</si>
  <si>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</si>
  <si>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</si>
  <si>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</si>
  <si>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</si>
  <si>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</si>
  <si>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</si>
  <si>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</si>
  <si>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</si>
  <si>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12:57:02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</si>
  <si>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</si>
  <si>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</si>
  <si>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</si>
  <si>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</si>
  <si>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</si>
  <si>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</si>
  <si>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</si>
  <si>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</si>
  <si>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</si>
  <si>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</si>
  <si>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</si>
  <si>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</si>
  <si>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</si>
  <si>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</si>
  <si>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</si>
  <si>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</si>
  <si>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</si>
  <si>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</si>
  <si>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</si>
  <si>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</si>
  <si>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</si>
  <si>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</si>
  <si>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</si>
  <si>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</si>
  <si>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</si>
  <si>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</si>
  <si>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</si>
  <si>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</si>
  <si>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</si>
  <si>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</si>
  <si>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</si>
  <si>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</si>
  <si>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</si>
  <si>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</si>
  <si>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</si>
  <si>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</si>
  <si>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</si>
  <si>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</si>
  <si>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</si>
  <si>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</si>
  <si>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</si>
  <si>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</si>
  <si>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</si>
  <si>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</si>
  <si>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</si>
  <si>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</si>
  <si>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</si>
  <si>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</si>
  <si>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</si>
  <si>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</si>
  <si>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</si>
  <si>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</si>
  <si>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</si>
  <si>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</si>
  <si>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0.840262 86.4338 373.62 598.825 834.739 1032.99 1218.81 1380.51</t>
  </si>
  <si>
    <t>Fs_true</t>
  </si>
  <si>
    <t>1.3358 102.894 403.509 601.154 803.049 1000.95 1201.69 1401.03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</si>
  <si>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</si>
  <si>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</si>
  <si>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</si>
  <si>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</si>
  <si>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</si>
  <si>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</si>
  <si>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</si>
  <si>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</si>
  <si>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</si>
  <si>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</si>
  <si>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</si>
  <si>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</si>
  <si>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</si>
  <si>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</si>
  <si>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</si>
  <si>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</si>
  <si>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</si>
  <si>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</si>
  <si>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</si>
  <si>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</si>
  <si>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</si>
  <si>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</si>
  <si>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</si>
  <si>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</si>
  <si>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</si>
  <si>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</si>
  <si>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</si>
  <si>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</si>
  <si>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</si>
  <si>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</si>
  <si>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</si>
  <si>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</si>
  <si>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</si>
  <si>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</si>
  <si>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</si>
  <si>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</si>
  <si>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</si>
  <si>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</si>
  <si>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</si>
  <si>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</si>
  <si>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</si>
  <si>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</si>
  <si>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</si>
  <si>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</si>
  <si>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</si>
  <si>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</si>
  <si>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</si>
  <si>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</si>
  <si>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</si>
  <si>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</si>
  <si>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</si>
  <si>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</si>
  <si>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</si>
  <si>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</si>
  <si>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</si>
  <si>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</si>
  <si>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</si>
  <si>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</si>
  <si>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</si>
  <si>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</si>
  <si>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</si>
  <si>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</si>
  <si>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</si>
  <si>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</si>
  <si>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</si>
  <si>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</si>
  <si>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</si>
  <si>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</si>
  <si>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</si>
  <si>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</si>
  <si>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</si>
  <si>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</si>
  <si>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</si>
  <si>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</si>
  <si>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</si>
  <si>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</si>
  <si>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</si>
  <si>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</si>
  <si>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</si>
  <si>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</si>
  <si>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</si>
  <si>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</si>
  <si>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</si>
  <si>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</si>
  <si>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</si>
  <si>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</si>
  <si>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</si>
  <si>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</si>
  <si>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</si>
  <si>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</si>
  <si>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</si>
  <si>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</si>
  <si>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</si>
  <si>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</si>
  <si>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</si>
  <si>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</si>
  <si>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</si>
  <si>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</si>
  <si>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</si>
  <si>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</si>
  <si>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</si>
  <si>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</si>
  <si>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</si>
  <si>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</si>
  <si>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</si>
  <si>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</si>
  <si>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</si>
  <si>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</si>
  <si>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</si>
  <si>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</si>
  <si>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</si>
  <si>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</si>
  <si>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</si>
  <si>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</si>
  <si>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</si>
  <si>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</si>
  <si>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</si>
  <si>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</si>
  <si>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</si>
  <si>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</si>
  <si>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</si>
  <si>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</si>
  <si>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</si>
  <si>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</si>
  <si>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</si>
  <si>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</si>
  <si>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</si>
  <si>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</si>
  <si>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</si>
  <si>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</si>
  <si>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</si>
  <si>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</si>
  <si>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</si>
  <si>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</si>
  <si>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</si>
  <si>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</si>
  <si>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</si>
  <si>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</si>
  <si>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</si>
  <si>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</si>
  <si>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</si>
  <si>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</si>
  <si>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</si>
  <si>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</si>
  <si>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</si>
  <si>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</si>
  <si>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</si>
  <si>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</si>
  <si>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</si>
  <si>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</si>
  <si>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</si>
  <si>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</si>
  <si>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</si>
  <si>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</si>
  <si>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</si>
  <si>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</si>
  <si>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</si>
  <si>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</si>
  <si>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</si>
  <si>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</si>
  <si>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</si>
  <si>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</si>
  <si>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</si>
  <si>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</si>
  <si>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</si>
  <si>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</si>
  <si>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</si>
  <si>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</si>
  <si>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</si>
  <si>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</si>
  <si>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</si>
  <si>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</si>
  <si>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</si>
  <si>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</si>
  <si>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</si>
  <si>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</si>
  <si>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</si>
  <si>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</si>
  <si>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</si>
  <si>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</si>
  <si>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</si>
  <si>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</si>
  <si>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</si>
  <si>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</si>
  <si>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</si>
  <si>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</si>
  <si>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</si>
  <si>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</si>
  <si>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</si>
  <si>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</si>
  <si>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</si>
  <si>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</si>
  <si>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</si>
  <si>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</si>
  <si>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</si>
  <si>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</si>
  <si>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</si>
  <si>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</si>
  <si>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</si>
  <si>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</si>
  <si>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</si>
  <si>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</si>
  <si>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</si>
  <si>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</si>
  <si>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</si>
  <si>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</si>
  <si>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</si>
  <si>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</si>
  <si>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13:01:24</t>
  </si>
  <si>
    <t>13:01:24</t>
  </si>
  <si>
    <t>1149</t>
  </si>
  <si>
    <t>_1</t>
  </si>
  <si>
    <t>-</t>
  </si>
  <si>
    <t>RECT-3286-20201218-13_01_16</t>
  </si>
  <si>
    <t>DARK-3287-20201218-13_01_24</t>
  </si>
  <si>
    <t>0: Broadleaf</t>
  </si>
  <si>
    <t>12:51:50</t>
  </si>
  <si>
    <t>0/3</t>
  </si>
  <si>
    <t>20201218 13:03:25</t>
  </si>
  <si>
    <t>13:03:25</t>
  </si>
  <si>
    <t>RECT-3288-20201218-13_03_16</t>
  </si>
  <si>
    <t>DARK-3289-20201218-13_03_24</t>
  </si>
  <si>
    <t>13:03:46</t>
  </si>
  <si>
    <t>1/3</t>
  </si>
  <si>
    <t>20201218 13:05:23</t>
  </si>
  <si>
    <t>13:05:23</t>
  </si>
  <si>
    <t>RECT-3290-20201218-13_05_15</t>
  </si>
  <si>
    <t>DARK-3291-20201218-13_05_23</t>
  </si>
  <si>
    <t>3/3</t>
  </si>
  <si>
    <t>20201218 13:06:38</t>
  </si>
  <si>
    <t>13:06:38</t>
  </si>
  <si>
    <t>RECT-3292-20201218-13_06_30</t>
  </si>
  <si>
    <t>DARK-3293-20201218-13_06_38</t>
  </si>
  <si>
    <t>20201218 13:08:18</t>
  </si>
  <si>
    <t>13:08:18</t>
  </si>
  <si>
    <t>RECT-3294-20201218-13_08_10</t>
  </si>
  <si>
    <t>DARK-3295-20201218-13_08_18</t>
  </si>
  <si>
    <t>20201218 13:10:16</t>
  </si>
  <si>
    <t>13:10:16</t>
  </si>
  <si>
    <t>RECT-3296-20201218-13_10_08</t>
  </si>
  <si>
    <t>DARK-3297-20201218-13_10_16</t>
  </si>
  <si>
    <t>20201218 13:11:50</t>
  </si>
  <si>
    <t>13:11:50</t>
  </si>
  <si>
    <t>RECT-3298-20201218-13_11_42</t>
  </si>
  <si>
    <t>DARK-3299-20201218-13_11_50</t>
  </si>
  <si>
    <t>20201218 13:13:46</t>
  </si>
  <si>
    <t>13:13:46</t>
  </si>
  <si>
    <t>RECT-3300-20201218-13_13_38</t>
  </si>
  <si>
    <t>DARK-3301-20201218-13_13_46</t>
  </si>
  <si>
    <t>13:14:02</t>
  </si>
  <si>
    <t>20201218 13:16:03</t>
  </si>
  <si>
    <t>13:16:03</t>
  </si>
  <si>
    <t>RECT-3302-20201218-13_15_55</t>
  </si>
  <si>
    <t>DARK-3303-20201218-13_16_03</t>
  </si>
  <si>
    <t>20201218 13:17:55</t>
  </si>
  <si>
    <t>13:17:55</t>
  </si>
  <si>
    <t>RECT-3304-20201218-13_17_47</t>
  </si>
  <si>
    <t>DARK-3305-20201218-13_17_55</t>
  </si>
  <si>
    <t>20201218 13:19:51</t>
  </si>
  <si>
    <t>13:19:51</t>
  </si>
  <si>
    <t>RECT-3306-20201218-13_19_43</t>
  </si>
  <si>
    <t>DARK-3307-20201218-13_19_51</t>
  </si>
  <si>
    <t>20201218 13:21:23</t>
  </si>
  <si>
    <t>13:21:23</t>
  </si>
  <si>
    <t>RECT-3308-20201218-13_21_15</t>
  </si>
  <si>
    <t>DARK-3309-20201218-13_21_23</t>
  </si>
  <si>
    <t>20201218 13:23:15</t>
  </si>
  <si>
    <t>13:23:15</t>
  </si>
  <si>
    <t>RECT-3310-20201218-13_23_07</t>
  </si>
  <si>
    <t>DARK-3311-20201218-13_23_15</t>
  </si>
  <si>
    <t>20201218 13:25:10</t>
  </si>
  <si>
    <t>13:25:10</t>
  </si>
  <si>
    <t>RECT-3312-20201218-13_25_02</t>
  </si>
  <si>
    <t>DARK-3313-20201218-13_25_10</t>
  </si>
  <si>
    <t>13:25:30</t>
  </si>
  <si>
    <t>20201218 13:27:13</t>
  </si>
  <si>
    <t>13:27:13</t>
  </si>
  <si>
    <t>RECT-3314-20201218-13_27_05</t>
  </si>
  <si>
    <t>DARK-3315-20201218-13_27_13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</si>
</sst>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 t="s">
        <v>30</v>
      </c>
    </row>
    <row r="4" spans="1:174" x14ac:dyDescent="0.25">
      <c r="A4" t="s">
        <v>31</v>
      </c>
      <c r="B4" t="s">
        <v>32</v>
      </c>
      <c r="C4" t="s">
        <v>33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</row>
    <row r="5" spans="1:174" x14ac:dyDescent="0.25">
      <c r="B5" t="s">
        <v>15</v>
      </c>
      <c r="C5" t="s">
        <v>34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43</v>
      </c>
      <c r="B6" t="s">
        <v>44</v>
      </c>
      <c r="C6" t="s">
        <v>45</v>
      </c>
      <c r="D6" t="s">
        <v>46</v>
      </c>
      <c r="E6" t="s">
        <v>47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48</v>
      </c>
      <c r="B8" t="s">
        <v>49</v>
      </c>
      <c r="C8" t="s">
        <v>51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  <c r="M8" t="s">
        <v>62</v>
      </c>
      <c r="N8" t="s">
        <v>63</v>
      </c>
      <c r="O8" t="s">
        <v>64</v>
      </c>
      <c r="P8" t="s">
        <v>65</v>
      </c>
      <c r="Q8" t="s">
        <v>66</v>
      </c>
    </row>
    <row r="9" spans="1:174" x14ac:dyDescent="0.25">
      <c r="B9" t="s">
        <v>50</v>
      </c>
      <c r="C9" t="s">
        <v>52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67</v>
      </c>
      <c r="B10" t="s">
        <v>68</v>
      </c>
      <c r="C10" t="s">
        <v>69</v>
      </c>
      <c r="D10" t="s">
        <v>70</v>
      </c>
      <c r="E10" t="s">
        <v>71</v>
      </c>
      <c r="F10" t="s">
        <v>72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  <c r="G12" t="s">
        <v>80</v>
      </c>
      <c r="H12" t="s">
        <v>82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79</v>
      </c>
      <c r="G13" t="s">
        <v>81</v>
      </c>
      <c r="H13">
        <v>0</v>
      </c>
    </row>
    <row r="14" spans="1:174" x14ac:dyDescent="0.25">
      <c r="A14" t="s">
        <v>83</v>
      </c>
      <c r="B14" t="s">
        <v>83</v>
      </c>
      <c r="C14" t="s">
        <v>83</v>
      </c>
      <c r="D14" t="s">
        <v>83</v>
      </c>
      <c r="E14" t="s">
        <v>83</v>
      </c>
      <c r="F14" t="s">
        <v>84</v>
      </c>
      <c r="G14" t="s">
        <v>84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85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95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96</v>
      </c>
      <c r="FP14" t="s">
        <v>96</v>
      </c>
      <c r="FQ14" t="s">
        <v>96</v>
      </c>
      <c r="FR14" t="s">
        <v>96</v>
      </c>
    </row>
    <row r="15" spans="1:174" x14ac:dyDescent="0.25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">
        <v>105</v>
      </c>
      <c r="J15" t="s">
        <v>106</v>
      </c>
      <c r="K15" t="s">
        <v>107</v>
      </c>
      <c r="L15" t="s">
        <v>108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115</v>
      </c>
      <c r="T15" t="s">
        <v>116</v>
      </c>
      <c r="U15" t="s">
        <v>117</v>
      </c>
      <c r="V15" t="s">
        <v>118</v>
      </c>
      <c r="W15" t="s">
        <v>119</v>
      </c>
      <c r="X15" t="s">
        <v>120</v>
      </c>
      <c r="Y15" t="s">
        <v>121</v>
      </c>
      <c r="Z15" t="s">
        <v>122</v>
      </c>
      <c r="AA15" t="s">
        <v>123</v>
      </c>
      <c r="AB15" t="s">
        <v>124</v>
      </c>
      <c r="AC15" t="s">
        <v>125</v>
      </c>
      <c r="AD15" t="s">
        <v>126</v>
      </c>
      <c r="AE15" t="s">
        <v>127</v>
      </c>
      <c r="AF15" t="s">
        <v>86</v>
      </c>
      <c r="AG15" t="s">
        <v>128</v>
      </c>
      <c r="AH15" t="s">
        <v>129</v>
      </c>
      <c r="AI15" t="s">
        <v>130</v>
      </c>
      <c r="AJ15" t="s">
        <v>131</v>
      </c>
      <c r="AK15" t="s">
        <v>132</v>
      </c>
      <c r="AL15" t="s">
        <v>133</v>
      </c>
      <c r="AM15" t="s">
        <v>134</v>
      </c>
      <c r="AN15" t="s">
        <v>135</v>
      </c>
      <c r="AO15" t="s">
        <v>136</v>
      </c>
      <c r="AP15" t="s">
        <v>137</v>
      </c>
      <c r="AQ15" t="s">
        <v>138</v>
      </c>
      <c r="AR15" t="s">
        <v>139</v>
      </c>
      <c r="AS15" t="s">
        <v>140</v>
      </c>
      <c r="AT15" t="s">
        <v>141</v>
      </c>
      <c r="AU15" t="s">
        <v>142</v>
      </c>
      <c r="AV15" t="s">
        <v>143</v>
      </c>
      <c r="AW15" t="s">
        <v>144</v>
      </c>
      <c r="AX15" t="s">
        <v>145</v>
      </c>
      <c r="AY15" t="s">
        <v>146</v>
      </c>
      <c r="AZ15" t="s">
        <v>147</v>
      </c>
      <c r="BA15" t="s">
        <v>148</v>
      </c>
      <c r="BB15" t="s">
        <v>149</v>
      </c>
      <c r="BC15" t="s">
        <v>150</v>
      </c>
      <c r="BD15" t="s">
        <v>151</v>
      </c>
      <c r="BE15" t="s">
        <v>152</v>
      </c>
      <c r="BF15" t="s">
        <v>153</v>
      </c>
      <c r="BG15" t="s">
        <v>154</v>
      </c>
      <c r="BH15" t="s">
        <v>155</v>
      </c>
      <c r="BI15" t="s">
        <v>156</v>
      </c>
      <c r="BJ15" t="s">
        <v>157</v>
      </c>
      <c r="BK15" t="s">
        <v>158</v>
      </c>
      <c r="BL15" t="s">
        <v>159</v>
      </c>
      <c r="BM15" t="s">
        <v>160</v>
      </c>
      <c r="BN15" t="s">
        <v>161</v>
      </c>
      <c r="BO15" t="s">
        <v>162</v>
      </c>
      <c r="BP15" t="s">
        <v>163</v>
      </c>
      <c r="BQ15" t="s">
        <v>164</v>
      </c>
      <c r="BR15" t="s">
        <v>165</v>
      </c>
      <c r="BS15" t="s">
        <v>166</v>
      </c>
      <c r="BT15" t="s">
        <v>104</v>
      </c>
      <c r="BU15" t="s">
        <v>167</v>
      </c>
      <c r="BV15" t="s">
        <v>168</v>
      </c>
      <c r="BW15" t="s">
        <v>169</v>
      </c>
      <c r="BX15" t="s">
        <v>170</v>
      </c>
      <c r="BY15" t="s">
        <v>171</v>
      </c>
      <c r="BZ15" t="s">
        <v>172</v>
      </c>
      <c r="CA15" t="s">
        <v>173</v>
      </c>
      <c r="CB15" t="s">
        <v>174</v>
      </c>
      <c r="CC15" t="s">
        <v>175</v>
      </c>
      <c r="CD15" t="s">
        <v>176</v>
      </c>
      <c r="CE15" t="s">
        <v>177</v>
      </c>
      <c r="CF15" t="s">
        <v>178</v>
      </c>
      <c r="CG15" t="s">
        <v>179</v>
      </c>
      <c r="CH15" t="s">
        <v>180</v>
      </c>
      <c r="CI15" t="s">
        <v>181</v>
      </c>
      <c r="CJ15" t="s">
        <v>182</v>
      </c>
      <c r="CK15" t="s">
        <v>183</v>
      </c>
      <c r="CL15" t="s">
        <v>184</v>
      </c>
      <c r="CM15" t="s">
        <v>185</v>
      </c>
      <c r="CN15" t="s">
        <v>186</v>
      </c>
      <c r="CO15" t="s">
        <v>187</v>
      </c>
      <c r="CP15" t="s">
        <v>188</v>
      </c>
      <c r="CQ15" t="s">
        <v>189</v>
      </c>
      <c r="CR15" t="s">
        <v>190</v>
      </c>
      <c r="CS15" t="s">
        <v>191</v>
      </c>
      <c r="CT15" t="s">
        <v>192</v>
      </c>
      <c r="CU15" t="s">
        <v>193</v>
      </c>
      <c r="CV15" t="s">
        <v>194</v>
      </c>
      <c r="CW15" t="s">
        <v>195</v>
      </c>
      <c r="CX15" t="s">
        <v>196</v>
      </c>
      <c r="CY15" t="s">
        <v>197</v>
      </c>
      <c r="CZ15" t="s">
        <v>198</v>
      </c>
      <c r="DA15" t="s">
        <v>199</v>
      </c>
      <c r="DB15" t="s">
        <v>200</v>
      </c>
      <c r="DC15" t="s">
        <v>201</v>
      </c>
      <c r="DD15" t="s">
        <v>202</v>
      </c>
      <c r="DE15" t="s">
        <v>203</v>
      </c>
      <c r="DF15" t="s">
        <v>204</v>
      </c>
      <c r="DG15" t="s">
        <v>205</v>
      </c>
      <c r="DH15" t="s">
        <v>206</v>
      </c>
      <c r="DI15" t="s">
        <v>98</v>
      </c>
      <c r="DJ15" t="s">
        <v>101</v>
      </c>
      <c r="DK15" t="s">
        <v>207</v>
      </c>
      <c r="DL15" t="s">
        <v>208</v>
      </c>
      <c r="DM15" t="s">
        <v>209</v>
      </c>
      <c r="DN15" t="s">
        <v>210</v>
      </c>
      <c r="DO15" t="s">
        <v>211</v>
      </c>
      <c r="DP15" t="s">
        <v>212</v>
      </c>
      <c r="DQ15" t="s">
        <v>213</v>
      </c>
      <c r="DR15" t="s">
        <v>214</v>
      </c>
      <c r="DS15" t="s">
        <v>215</v>
      </c>
      <c r="DT15" t="s">
        <v>216</v>
      </c>
      <c r="DU15" t="s">
        <v>217</v>
      </c>
      <c r="DV15" t="s">
        <v>218</v>
      </c>
      <c r="DW15" t="s">
        <v>219</v>
      </c>
      <c r="DX15" t="s">
        <v>220</v>
      </c>
      <c r="DY15" t="s">
        <v>221</v>
      </c>
      <c r="DZ15" t="s">
        <v>222</v>
      </c>
      <c r="EA15" t="s">
        <v>223</v>
      </c>
      <c r="EB15" t="s">
        <v>224</v>
      </c>
      <c r="EC15" t="s">
        <v>225</v>
      </c>
      <c r="ED15" t="s">
        <v>226</v>
      </c>
      <c r="EE15" t="s">
        <v>227</v>
      </c>
      <c r="EF15" t="s">
        <v>228</v>
      </c>
      <c r="EG15" t="s">
        <v>229</v>
      </c>
      <c r="EH15" t="s">
        <v>230</v>
      </c>
      <c r="EI15" t="s">
        <v>231</v>
      </c>
      <c r="EJ15" t="s">
        <v>232</v>
      </c>
      <c r="EK15" t="s">
        <v>233</v>
      </c>
      <c r="EL15" t="s">
        <v>234</v>
      </c>
      <c r="EM15" t="s">
        <v>235</v>
      </c>
      <c r="EN15" t="s">
        <v>236</v>
      </c>
      <c r="EO15" t="s">
        <v>237</v>
      </c>
      <c r="EP15" t="s">
        <v>238</v>
      </c>
      <c r="EQ15" t="s">
        <v>239</v>
      </c>
      <c r="ER15" t="s">
        <v>240</v>
      </c>
      <c r="ES15" t="s">
        <v>241</v>
      </c>
      <c r="ET15" t="s">
        <v>242</v>
      </c>
      <c r="EU15" t="s">
        <v>243</v>
      </c>
      <c r="EV15" t="s">
        <v>244</v>
      </c>
      <c r="EW15" t="s">
        <v>245</v>
      </c>
      <c r="EX15" t="s">
        <v>246</v>
      </c>
      <c r="EY15" t="s">
        <v>247</v>
      </c>
      <c r="EZ15" t="s">
        <v>248</v>
      </c>
      <c r="FA15" t="s">
        <v>249</v>
      </c>
      <c r="FB15" t="s">
        <v>250</v>
      </c>
      <c r="FC15" t="s">
        <v>251</v>
      </c>
      <c r="FD15" t="s">
        <v>252</v>
      </c>
      <c r="FE15" t="s">
        <v>253</v>
      </c>
      <c r="FF15" t="s">
        <v>254</v>
      </c>
      <c r="FG15" t="s">
        <v>255</v>
      </c>
      <c r="FH15" t="s">
        <v>256</v>
      </c>
      <c r="FI15" t="s">
        <v>257</v>
      </c>
      <c r="FJ15" t="s">
        <v>258</v>
      </c>
      <c r="FK15" t="s">
        <v>259</v>
      </c>
      <c r="FL15" t="s">
        <v>260</v>
      </c>
      <c r="FM15" t="s">
        <v>261</v>
      </c>
      <c r="FN15" t="s">
        <v>262</v>
      </c>
      <c r="FO15" t="s">
        <v>263</v>
      </c>
      <c r="FP15" t="s">
        <v>264</v>
      </c>
      <c r="FQ15" t="s">
        <v>265</v>
      </c>
      <c r="FR15" t="s">
        <v>266</v>
      </c>
    </row>
    <row r="16" spans="1:174" x14ac:dyDescent="0.25">
      <c r="B16" t="s">
        <v>267</v>
      </c>
      <c r="C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L16" t="s">
        <v>270</v>
      </c>
      <c r="BM16" t="s">
        <v>270</v>
      </c>
      <c r="BO16" t="s">
        <v>278</v>
      </c>
      <c r="BP16" t="s">
        <v>279</v>
      </c>
      <c r="BS16" t="s">
        <v>268</v>
      </c>
      <c r="BT16" t="s">
        <v>267</v>
      </c>
      <c r="BU16" t="s">
        <v>271</v>
      </c>
      <c r="BV16" t="s">
        <v>271</v>
      </c>
      <c r="BW16" t="s">
        <v>280</v>
      </c>
      <c r="BX16" t="s">
        <v>280</v>
      </c>
      <c r="BY16" t="s">
        <v>271</v>
      </c>
      <c r="BZ16" t="s">
        <v>280</v>
      </c>
      <c r="CA16" t="s">
        <v>276</v>
      </c>
      <c r="CB16" t="s">
        <v>274</v>
      </c>
      <c r="CC16" t="s">
        <v>274</v>
      </c>
      <c r="CD16" t="s">
        <v>273</v>
      </c>
      <c r="CE16" t="s">
        <v>273</v>
      </c>
      <c r="CF16" t="s">
        <v>273</v>
      </c>
      <c r="CG16" t="s">
        <v>273</v>
      </c>
      <c r="CH16" t="s">
        <v>273</v>
      </c>
      <c r="CI16" t="s">
        <v>281</v>
      </c>
      <c r="CJ16" t="s">
        <v>270</v>
      </c>
      <c r="CK16" t="s">
        <v>270</v>
      </c>
      <c r="CL16" t="s">
        <v>270</v>
      </c>
      <c r="CQ16" t="s">
        <v>270</v>
      </c>
      <c r="CT16" t="s">
        <v>273</v>
      </c>
      <c r="CU16" t="s">
        <v>273</v>
      </c>
      <c r="CV16" t="s">
        <v>273</v>
      </c>
      <c r="CW16" t="s">
        <v>273</v>
      </c>
      <c r="CX16" t="s">
        <v>273</v>
      </c>
      <c r="CY16" t="s">
        <v>270</v>
      </c>
      <c r="CZ16" t="s">
        <v>270</v>
      </c>
      <c r="DA16" t="s">
        <v>270</v>
      </c>
      <c r="DB16" t="s">
        <v>267</v>
      </c>
      <c r="DE16" t="s">
        <v>282</v>
      </c>
      <c r="DF16" t="s">
        <v>282</v>
      </c>
      <c r="DH16" t="s">
        <v>267</v>
      </c>
      <c r="DI16" t="s">
        <v>283</v>
      </c>
      <c r="DK16" t="s">
        <v>267</v>
      </c>
      <c r="DL16" t="s">
        <v>267</v>
      </c>
      <c r="DN16" t="s">
        <v>284</v>
      </c>
      <c r="DO16" t="s">
        <v>285</v>
      </c>
      <c r="DP16" t="s">
        <v>284</v>
      </c>
      <c r="DQ16" t="s">
        <v>285</v>
      </c>
      <c r="DR16" t="s">
        <v>284</v>
      </c>
      <c r="DS16" t="s">
        <v>285</v>
      </c>
      <c r="DT16" t="s">
        <v>275</v>
      </c>
      <c r="DU16" t="s">
        <v>275</v>
      </c>
      <c r="DV16" t="s">
        <v>270</v>
      </c>
      <c r="DW16" t="s">
        <v>286</v>
      </c>
      <c r="DX16" t="s">
        <v>270</v>
      </c>
      <c r="DZ16" t="s">
        <v>271</v>
      </c>
      <c r="EA16" t="s">
        <v>287</v>
      </c>
      <c r="EB16" t="s">
        <v>271</v>
      </c>
      <c r="ED16" t="s">
        <v>280</v>
      </c>
      <c r="EE16" t="s">
        <v>288</v>
      </c>
      <c r="EF16" t="s">
        <v>280</v>
      </c>
      <c r="EK16" t="s">
        <v>275</v>
      </c>
      <c r="EL16" t="s">
        <v>275</v>
      </c>
      <c r="EM16" t="s">
        <v>284</v>
      </c>
      <c r="EN16" t="s">
        <v>285</v>
      </c>
      <c r="EO16" t="s">
        <v>285</v>
      </c>
      <c r="ES16" t="s">
        <v>285</v>
      </c>
      <c r="EW16" t="s">
        <v>271</v>
      </c>
      <c r="EX16" t="s">
        <v>271</v>
      </c>
      <c r="EY16" t="s">
        <v>280</v>
      </c>
      <c r="EZ16" t="s">
        <v>280</v>
      </c>
      <c r="FA16" t="s">
        <v>289</v>
      </c>
      <c r="FB16" t="s">
        <v>289</v>
      </c>
      <c r="FD16" t="s">
        <v>276</v>
      </c>
      <c r="FE16" t="s">
        <v>276</v>
      </c>
      <c r="FF16" t="s">
        <v>273</v>
      </c>
      <c r="FG16" t="s">
        <v>273</v>
      </c>
      <c r="FH16" t="s">
        <v>273</v>
      </c>
      <c r="FI16" t="s">
        <v>273</v>
      </c>
      <c r="FJ16" t="s">
        <v>273</v>
      </c>
      <c r="FK16" t="s">
        <v>275</v>
      </c>
      <c r="FL16" t="s">
        <v>275</v>
      </c>
      <c r="FM16" t="s">
        <v>275</v>
      </c>
      <c r="FN16" t="s">
        <v>273</v>
      </c>
      <c r="FO16" t="s">
        <v>271</v>
      </c>
      <c r="FP16" t="s">
        <v>280</v>
      </c>
      <c r="FQ16" t="s">
        <v>275</v>
      </c>
      <c r="FR16" t="s">
        <v>275</v>
      </c>
    </row>
    <row r="17" spans="1:174" x14ac:dyDescent="0.25">
      <c r="A17">
        <v>1</v>
      </c>
      <c r="B17">
        <v>1608318084.5</v>
      </c>
      <c r="C17">
        <v>0</v>
      </c>
      <c r="D17" t="s">
        <v>290</v>
      </c>
      <c r="E17" t="s">
        <v>291</v>
      </c>
      <c r="F17" t="s">
        <v>292</v>
      </c>
      <c r="G17" t="s">
        <v>293</v>
      </c>
      <c r="H17">
        <v>1608318076.5</v>
      </c>
      <c r="I17">
        <f t="shared" ref="I17:I31" si="0">(J17)/1000</f>
        <v>7.660797652351695E-5</v>
      </c>
      <c r="J17">
        <f t="shared" ref="J17:J31" si="1">1000*CA17*AH17*(BW17-BX17)/(100*BP17*(1000-AH17*BW17))</f>
        <v>7.6607976523516946E-2</v>
      </c>
      <c r="K17">
        <f t="shared" ref="K17:K31" si="2">CA17*AH17*(BV17-BU17*(1000-AH17*BX17)/(1000-AH17*BW17))/(100*BP17)</f>
        <v>-0.92021070843910213</v>
      </c>
      <c r="L17">
        <f t="shared" ref="L17:L31" si="3">BU17 - IF(AH17&gt;1, K17*BP17*100/(AJ17*CI17), 0)</f>
        <v>401.57893548387102</v>
      </c>
      <c r="M17">
        <f t="shared" ref="M17:M31" si="4">((S17-I17/2)*L17-K17)/(S17+I17/2)</f>
        <v>730.0451996871052</v>
      </c>
      <c r="N17">
        <f t="shared" ref="N17:N31" si="5">M17*(CB17+CC17)/1000</f>
        <v>74.930631937713159</v>
      </c>
      <c r="O17">
        <f t="shared" ref="O17:O31" si="6">(BU17 - IF(AH17&gt;1, K17*BP17*100/(AJ17*CI17), 0))*(CB17+CC17)/1000</f>
        <v>41.217397801639279</v>
      </c>
      <c r="P17">
        <f t="shared" ref="P17:P31" si="7">2/((1/R17-1/Q17)+SIGN(R17)*SQRT((1/R17-1/Q17)*(1/R17-1/Q17) + 4*BQ17/((BQ17+1)*(BQ17+1))*(2*1/R17*1/Q17-1/Q17*1/Q17)))</f>
        <v>4.2742381729899259E-3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2.9741999236739023</v>
      </c>
      <c r="R17">
        <f t="shared" ref="R17:R31" si="9">I17*(1000-(1000*0.61365*EXP(17.502*V17/(240.97+V17))/(CB17+CC17)+BW17)/2)/(1000*0.61365*EXP(17.502*V17/(240.97+V17))/(CB17+CC17)-BW17)</f>
        <v>4.2708285962060697E-3</v>
      </c>
      <c r="S17">
        <f t="shared" ref="S17:S31" si="10">1/((BQ17+1)/(P17/1.6)+1/(Q17/1.37)) + BQ17/((BQ17+1)/(P17/1.6) + BQ17/(Q17/1.37))</f>
        <v>2.6695739758109283E-3</v>
      </c>
      <c r="T17">
        <f t="shared" ref="T17:T31" si="11">(BM17*BO17)</f>
        <v>231.28902023818574</v>
      </c>
      <c r="U17">
        <f t="shared" ref="U17:U31" si="12">(CD17+(T17+2*0.95*0.0000000567*(((CD17+$B$7)+273)^4-(CD17+273)^4)-44100*I17)/(1.84*29.3*Q17+8*0.95*0.0000000567*(CD17+273)^3))</f>
        <v>29.255982433677225</v>
      </c>
      <c r="V17">
        <f t="shared" ref="V17:V31" si="13">($C$7*CE17+$D$7*CF17+$E$7*U17)</f>
        <v>29.056932258064499</v>
      </c>
      <c r="W17">
        <f t="shared" ref="W17:W31" si="14">0.61365*EXP(17.502*V17/(240.97+V17))</f>
        <v>4.0350411979087761</v>
      </c>
      <c r="X17">
        <f t="shared" ref="X17:X31" si="15">(Y17/Z17*100)</f>
        <v>59.536931363091064</v>
      </c>
      <c r="Y17">
        <f t="shared" ref="Y17:Y31" si="16">BW17*(CB17+CC17)/1000</f>
        <v>2.2503381250489873</v>
      </c>
      <c r="Z17">
        <f t="shared" ref="Z17:Z31" si="17">0.61365*EXP(17.502*CD17/(240.97+CD17))</f>
        <v>3.7797348192588363</v>
      </c>
      <c r="AA17">
        <f t="shared" ref="AA17:AA31" si="18">(W17-BW17*(CB17+CC17)/1000)</f>
        <v>1.7847030728597888</v>
      </c>
      <c r="AB17">
        <f t="shared" ref="AB17:AB31" si="19">(-I17*44100)</f>
        <v>-3.3784117646870975</v>
      </c>
      <c r="AC17">
        <f t="shared" ref="AC17:AC31" si="20">2*29.3*Q17*0.92*(CD17-V17)</f>
        <v>-180.44095826996448</v>
      </c>
      <c r="AD17">
        <f t="shared" ref="AD17:AD31" si="21">2*0.95*0.0000000567*(((CD17+$B$7)+273)^4-(V17+273)^4)</f>
        <v>-13.289690450616641</v>
      </c>
      <c r="AE17">
        <f t="shared" ref="AE17:AE31" si="22">T17+AD17+AB17+AC17</f>
        <v>34.17995975291754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54066.388030371643</v>
      </c>
      <c r="AK17" t="s">
        <v>294</v>
      </c>
      <c r="AL17">
        <v>0</v>
      </c>
      <c r="AM17">
        <v>0</v>
      </c>
      <c r="AN17">
        <v>0</v>
      </c>
      <c r="AO17" t="e">
        <f t="shared" ref="AO17:AO31" si="26">1-AM17/AN17</f>
        <v>#DIV/0!</v>
      </c>
      <c r="AP17">
        <v>-1</v>
      </c>
      <c r="AQ17" t="s">
        <v>295</v>
      </c>
      <c r="AR17">
        <v>15526.1</v>
      </c>
      <c r="AS17">
        <v>613.75853846153802</v>
      </c>
      <c r="AT17">
        <v>631.29999999999995</v>
      </c>
      <c r="AU17">
        <f t="shared" ref="AU17:AU31" si="27">1-AS17/AT17</f>
        <v>2.7786253030986696E-2</v>
      </c>
      <c r="AV17">
        <v>0.5</v>
      </c>
      <c r="AW17">
        <f t="shared" ref="AW17:AW31" si="28">BM17</f>
        <v>1180.1744628447775</v>
      </c>
      <c r="AX17">
        <f t="shared" ref="AX17:AX31" si="29">K17</f>
        <v>-0.92021070843910213</v>
      </c>
      <c r="AY17">
        <f t="shared" ref="AY17:AY31" si="30">AU17*AV17*AW17</f>
        <v>16.396313122656899</v>
      </c>
      <c r="AZ17">
        <f t="shared" ref="AZ17:AZ31" si="31">(AX17-AP17)/AW17</f>
        <v>6.7608047854694308E-5</v>
      </c>
      <c r="BA17">
        <f t="shared" ref="BA17:BA31" si="32">(AN17-AT17)/AT17</f>
        <v>-1</v>
      </c>
      <c r="BB17" t="s">
        <v>296</v>
      </c>
      <c r="BC17">
        <v>613.75853846153802</v>
      </c>
      <c r="BD17">
        <v>457.53</v>
      </c>
      <c r="BE17">
        <f t="shared" ref="BE17:BE31" si="33">1-BD17/AT17</f>
        <v>0.27525740535403131</v>
      </c>
      <c r="BF17">
        <f t="shared" ref="BF17:BF31" si="34">(AT17-BC17)/(AT17-BD17)</f>
        <v>0.10094643228671193</v>
      </c>
      <c r="BG17">
        <f t="shared" ref="BG17:BG31" si="35">(AN17-AT17)/(AN17-BD17)</f>
        <v>1.379800231678797</v>
      </c>
      <c r="BH17">
        <f t="shared" ref="BH17:BH31" si="36">(AT17-BC17)/(AT17-AM17)</f>
        <v>2.7786253030986745E-2</v>
      </c>
      <c r="BI17" t="e">
        <f t="shared" ref="BI17:BI31" si="37">(AN17-AT17)/(AN17-AM17)</f>
        <v>#DIV/0!</v>
      </c>
      <c r="BJ17">
        <f t="shared" ref="BJ17:BJ31" si="38">(BF17*BD17/BC17)</f>
        <v>7.5251126086017972E-2</v>
      </c>
      <c r="BK17">
        <f t="shared" ref="BK17:BK31" si="39">(1-BJ17)</f>
        <v>0.92474887391398197</v>
      </c>
      <c r="BL17">
        <f t="shared" ref="BL17:BL31" si="40">$B$11*CJ17+$C$11*CK17+$F$11*CL17*(1-CO17)</f>
        <v>1399.9874193548401</v>
      </c>
      <c r="BM17">
        <f t="shared" ref="BM17:BM31" si="41">BL17*BN17</f>
        <v>1180.1744628447775</v>
      </c>
      <c r="BN17">
        <f t="shared" ref="BN17:BN31" si="42">($B$11*$D$9+$C$11*$D$9+$F$11*((CY17+CQ17)/MAX(CY17+CQ17+CZ17, 0.1)*$I$9+CZ17/MAX(CY17+CQ17+CZ17, 0.1)*$J$9))/($B$11+$C$11+$F$11)</f>
        <v>0.84298933442461965</v>
      </c>
      <c r="BO17">
        <f t="shared" ref="BO17:BO31" si="43">($B$11*$K$9+$C$11*$K$9+$F$11*((CY17+CQ17)/MAX(CY17+CQ17+CZ17, 0.1)*$P$9+CZ17/MAX(CY17+CQ17+CZ17, 0.1)*$Q$9))/($B$11+$C$11+$F$11)</f>
        <v>0.19597866884923948</v>
      </c>
      <c r="BP17">
        <v>6</v>
      </c>
      <c r="BQ17">
        <v>0.5</v>
      </c>
      <c r="BR17" t="s">
        <v>297</v>
      </c>
      <c r="BS17">
        <v>2</v>
      </c>
      <c r="BT17">
        <v>1608318076.5</v>
      </c>
      <c r="BU17">
        <v>401.57893548387102</v>
      </c>
      <c r="BV17">
        <v>400.51161290322602</v>
      </c>
      <c r="BW17">
        <v>21.924925806451601</v>
      </c>
      <c r="BX17">
        <v>21.835012903225799</v>
      </c>
      <c r="BY17">
        <v>400.98625806451599</v>
      </c>
      <c r="BZ17">
        <v>21.6758967741935</v>
      </c>
      <c r="CA17">
        <v>500.00622580645199</v>
      </c>
      <c r="CB17">
        <v>102.538387096774</v>
      </c>
      <c r="CC17">
        <v>9.9959090322580699E-2</v>
      </c>
      <c r="CD17">
        <v>27.931603225806501</v>
      </c>
      <c r="CE17">
        <v>29.056932258064499</v>
      </c>
      <c r="CF17">
        <v>999.9</v>
      </c>
      <c r="CG17">
        <v>0</v>
      </c>
      <c r="CH17">
        <v>0</v>
      </c>
      <c r="CI17">
        <v>10002.862258064501</v>
      </c>
      <c r="CJ17">
        <v>0</v>
      </c>
      <c r="CK17">
        <v>367.49803225806397</v>
      </c>
      <c r="CL17">
        <v>1399.9874193548401</v>
      </c>
      <c r="CM17">
        <v>0.899997612903226</v>
      </c>
      <c r="CN17">
        <v>0.10000210322580599</v>
      </c>
      <c r="CO17">
        <v>0</v>
      </c>
      <c r="CP17">
        <v>613.75396774193598</v>
      </c>
      <c r="CQ17">
        <v>4.9994800000000001</v>
      </c>
      <c r="CR17">
        <v>9005.4480645161293</v>
      </c>
      <c r="CS17">
        <v>11417.4774193548</v>
      </c>
      <c r="CT17">
        <v>46.161096774193602</v>
      </c>
      <c r="CU17">
        <v>48.221548387096803</v>
      </c>
      <c r="CV17">
        <v>47.144935483871002</v>
      </c>
      <c r="CW17">
        <v>47.560129032257997</v>
      </c>
      <c r="CX17">
        <v>48.286096774193503</v>
      </c>
      <c r="CY17">
        <v>1255.4864516129001</v>
      </c>
      <c r="CZ17">
        <v>139.500967741935</v>
      </c>
      <c r="DA17">
        <v>0</v>
      </c>
      <c r="DB17">
        <v>595.79999995231606</v>
      </c>
      <c r="DC17">
        <v>0</v>
      </c>
      <c r="DD17">
        <v>613.75853846153802</v>
      </c>
      <c r="DE17">
        <v>0.94003420361364198</v>
      </c>
      <c r="DF17">
        <v>-10.1565811484666</v>
      </c>
      <c r="DG17">
        <v>9005.34230769231</v>
      </c>
      <c r="DH17">
        <v>15</v>
      </c>
      <c r="DI17">
        <v>1608317510.5999999</v>
      </c>
      <c r="DJ17" t="s">
        <v>298</v>
      </c>
      <c r="DK17">
        <v>1608317510.5999999</v>
      </c>
      <c r="DL17">
        <v>1608317505.0999999</v>
      </c>
      <c r="DM17">
        <v>12</v>
      </c>
      <c r="DN17">
        <v>0.05</v>
      </c>
      <c r="DO17">
        <v>-8.0000000000000002E-3</v>
      </c>
      <c r="DP17">
        <v>-0.53200000000000003</v>
      </c>
      <c r="DQ17">
        <v>0.315</v>
      </c>
      <c r="DR17">
        <v>1413</v>
      </c>
      <c r="DS17">
        <v>23</v>
      </c>
      <c r="DT17">
        <v>0.11</v>
      </c>
      <c r="DU17">
        <v>0.1</v>
      </c>
      <c r="DV17">
        <v>-0.95483943082692602</v>
      </c>
      <c r="DW17">
        <v>1.84274809350862</v>
      </c>
      <c r="DX17">
        <v>0.146451888762613</v>
      </c>
      <c r="DY17">
        <v>0</v>
      </c>
      <c r="DZ17">
        <v>1.0750521666666699</v>
      </c>
      <c r="EA17">
        <v>-1.86858375083426</v>
      </c>
      <c r="EB17">
        <v>0.14370510800828301</v>
      </c>
      <c r="EC17">
        <v>0</v>
      </c>
      <c r="ED17">
        <v>9.0064000000000005E-2</v>
      </c>
      <c r="EE17">
        <v>-0.20033302424916599</v>
      </c>
      <c r="EF17">
        <v>1.49582841253935E-2</v>
      </c>
      <c r="EG17">
        <v>0</v>
      </c>
      <c r="EH17">
        <v>0</v>
      </c>
      <c r="EI17">
        <v>3</v>
      </c>
      <c r="EJ17" t="s">
        <v>299</v>
      </c>
      <c r="EK17">
        <v>100</v>
      </c>
      <c r="EL17">
        <v>100</v>
      </c>
      <c r="EM17">
        <v>0.59299999999999997</v>
      </c>
      <c r="EN17">
        <v>0.2485</v>
      </c>
      <c r="EO17">
        <v>0.76082457397542802</v>
      </c>
      <c r="EP17">
        <v>-1.6043650578588901E-5</v>
      </c>
      <c r="EQ17">
        <v>-1.15305589960158E-6</v>
      </c>
      <c r="ER17">
        <v>3.6581349982770798E-10</v>
      </c>
      <c r="ES17">
        <v>-0.17797226522430101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9.6</v>
      </c>
      <c r="FB17">
        <v>9.6999999999999993</v>
      </c>
      <c r="FC17">
        <v>2</v>
      </c>
      <c r="FD17">
        <v>510.85399999999998</v>
      </c>
      <c r="FE17">
        <v>479.07100000000003</v>
      </c>
      <c r="FF17">
        <v>24.069700000000001</v>
      </c>
      <c r="FG17">
        <v>36.194200000000002</v>
      </c>
      <c r="FH17">
        <v>29.998699999999999</v>
      </c>
      <c r="FI17">
        <v>36.265099999999997</v>
      </c>
      <c r="FJ17">
        <v>36.308999999999997</v>
      </c>
      <c r="FK17">
        <v>19.093499999999999</v>
      </c>
      <c r="FL17">
        <v>25.697299999999998</v>
      </c>
      <c r="FM17">
        <v>63.098399999999998</v>
      </c>
      <c r="FN17">
        <v>24.110800000000001</v>
      </c>
      <c r="FO17">
        <v>400.22199999999998</v>
      </c>
      <c r="FP17">
        <v>21.857900000000001</v>
      </c>
      <c r="FQ17">
        <v>97.448499999999996</v>
      </c>
      <c r="FR17">
        <v>101.43</v>
      </c>
    </row>
    <row r="18" spans="1:174" x14ac:dyDescent="0.25">
      <c r="A18">
        <v>2</v>
      </c>
      <c r="B18">
        <v>1608318205</v>
      </c>
      <c r="C18">
        <v>120.5</v>
      </c>
      <c r="D18" t="s">
        <v>300</v>
      </c>
      <c r="E18" t="s">
        <v>301</v>
      </c>
      <c r="F18" t="s">
        <v>292</v>
      </c>
      <c r="G18" t="s">
        <v>293</v>
      </c>
      <c r="H18">
        <v>1608318197</v>
      </c>
      <c r="I18">
        <f t="shared" si="0"/>
        <v>4.6605354476169195E-6</v>
      </c>
      <c r="J18">
        <f t="shared" si="1"/>
        <v>4.6605354476169196E-3</v>
      </c>
      <c r="K18">
        <f t="shared" si="2"/>
        <v>-0.26694998622669491</v>
      </c>
      <c r="L18">
        <f t="shared" si="3"/>
        <v>49.230277419354799</v>
      </c>
      <c r="M18">
        <f t="shared" si="4"/>
        <v>1688.3224996036902</v>
      </c>
      <c r="N18">
        <f t="shared" si="5"/>
        <v>173.26199218577213</v>
      </c>
      <c r="O18">
        <f t="shared" si="6"/>
        <v>5.0521958592258764</v>
      </c>
      <c r="P18">
        <f t="shared" si="7"/>
        <v>2.5664139122420337E-4</v>
      </c>
      <c r="Q18">
        <f t="shared" si="8"/>
        <v>2.9733073579212848</v>
      </c>
      <c r="R18">
        <f t="shared" si="9"/>
        <v>2.5662908517633791E-4</v>
      </c>
      <c r="S18">
        <f t="shared" si="10"/>
        <v>1.6039428380767339E-4</v>
      </c>
      <c r="T18">
        <f t="shared" si="11"/>
        <v>231.29245556273116</v>
      </c>
      <c r="U18">
        <f t="shared" si="12"/>
        <v>29.349128122501916</v>
      </c>
      <c r="V18">
        <f t="shared" si="13"/>
        <v>29.071419354838699</v>
      </c>
      <c r="W18">
        <f t="shared" si="14"/>
        <v>4.0384235941928939</v>
      </c>
      <c r="X18">
        <f t="shared" si="15"/>
        <v>58.78697680239685</v>
      </c>
      <c r="Y18">
        <f t="shared" si="16"/>
        <v>2.2316498558023303</v>
      </c>
      <c r="Z18">
        <f t="shared" si="17"/>
        <v>3.796163669555026</v>
      </c>
      <c r="AA18">
        <f t="shared" si="18"/>
        <v>1.8067737383905635</v>
      </c>
      <c r="AB18">
        <f t="shared" si="19"/>
        <v>-0.20552961323990615</v>
      </c>
      <c r="AC18">
        <f t="shared" si="20"/>
        <v>-170.78605452314417</v>
      </c>
      <c r="AD18">
        <f t="shared" si="21"/>
        <v>-12.587930741840708</v>
      </c>
      <c r="AE18">
        <f t="shared" si="22"/>
        <v>47.712940684506378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54026.542239521492</v>
      </c>
      <c r="AK18" t="s">
        <v>294</v>
      </c>
      <c r="AL18">
        <v>0</v>
      </c>
      <c r="AM18">
        <v>0</v>
      </c>
      <c r="AN18">
        <v>0</v>
      </c>
      <c r="AO18" t="e">
        <f t="shared" si="26"/>
        <v>#DIV/0!</v>
      </c>
      <c r="AP18">
        <v>-1</v>
      </c>
      <c r="AQ18" t="s">
        <v>302</v>
      </c>
      <c r="AR18">
        <v>15526.2</v>
      </c>
      <c r="AS18">
        <v>609.59476923076897</v>
      </c>
      <c r="AT18">
        <v>626.42999999999995</v>
      </c>
      <c r="AU18">
        <f t="shared" si="27"/>
        <v>2.6874879506458837E-2</v>
      </c>
      <c r="AV18">
        <v>0.5</v>
      </c>
      <c r="AW18">
        <f t="shared" si="28"/>
        <v>1180.192123170792</v>
      </c>
      <c r="AX18">
        <f t="shared" si="29"/>
        <v>-0.26694998622669491</v>
      </c>
      <c r="AY18">
        <f t="shared" si="30"/>
        <v>15.858760552343432</v>
      </c>
      <c r="AZ18">
        <f t="shared" si="31"/>
        <v>6.2112769555166863E-4</v>
      </c>
      <c r="BA18">
        <f t="shared" si="32"/>
        <v>-1</v>
      </c>
      <c r="BB18" t="s">
        <v>303</v>
      </c>
      <c r="BC18">
        <v>609.59476923076897</v>
      </c>
      <c r="BD18">
        <v>457.89</v>
      </c>
      <c r="BE18">
        <f t="shared" si="33"/>
        <v>0.26904841722139738</v>
      </c>
      <c r="BF18">
        <f t="shared" si="34"/>
        <v>9.9888636342891773E-2</v>
      </c>
      <c r="BG18">
        <f t="shared" si="35"/>
        <v>1.3680796697896873</v>
      </c>
      <c r="BH18">
        <f t="shared" si="36"/>
        <v>2.6874879506458785E-2</v>
      </c>
      <c r="BI18" t="e">
        <f t="shared" si="37"/>
        <v>#DIV/0!</v>
      </c>
      <c r="BJ18">
        <f t="shared" si="38"/>
        <v>7.5030183990525801E-2</v>
      </c>
      <c r="BK18">
        <f t="shared" si="39"/>
        <v>0.92496981600947414</v>
      </c>
      <c r="BL18">
        <f t="shared" si="40"/>
        <v>1400.0083870967701</v>
      </c>
      <c r="BM18">
        <f t="shared" si="41"/>
        <v>1180.192123170792</v>
      </c>
      <c r="BN18">
        <f t="shared" si="42"/>
        <v>0.84298932352697098</v>
      </c>
      <c r="BO18">
        <f t="shared" si="43"/>
        <v>0.19597864705394205</v>
      </c>
      <c r="BP18">
        <v>6</v>
      </c>
      <c r="BQ18">
        <v>0.5</v>
      </c>
      <c r="BR18" t="s">
        <v>297</v>
      </c>
      <c r="BS18">
        <v>2</v>
      </c>
      <c r="BT18">
        <v>1608318197</v>
      </c>
      <c r="BU18">
        <v>49.230277419354799</v>
      </c>
      <c r="BV18">
        <v>48.9102161290322</v>
      </c>
      <c r="BW18">
        <v>21.7459387096774</v>
      </c>
      <c r="BX18">
        <v>21.7404677419355</v>
      </c>
      <c r="BY18">
        <v>48.8242774193548</v>
      </c>
      <c r="BZ18">
        <v>21.461938709677401</v>
      </c>
      <c r="CA18">
        <v>500.005258064516</v>
      </c>
      <c r="CB18">
        <v>102.52377419354799</v>
      </c>
      <c r="CC18">
        <v>9.9979399999999996E-2</v>
      </c>
      <c r="CD18">
        <v>28.0059838709677</v>
      </c>
      <c r="CE18">
        <v>29.071419354838699</v>
      </c>
      <c r="CF18">
        <v>999.9</v>
      </c>
      <c r="CG18">
        <v>0</v>
      </c>
      <c r="CH18">
        <v>0</v>
      </c>
      <c r="CI18">
        <v>9999.2377419354798</v>
      </c>
      <c r="CJ18">
        <v>0</v>
      </c>
      <c r="CK18">
        <v>337.23819354838702</v>
      </c>
      <c r="CL18">
        <v>1400.0083870967701</v>
      </c>
      <c r="CM18">
        <v>0.89999822580645195</v>
      </c>
      <c r="CN18">
        <v>0.10000169032258099</v>
      </c>
      <c r="CO18">
        <v>0</v>
      </c>
      <c r="CP18">
        <v>609.59616129032304</v>
      </c>
      <c r="CQ18">
        <v>4.9994800000000001</v>
      </c>
      <c r="CR18">
        <v>8977.7716129032306</v>
      </c>
      <c r="CS18">
        <v>11417.632258064499</v>
      </c>
      <c r="CT18">
        <v>46.023935483871</v>
      </c>
      <c r="CU18">
        <v>48.05</v>
      </c>
      <c r="CV18">
        <v>46.999806451612898</v>
      </c>
      <c r="CW18">
        <v>47.501677419354799</v>
      </c>
      <c r="CX18">
        <v>48.120741935483899</v>
      </c>
      <c r="CY18">
        <v>1255.5061290322601</v>
      </c>
      <c r="CZ18">
        <v>139.502580645161</v>
      </c>
      <c r="DA18">
        <v>0</v>
      </c>
      <c r="DB18">
        <v>119.59999990463299</v>
      </c>
      <c r="DC18">
        <v>0</v>
      </c>
      <c r="DD18">
        <v>609.59476923076897</v>
      </c>
      <c r="DE18">
        <v>-0.17688887711030801</v>
      </c>
      <c r="DF18">
        <v>135.05572650167699</v>
      </c>
      <c r="DG18">
        <v>8976.0930769230799</v>
      </c>
      <c r="DH18">
        <v>15</v>
      </c>
      <c r="DI18">
        <v>1608318226</v>
      </c>
      <c r="DJ18" t="s">
        <v>304</v>
      </c>
      <c r="DK18">
        <v>1608318226</v>
      </c>
      <c r="DL18">
        <v>1608318220.5</v>
      </c>
      <c r="DM18">
        <v>13</v>
      </c>
      <c r="DN18">
        <v>-0.35099999999999998</v>
      </c>
      <c r="DO18">
        <v>4.5999999999999999E-2</v>
      </c>
      <c r="DP18">
        <v>0.40600000000000003</v>
      </c>
      <c r="DQ18">
        <v>0.28399999999999997</v>
      </c>
      <c r="DR18">
        <v>49</v>
      </c>
      <c r="DS18">
        <v>22</v>
      </c>
      <c r="DT18">
        <v>0.24</v>
      </c>
      <c r="DU18">
        <v>0.16</v>
      </c>
      <c r="DV18">
        <v>-0.55645528905891795</v>
      </c>
      <c r="DW18">
        <v>-0.39703917731848098</v>
      </c>
      <c r="DX18">
        <v>4.1352329886758701E-2</v>
      </c>
      <c r="DY18">
        <v>1</v>
      </c>
      <c r="DZ18">
        <v>0.67482793333333302</v>
      </c>
      <c r="EA18">
        <v>0.27424653170189101</v>
      </c>
      <c r="EB18">
        <v>4.1276860693721502E-2</v>
      </c>
      <c r="EC18">
        <v>0</v>
      </c>
      <c r="ED18">
        <v>-3.5946898183333298E-2</v>
      </c>
      <c r="EE18">
        <v>0.55195416795817598</v>
      </c>
      <c r="EF18">
        <v>4.7172967222087497E-2</v>
      </c>
      <c r="EG18">
        <v>0</v>
      </c>
      <c r="EH18">
        <v>1</v>
      </c>
      <c r="EI18">
        <v>3</v>
      </c>
      <c r="EJ18" t="s">
        <v>305</v>
      </c>
      <c r="EK18">
        <v>100</v>
      </c>
      <c r="EL18">
        <v>100</v>
      </c>
      <c r="EM18">
        <v>0.40600000000000003</v>
      </c>
      <c r="EN18">
        <v>0.28399999999999997</v>
      </c>
      <c r="EO18">
        <v>0.76082457397542802</v>
      </c>
      <c r="EP18">
        <v>-1.6043650578588901E-5</v>
      </c>
      <c r="EQ18">
        <v>-1.15305589960158E-6</v>
      </c>
      <c r="ER18">
        <v>3.6581349982770798E-10</v>
      </c>
      <c r="ES18">
        <v>-0.17797226522430101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11.6</v>
      </c>
      <c r="FB18">
        <v>11.7</v>
      </c>
      <c r="FC18">
        <v>2</v>
      </c>
      <c r="FD18">
        <v>511.00400000000002</v>
      </c>
      <c r="FE18">
        <v>479.24700000000001</v>
      </c>
      <c r="FF18">
        <v>23.988499999999998</v>
      </c>
      <c r="FG18">
        <v>35.8277</v>
      </c>
      <c r="FH18">
        <v>29.998799999999999</v>
      </c>
      <c r="FI18">
        <v>36.011299999999999</v>
      </c>
      <c r="FJ18">
        <v>36.075400000000002</v>
      </c>
      <c r="FK18">
        <v>4.9543499999999998</v>
      </c>
      <c r="FL18">
        <v>24.369599999999998</v>
      </c>
      <c r="FM18">
        <v>61.603499999999997</v>
      </c>
      <c r="FN18">
        <v>23.9816</v>
      </c>
      <c r="FO18">
        <v>49.045900000000003</v>
      </c>
      <c r="FP18">
        <v>21.775300000000001</v>
      </c>
      <c r="FQ18">
        <v>97.5304</v>
      </c>
      <c r="FR18">
        <v>101.505</v>
      </c>
    </row>
    <row r="19" spans="1:174" x14ac:dyDescent="0.25">
      <c r="A19">
        <v>3</v>
      </c>
      <c r="B19">
        <v>1608318323.5</v>
      </c>
      <c r="C19">
        <v>239</v>
      </c>
      <c r="D19" t="s">
        <v>306</v>
      </c>
      <c r="E19" t="s">
        <v>307</v>
      </c>
      <c r="F19" t="s">
        <v>292</v>
      </c>
      <c r="G19" t="s">
        <v>293</v>
      </c>
      <c r="H19">
        <v>1608318315.75</v>
      </c>
      <c r="I19">
        <f t="shared" si="0"/>
        <v>-1.0548706139886156E-4</v>
      </c>
      <c r="J19">
        <f t="shared" si="1"/>
        <v>-0.10548706139886156</v>
      </c>
      <c r="K19">
        <f t="shared" si="2"/>
        <v>-0.19246805089587307</v>
      </c>
      <c r="L19">
        <f t="shared" si="3"/>
        <v>79.862766666666701</v>
      </c>
      <c r="M19">
        <f t="shared" si="4"/>
        <v>25.072234817797575</v>
      </c>
      <c r="N19">
        <f t="shared" si="5"/>
        <v>2.573252555124907</v>
      </c>
      <c r="O19">
        <f t="shared" si="6"/>
        <v>8.1965995403993546</v>
      </c>
      <c r="P19">
        <f t="shared" si="7"/>
        <v>-5.776755934874582E-3</v>
      </c>
      <c r="Q19">
        <f t="shared" si="8"/>
        <v>2.9736842783614339</v>
      </c>
      <c r="R19">
        <f t="shared" si="9"/>
        <v>-5.7829976968613445E-3</v>
      </c>
      <c r="S19">
        <f t="shared" si="10"/>
        <v>-3.6138122169405533E-3</v>
      </c>
      <c r="T19">
        <f t="shared" si="11"/>
        <v>231.28965895063075</v>
      </c>
      <c r="U19">
        <f t="shared" si="12"/>
        <v>29.412855966625877</v>
      </c>
      <c r="V19">
        <f t="shared" si="13"/>
        <v>29.167459999999998</v>
      </c>
      <c r="W19">
        <f t="shared" si="14"/>
        <v>4.0609094114024229</v>
      </c>
      <c r="X19">
        <f t="shared" si="15"/>
        <v>59.050033987513508</v>
      </c>
      <c r="Y19">
        <f t="shared" si="16"/>
        <v>2.2463060335443141</v>
      </c>
      <c r="Z19">
        <f t="shared" si="17"/>
        <v>3.8040723804143943</v>
      </c>
      <c r="AA19">
        <f t="shared" si="18"/>
        <v>1.8146033778581088</v>
      </c>
      <c r="AB19">
        <f t="shared" si="19"/>
        <v>4.6519794076897947</v>
      </c>
      <c r="AC19">
        <f t="shared" si="20"/>
        <v>-180.4803694623468</v>
      </c>
      <c r="AD19">
        <f t="shared" si="21"/>
        <v>-13.30949600074616</v>
      </c>
      <c r="AE19">
        <f t="shared" si="22"/>
        <v>42.151772895227595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54031.394606759677</v>
      </c>
      <c r="AK19" t="s">
        <v>294</v>
      </c>
      <c r="AL19">
        <v>0</v>
      </c>
      <c r="AM19">
        <v>0</v>
      </c>
      <c r="AN19">
        <v>0</v>
      </c>
      <c r="AO19" t="e">
        <f t="shared" si="26"/>
        <v>#DIV/0!</v>
      </c>
      <c r="AP19">
        <v>-1</v>
      </c>
      <c r="AQ19" t="s">
        <v>308</v>
      </c>
      <c r="AR19">
        <v>15523.4</v>
      </c>
      <c r="AS19">
        <v>606.24930769230798</v>
      </c>
      <c r="AT19">
        <v>623.28</v>
      </c>
      <c r="AU19">
        <f t="shared" si="27"/>
        <v>2.7324304177403391E-2</v>
      </c>
      <c r="AV19">
        <v>0.5</v>
      </c>
      <c r="AW19">
        <f t="shared" si="28"/>
        <v>1180.1782615544305</v>
      </c>
      <c r="AX19">
        <f t="shared" si="29"/>
        <v>-0.19246805089587307</v>
      </c>
      <c r="AY19">
        <f t="shared" si="30"/>
        <v>16.123774901136198</v>
      </c>
      <c r="AZ19">
        <f t="shared" si="31"/>
        <v>6.8424574101247598E-4</v>
      </c>
      <c r="BA19">
        <f t="shared" si="32"/>
        <v>-1</v>
      </c>
      <c r="BB19" t="s">
        <v>309</v>
      </c>
      <c r="BC19">
        <v>606.24930769230798</v>
      </c>
      <c r="BD19">
        <v>454.14</v>
      </c>
      <c r="BE19">
        <f t="shared" si="33"/>
        <v>0.27137081247593375</v>
      </c>
      <c r="BF19">
        <f t="shared" si="34"/>
        <v>0.10068991550013004</v>
      </c>
      <c r="BG19">
        <f t="shared" si="35"/>
        <v>1.3724402166732725</v>
      </c>
      <c r="BH19">
        <f t="shared" si="36"/>
        <v>2.7324304177403405E-2</v>
      </c>
      <c r="BI19" t="e">
        <f t="shared" si="37"/>
        <v>#DIV/0!</v>
      </c>
      <c r="BJ19">
        <f t="shared" si="38"/>
        <v>7.5426590422495318E-2</v>
      </c>
      <c r="BK19">
        <f t="shared" si="39"/>
        <v>0.92457340957750467</v>
      </c>
      <c r="BL19">
        <f t="shared" si="40"/>
        <v>1399.992</v>
      </c>
      <c r="BM19">
        <f t="shared" si="41"/>
        <v>1180.1782615544305</v>
      </c>
      <c r="BN19">
        <f t="shared" si="42"/>
        <v>0.84298928962053388</v>
      </c>
      <c r="BO19">
        <f t="shared" si="43"/>
        <v>0.19597857924106793</v>
      </c>
      <c r="BP19">
        <v>6</v>
      </c>
      <c r="BQ19">
        <v>0.5</v>
      </c>
      <c r="BR19" t="s">
        <v>297</v>
      </c>
      <c r="BS19">
        <v>2</v>
      </c>
      <c r="BT19">
        <v>1608318315.75</v>
      </c>
      <c r="BU19">
        <v>79.862766666666701</v>
      </c>
      <c r="BV19">
        <v>79.621703333333301</v>
      </c>
      <c r="BW19">
        <v>21.886663333333299</v>
      </c>
      <c r="BX19">
        <v>22.010473333333302</v>
      </c>
      <c r="BY19">
        <v>79.461553333333299</v>
      </c>
      <c r="BZ19">
        <v>21.5951633333333</v>
      </c>
      <c r="CA19">
        <v>500.01600000000002</v>
      </c>
      <c r="CB19">
        <v>102.533566666667</v>
      </c>
      <c r="CC19">
        <v>9.99868966666667E-2</v>
      </c>
      <c r="CD19">
        <v>28.041689999999999</v>
      </c>
      <c r="CE19">
        <v>29.167459999999998</v>
      </c>
      <c r="CF19">
        <v>999.9</v>
      </c>
      <c r="CG19">
        <v>0</v>
      </c>
      <c r="CH19">
        <v>0</v>
      </c>
      <c r="CI19">
        <v>10000.415000000001</v>
      </c>
      <c r="CJ19">
        <v>0</v>
      </c>
      <c r="CK19">
        <v>299.94560000000001</v>
      </c>
      <c r="CL19">
        <v>1399.992</v>
      </c>
      <c r="CM19">
        <v>0.90000170000000002</v>
      </c>
      <c r="CN19">
        <v>9.9998390000000006E-2</v>
      </c>
      <c r="CO19">
        <v>0</v>
      </c>
      <c r="CP19">
        <v>606.25006666666695</v>
      </c>
      <c r="CQ19">
        <v>4.9994800000000001</v>
      </c>
      <c r="CR19">
        <v>9316.4993333333296</v>
      </c>
      <c r="CS19">
        <v>11417.526666666699</v>
      </c>
      <c r="CT19">
        <v>46.674633333333297</v>
      </c>
      <c r="CU19">
        <v>48.714300000000001</v>
      </c>
      <c r="CV19">
        <v>47.641500000000001</v>
      </c>
      <c r="CW19">
        <v>48.312100000000001</v>
      </c>
      <c r="CX19">
        <v>48.674633333333297</v>
      </c>
      <c r="CY19">
        <v>1255.4926666666699</v>
      </c>
      <c r="CZ19">
        <v>139.499333333333</v>
      </c>
      <c r="DA19">
        <v>0</v>
      </c>
      <c r="DB19">
        <v>117.5</v>
      </c>
      <c r="DC19">
        <v>0</v>
      </c>
      <c r="DD19">
        <v>606.24930769230798</v>
      </c>
      <c r="DE19">
        <v>0.28444444071207498</v>
      </c>
      <c r="DF19">
        <v>-7.5692306775046099</v>
      </c>
      <c r="DG19">
        <v>9316.4807692307695</v>
      </c>
      <c r="DH19">
        <v>15</v>
      </c>
      <c r="DI19">
        <v>1608318226</v>
      </c>
      <c r="DJ19" t="s">
        <v>304</v>
      </c>
      <c r="DK19">
        <v>1608318226</v>
      </c>
      <c r="DL19">
        <v>1608318220.5</v>
      </c>
      <c r="DM19">
        <v>13</v>
      </c>
      <c r="DN19">
        <v>-0.35099999999999998</v>
      </c>
      <c r="DO19">
        <v>4.5999999999999999E-2</v>
      </c>
      <c r="DP19">
        <v>0.40600000000000003</v>
      </c>
      <c r="DQ19">
        <v>0.28399999999999997</v>
      </c>
      <c r="DR19">
        <v>49</v>
      </c>
      <c r="DS19">
        <v>22</v>
      </c>
      <c r="DT19">
        <v>0.24</v>
      </c>
      <c r="DU19">
        <v>0.16</v>
      </c>
      <c r="DV19">
        <v>-0.18740719809277401</v>
      </c>
      <c r="DW19">
        <v>-0.20708130615898299</v>
      </c>
      <c r="DX19">
        <v>2.5827461165551902E-2</v>
      </c>
      <c r="DY19">
        <v>1</v>
      </c>
      <c r="DZ19">
        <v>0.238015633333333</v>
      </c>
      <c r="EA19">
        <v>0.19324653170189099</v>
      </c>
      <c r="EB19">
        <v>2.8873891347817201E-2</v>
      </c>
      <c r="EC19">
        <v>1</v>
      </c>
      <c r="ED19">
        <v>-0.124493163333333</v>
      </c>
      <c r="EE19">
        <v>1.7802156173525902E-2</v>
      </c>
      <c r="EF19">
        <v>2.1587259261016001E-2</v>
      </c>
      <c r="EG19">
        <v>1</v>
      </c>
      <c r="EH19">
        <v>3</v>
      </c>
      <c r="EI19">
        <v>3</v>
      </c>
      <c r="EJ19" t="s">
        <v>310</v>
      </c>
      <c r="EK19">
        <v>100</v>
      </c>
      <c r="EL19">
        <v>100</v>
      </c>
      <c r="EM19">
        <v>0.40100000000000002</v>
      </c>
      <c r="EN19">
        <v>0.29339999999999999</v>
      </c>
      <c r="EO19">
        <v>0.40958478018501299</v>
      </c>
      <c r="EP19">
        <v>-1.6043650578588901E-5</v>
      </c>
      <c r="EQ19">
        <v>-1.15305589960158E-6</v>
      </c>
      <c r="ER19">
        <v>3.6581349982770798E-10</v>
      </c>
      <c r="ES19">
        <v>-0.13195744249512301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1.6</v>
      </c>
      <c r="FB19">
        <v>1.7</v>
      </c>
      <c r="FC19">
        <v>2</v>
      </c>
      <c r="FD19">
        <v>510.75</v>
      </c>
      <c r="FE19">
        <v>480.471</v>
      </c>
      <c r="FF19">
        <v>23.5199</v>
      </c>
      <c r="FG19">
        <v>35.547699999999999</v>
      </c>
      <c r="FH19">
        <v>29.9998</v>
      </c>
      <c r="FI19">
        <v>35.766100000000002</v>
      </c>
      <c r="FJ19">
        <v>35.838200000000001</v>
      </c>
      <c r="FK19">
        <v>6.2262399999999998</v>
      </c>
      <c r="FL19">
        <v>22.407699999999998</v>
      </c>
      <c r="FM19">
        <v>60.478700000000003</v>
      </c>
      <c r="FN19">
        <v>23.475999999999999</v>
      </c>
      <c r="FO19">
        <v>79.610299999999995</v>
      </c>
      <c r="FP19">
        <v>22.017700000000001</v>
      </c>
      <c r="FQ19">
        <v>97.587000000000003</v>
      </c>
      <c r="FR19">
        <v>101.55800000000001</v>
      </c>
    </row>
    <row r="20" spans="1:174" x14ac:dyDescent="0.25">
      <c r="A20">
        <v>4</v>
      </c>
      <c r="B20">
        <v>1608318398.5</v>
      </c>
      <c r="C20">
        <v>314</v>
      </c>
      <c r="D20" t="s">
        <v>311</v>
      </c>
      <c r="E20" t="s">
        <v>312</v>
      </c>
      <c r="F20" t="s">
        <v>292</v>
      </c>
      <c r="G20" t="s">
        <v>293</v>
      </c>
      <c r="H20">
        <v>1608318390.75</v>
      </c>
      <c r="I20">
        <f t="shared" si="0"/>
        <v>4.5841304998222191E-5</v>
      </c>
      <c r="J20">
        <f t="shared" si="1"/>
        <v>4.5841304998222192E-2</v>
      </c>
      <c r="K20">
        <f t="shared" si="2"/>
        <v>-6.6505086485354206E-2</v>
      </c>
      <c r="L20">
        <f t="shared" si="3"/>
        <v>99.696489999999997</v>
      </c>
      <c r="M20">
        <f t="shared" si="4"/>
        <v>138.50179549519572</v>
      </c>
      <c r="N20">
        <f t="shared" si="5"/>
        <v>14.214798956679786</v>
      </c>
      <c r="O20">
        <f t="shared" si="6"/>
        <v>10.232109677493636</v>
      </c>
      <c r="P20">
        <f t="shared" si="7"/>
        <v>2.5180067580316853E-3</v>
      </c>
      <c r="Q20">
        <f t="shared" si="8"/>
        <v>2.9738381792523545</v>
      </c>
      <c r="R20">
        <f t="shared" si="9"/>
        <v>2.5168228897882164E-3</v>
      </c>
      <c r="S20">
        <f t="shared" si="10"/>
        <v>1.5731206230342014E-3</v>
      </c>
      <c r="T20">
        <f t="shared" si="11"/>
        <v>231.29506648853294</v>
      </c>
      <c r="U20">
        <f t="shared" si="12"/>
        <v>29.350827623936642</v>
      </c>
      <c r="V20">
        <f t="shared" si="13"/>
        <v>29.1891933333333</v>
      </c>
      <c r="W20">
        <f t="shared" si="14"/>
        <v>4.0660129157787823</v>
      </c>
      <c r="X20">
        <f t="shared" si="15"/>
        <v>59.33851341751857</v>
      </c>
      <c r="Y20">
        <f t="shared" si="16"/>
        <v>2.2542254388269893</v>
      </c>
      <c r="Z20">
        <f t="shared" si="17"/>
        <v>3.7989246932523795</v>
      </c>
      <c r="AA20">
        <f t="shared" si="18"/>
        <v>1.811787476951793</v>
      </c>
      <c r="AB20">
        <f t="shared" si="19"/>
        <v>-2.0216015504215985</v>
      </c>
      <c r="AC20">
        <f t="shared" si="20"/>
        <v>-187.69901628497141</v>
      </c>
      <c r="AD20">
        <f t="shared" si="21"/>
        <v>-13.841018292440765</v>
      </c>
      <c r="AE20">
        <f t="shared" si="22"/>
        <v>27.733430360699174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54040.056370516104</v>
      </c>
      <c r="AK20" t="s">
        <v>294</v>
      </c>
      <c r="AL20">
        <v>0</v>
      </c>
      <c r="AM20">
        <v>0</v>
      </c>
      <c r="AN20">
        <v>0</v>
      </c>
      <c r="AO20" t="e">
        <f t="shared" si="26"/>
        <v>#DIV/0!</v>
      </c>
      <c r="AP20">
        <v>-1</v>
      </c>
      <c r="AQ20" t="s">
        <v>313</v>
      </c>
      <c r="AR20">
        <v>15521.6</v>
      </c>
      <c r="AS20">
        <v>603.38215384615398</v>
      </c>
      <c r="AT20">
        <v>620.37</v>
      </c>
      <c r="AU20">
        <f t="shared" si="27"/>
        <v>2.738341014853396E-2</v>
      </c>
      <c r="AV20">
        <v>0.5</v>
      </c>
      <c r="AW20">
        <f t="shared" si="28"/>
        <v>1180.2032875685347</v>
      </c>
      <c r="AX20">
        <f t="shared" si="29"/>
        <v>-6.6505086485354206E-2</v>
      </c>
      <c r="AY20">
        <f t="shared" si="30"/>
        <v>16.158995341068678</v>
      </c>
      <c r="AZ20">
        <f t="shared" si="31"/>
        <v>7.9096111945073486E-4</v>
      </c>
      <c r="BA20">
        <f t="shared" si="32"/>
        <v>-1</v>
      </c>
      <c r="BB20" t="s">
        <v>314</v>
      </c>
      <c r="BC20">
        <v>603.38215384615398</v>
      </c>
      <c r="BD20">
        <v>455.63</v>
      </c>
      <c r="BE20">
        <f t="shared" si="33"/>
        <v>0.26555120331415127</v>
      </c>
      <c r="BF20">
        <f t="shared" si="34"/>
        <v>0.10311913411342734</v>
      </c>
      <c r="BG20">
        <f t="shared" si="35"/>
        <v>1.3615653051818362</v>
      </c>
      <c r="BH20">
        <f t="shared" si="36"/>
        <v>2.7383410148533974E-2</v>
      </c>
      <c r="BI20" t="e">
        <f t="shared" si="37"/>
        <v>#DIV/0!</v>
      </c>
      <c r="BJ20">
        <f t="shared" si="38"/>
        <v>7.7868015778405977E-2</v>
      </c>
      <c r="BK20">
        <f t="shared" si="39"/>
        <v>0.92213198422159404</v>
      </c>
      <c r="BL20">
        <f t="shared" si="40"/>
        <v>1400.0213333333299</v>
      </c>
      <c r="BM20">
        <f t="shared" si="41"/>
        <v>1180.2032875685347</v>
      </c>
      <c r="BN20">
        <f t="shared" si="42"/>
        <v>0.84298950270891415</v>
      </c>
      <c r="BO20">
        <f t="shared" si="43"/>
        <v>0.19597900541782856</v>
      </c>
      <c r="BP20">
        <v>6</v>
      </c>
      <c r="BQ20">
        <v>0.5</v>
      </c>
      <c r="BR20" t="s">
        <v>297</v>
      </c>
      <c r="BS20">
        <v>2</v>
      </c>
      <c r="BT20">
        <v>1608318390.75</v>
      </c>
      <c r="BU20">
        <v>99.696489999999997</v>
      </c>
      <c r="BV20">
        <v>99.622169999999997</v>
      </c>
      <c r="BW20">
        <v>21.964030000000001</v>
      </c>
      <c r="BX20">
        <v>21.910229999999999</v>
      </c>
      <c r="BY20">
        <v>99.299513333333394</v>
      </c>
      <c r="BZ20">
        <v>21.6692966666667</v>
      </c>
      <c r="CA20">
        <v>500.01240000000001</v>
      </c>
      <c r="CB20">
        <v>102.5326</v>
      </c>
      <c r="CC20">
        <v>9.9996970000000004E-2</v>
      </c>
      <c r="CD20">
        <v>28.018456666666701</v>
      </c>
      <c r="CE20">
        <v>29.1891933333333</v>
      </c>
      <c r="CF20">
        <v>999.9</v>
      </c>
      <c r="CG20">
        <v>0</v>
      </c>
      <c r="CH20">
        <v>0</v>
      </c>
      <c r="CI20">
        <v>10001.379999999999</v>
      </c>
      <c r="CJ20">
        <v>0</v>
      </c>
      <c r="CK20">
        <v>300.46949999999998</v>
      </c>
      <c r="CL20">
        <v>1400.0213333333299</v>
      </c>
      <c r="CM20">
        <v>0.89999236666666704</v>
      </c>
      <c r="CN20">
        <v>0.10000761666666701</v>
      </c>
      <c r="CO20">
        <v>0</v>
      </c>
      <c r="CP20">
        <v>603.36783333333301</v>
      </c>
      <c r="CQ20">
        <v>4.9994800000000001</v>
      </c>
      <c r="CR20">
        <v>9145.6653333333306</v>
      </c>
      <c r="CS20">
        <v>11417.73</v>
      </c>
      <c r="CT20">
        <v>47.074666666666701</v>
      </c>
      <c r="CU20">
        <v>49.041400000000003</v>
      </c>
      <c r="CV20">
        <v>48.041333333333299</v>
      </c>
      <c r="CW20">
        <v>48.620733333333298</v>
      </c>
      <c r="CX20">
        <v>49.049666666666702</v>
      </c>
      <c r="CY20">
        <v>1255.51033333333</v>
      </c>
      <c r="CZ20">
        <v>139.512333333333</v>
      </c>
      <c r="DA20">
        <v>0</v>
      </c>
      <c r="DB20">
        <v>74.100000143051105</v>
      </c>
      <c r="DC20">
        <v>0</v>
      </c>
      <c r="DD20">
        <v>603.38215384615398</v>
      </c>
      <c r="DE20">
        <v>-1.43548718276912</v>
      </c>
      <c r="DF20">
        <v>-173.17230776296</v>
      </c>
      <c r="DG20">
        <v>9145.7111538461504</v>
      </c>
      <c r="DH20">
        <v>15</v>
      </c>
      <c r="DI20">
        <v>1608318226</v>
      </c>
      <c r="DJ20" t="s">
        <v>304</v>
      </c>
      <c r="DK20">
        <v>1608318226</v>
      </c>
      <c r="DL20">
        <v>1608318220.5</v>
      </c>
      <c r="DM20">
        <v>13</v>
      </c>
      <c r="DN20">
        <v>-0.35099999999999998</v>
      </c>
      <c r="DO20">
        <v>4.5999999999999999E-2</v>
      </c>
      <c r="DP20">
        <v>0.40600000000000003</v>
      </c>
      <c r="DQ20">
        <v>0.28399999999999997</v>
      </c>
      <c r="DR20">
        <v>49</v>
      </c>
      <c r="DS20">
        <v>22</v>
      </c>
      <c r="DT20">
        <v>0.24</v>
      </c>
      <c r="DU20">
        <v>0.16</v>
      </c>
      <c r="DV20">
        <v>-6.4995554058470406E-2</v>
      </c>
      <c r="DW20">
        <v>-6.1849085608393597E-2</v>
      </c>
      <c r="DX20">
        <v>1.02172083277351E-2</v>
      </c>
      <c r="DY20">
        <v>1</v>
      </c>
      <c r="DZ20">
        <v>7.3629500000000001E-2</v>
      </c>
      <c r="EA20">
        <v>3.6501554616240099E-2</v>
      </c>
      <c r="EB20">
        <v>9.8728961968276192E-3</v>
      </c>
      <c r="EC20">
        <v>1</v>
      </c>
      <c r="ED20">
        <v>5.3424706666666703E-2</v>
      </c>
      <c r="EE20">
        <v>0.18765421668520599</v>
      </c>
      <c r="EF20">
        <v>1.89667599843504E-2</v>
      </c>
      <c r="EG20">
        <v>1</v>
      </c>
      <c r="EH20">
        <v>3</v>
      </c>
      <c r="EI20">
        <v>3</v>
      </c>
      <c r="EJ20" t="s">
        <v>310</v>
      </c>
      <c r="EK20">
        <v>100</v>
      </c>
      <c r="EL20">
        <v>100</v>
      </c>
      <c r="EM20">
        <v>0.39700000000000002</v>
      </c>
      <c r="EN20">
        <v>0.29360000000000003</v>
      </c>
      <c r="EO20">
        <v>0.40958478018501299</v>
      </c>
      <c r="EP20">
        <v>-1.6043650578588901E-5</v>
      </c>
      <c r="EQ20">
        <v>-1.15305589960158E-6</v>
      </c>
      <c r="ER20">
        <v>3.6581349982770798E-10</v>
      </c>
      <c r="ES20">
        <v>-0.13195744249512301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2.9</v>
      </c>
      <c r="FB20">
        <v>3</v>
      </c>
      <c r="FC20">
        <v>2</v>
      </c>
      <c r="FD20">
        <v>510.63499999999999</v>
      </c>
      <c r="FE20">
        <v>479.95600000000002</v>
      </c>
      <c r="FF20">
        <v>23.438500000000001</v>
      </c>
      <c r="FG20">
        <v>35.424700000000001</v>
      </c>
      <c r="FH20">
        <v>29.9999</v>
      </c>
      <c r="FI20">
        <v>35.635199999999998</v>
      </c>
      <c r="FJ20">
        <v>35.706299999999999</v>
      </c>
      <c r="FK20">
        <v>7.0664800000000003</v>
      </c>
      <c r="FL20">
        <v>23</v>
      </c>
      <c r="FM20">
        <v>59.729199999999999</v>
      </c>
      <c r="FN20">
        <v>23.4178</v>
      </c>
      <c r="FO20">
        <v>99.758899999999997</v>
      </c>
      <c r="FP20">
        <v>21.9694</v>
      </c>
      <c r="FQ20">
        <v>97.609700000000004</v>
      </c>
      <c r="FR20">
        <v>101.578</v>
      </c>
    </row>
    <row r="21" spans="1:174" x14ac:dyDescent="0.25">
      <c r="A21">
        <v>5</v>
      </c>
      <c r="B21">
        <v>1608318498.5</v>
      </c>
      <c r="C21">
        <v>414</v>
      </c>
      <c r="D21" t="s">
        <v>315</v>
      </c>
      <c r="E21" t="s">
        <v>316</v>
      </c>
      <c r="F21" t="s">
        <v>292</v>
      </c>
      <c r="G21" t="s">
        <v>293</v>
      </c>
      <c r="H21">
        <v>1608318490.75</v>
      </c>
      <c r="I21">
        <f t="shared" si="0"/>
        <v>-4.0200957302482465E-5</v>
      </c>
      <c r="J21">
        <f t="shared" si="1"/>
        <v>-4.0200957302482465E-2</v>
      </c>
      <c r="K21">
        <f t="shared" si="2"/>
        <v>2.0771864946032108E-2</v>
      </c>
      <c r="L21">
        <f t="shared" si="3"/>
        <v>149.78129999999999</v>
      </c>
      <c r="M21">
        <f t="shared" si="4"/>
        <v>160.21069521405798</v>
      </c>
      <c r="N21">
        <f t="shared" si="5"/>
        <v>16.443807731376097</v>
      </c>
      <c r="O21">
        <f t="shared" si="6"/>
        <v>15.373348799621487</v>
      </c>
      <c r="P21">
        <f t="shared" si="7"/>
        <v>-2.2299571803184146E-3</v>
      </c>
      <c r="Q21">
        <f t="shared" si="8"/>
        <v>2.9737977859821214</v>
      </c>
      <c r="R21">
        <f t="shared" si="9"/>
        <v>-2.2308865843569058E-3</v>
      </c>
      <c r="S21">
        <f t="shared" si="10"/>
        <v>-1.3942205818968656E-3</v>
      </c>
      <c r="T21">
        <f t="shared" si="11"/>
        <v>231.28514149045301</v>
      </c>
      <c r="U21">
        <f t="shared" si="12"/>
        <v>29.356239739217592</v>
      </c>
      <c r="V21">
        <f t="shared" si="13"/>
        <v>29.226886666666701</v>
      </c>
      <c r="W21">
        <f t="shared" si="14"/>
        <v>4.0748774689759779</v>
      </c>
      <c r="X21">
        <f t="shared" si="15"/>
        <v>60.143456179219456</v>
      </c>
      <c r="Y21">
        <f t="shared" si="16"/>
        <v>2.2825930123228888</v>
      </c>
      <c r="Z21">
        <f t="shared" si="17"/>
        <v>3.7952474921312582</v>
      </c>
      <c r="AA21">
        <f t="shared" si="18"/>
        <v>1.7922844566530891</v>
      </c>
      <c r="AB21">
        <f t="shared" si="19"/>
        <v>1.7728622170394768</v>
      </c>
      <c r="AC21">
        <f t="shared" si="20"/>
        <v>-196.40309548813605</v>
      </c>
      <c r="AD21">
        <f t="shared" si="21"/>
        <v>-14.484581744307755</v>
      </c>
      <c r="AE21">
        <f t="shared" si="22"/>
        <v>22.170326475048711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54041.984667811448</v>
      </c>
      <c r="AK21" t="s">
        <v>294</v>
      </c>
      <c r="AL21">
        <v>0</v>
      </c>
      <c r="AM21">
        <v>0</v>
      </c>
      <c r="AN21">
        <v>0</v>
      </c>
      <c r="AO21" t="e">
        <f t="shared" si="26"/>
        <v>#DIV/0!</v>
      </c>
      <c r="AP21">
        <v>-1</v>
      </c>
      <c r="AQ21" t="s">
        <v>317</v>
      </c>
      <c r="AR21">
        <v>15519.4</v>
      </c>
      <c r="AS21">
        <v>600.23538461538499</v>
      </c>
      <c r="AT21">
        <v>617.03</v>
      </c>
      <c r="AU21">
        <f t="shared" si="27"/>
        <v>2.721847460352822E-2</v>
      </c>
      <c r="AV21">
        <v>0.5</v>
      </c>
      <c r="AW21">
        <f t="shared" si="28"/>
        <v>1180.1527015545362</v>
      </c>
      <c r="AX21">
        <f t="shared" si="29"/>
        <v>2.0771864946032108E-2</v>
      </c>
      <c r="AY21">
        <f t="shared" si="30"/>
        <v>16.06097816777368</v>
      </c>
      <c r="AZ21">
        <f t="shared" si="31"/>
        <v>8.6494897109622973E-4</v>
      </c>
      <c r="BA21">
        <f t="shared" si="32"/>
        <v>-1</v>
      </c>
      <c r="BB21" t="s">
        <v>318</v>
      </c>
      <c r="BC21">
        <v>600.23538461538499</v>
      </c>
      <c r="BD21">
        <v>454.83</v>
      </c>
      <c r="BE21">
        <f t="shared" si="33"/>
        <v>0.26287214560070016</v>
      </c>
      <c r="BF21">
        <f t="shared" si="34"/>
        <v>0.10354263492364357</v>
      </c>
      <c r="BG21">
        <f t="shared" si="35"/>
        <v>1.3566167579095487</v>
      </c>
      <c r="BH21">
        <f t="shared" si="36"/>
        <v>2.7218474603528168E-2</v>
      </c>
      <c r="BI21" t="e">
        <f t="shared" si="37"/>
        <v>#DIV/0!</v>
      </c>
      <c r="BJ21">
        <f t="shared" si="38"/>
        <v>7.845971405450812E-2</v>
      </c>
      <c r="BK21">
        <f t="shared" si="39"/>
        <v>0.92154028594549187</v>
      </c>
      <c r="BL21">
        <f t="shared" si="40"/>
        <v>1399.96133333333</v>
      </c>
      <c r="BM21">
        <f t="shared" si="41"/>
        <v>1180.1527015545362</v>
      </c>
      <c r="BN21">
        <f t="shared" si="42"/>
        <v>0.8429894979631859</v>
      </c>
      <c r="BO21">
        <f t="shared" si="43"/>
        <v>0.19597899592637172</v>
      </c>
      <c r="BP21">
        <v>6</v>
      </c>
      <c r="BQ21">
        <v>0.5</v>
      </c>
      <c r="BR21" t="s">
        <v>297</v>
      </c>
      <c r="BS21">
        <v>2</v>
      </c>
      <c r="BT21">
        <v>1608318490.75</v>
      </c>
      <c r="BU21">
        <v>149.78129999999999</v>
      </c>
      <c r="BV21">
        <v>149.79900000000001</v>
      </c>
      <c r="BW21">
        <v>22.23912</v>
      </c>
      <c r="BX21">
        <v>22.286286666666701</v>
      </c>
      <c r="BY21">
        <v>149.39873333333301</v>
      </c>
      <c r="BZ21">
        <v>21.93271</v>
      </c>
      <c r="CA21">
        <v>500.01740000000001</v>
      </c>
      <c r="CB21">
        <v>102.538633333333</v>
      </c>
      <c r="CC21">
        <v>0.10000580000000001</v>
      </c>
      <c r="CD21">
        <v>28.001843333333301</v>
      </c>
      <c r="CE21">
        <v>29.226886666666701</v>
      </c>
      <c r="CF21">
        <v>999.9</v>
      </c>
      <c r="CG21">
        <v>0</v>
      </c>
      <c r="CH21">
        <v>0</v>
      </c>
      <c r="CI21">
        <v>10000.563</v>
      </c>
      <c r="CJ21">
        <v>0</v>
      </c>
      <c r="CK21">
        <v>310.01516666666703</v>
      </c>
      <c r="CL21">
        <v>1399.96133333333</v>
      </c>
      <c r="CM21">
        <v>0.89999499999999999</v>
      </c>
      <c r="CN21">
        <v>0.100004843333333</v>
      </c>
      <c r="CO21">
        <v>0</v>
      </c>
      <c r="CP21">
        <v>600.234733333333</v>
      </c>
      <c r="CQ21">
        <v>4.9994800000000001</v>
      </c>
      <c r="CR21">
        <v>8981.6053333333293</v>
      </c>
      <c r="CS21">
        <v>11417.246666666701</v>
      </c>
      <c r="CT21">
        <v>47.524799999999999</v>
      </c>
      <c r="CU21">
        <v>49.476900000000001</v>
      </c>
      <c r="CV21">
        <v>48.522733333333299</v>
      </c>
      <c r="CW21">
        <v>49.024799999999999</v>
      </c>
      <c r="CX21">
        <v>49.476900000000001</v>
      </c>
      <c r="CY21">
        <v>1255.4553333333299</v>
      </c>
      <c r="CZ21">
        <v>139.506</v>
      </c>
      <c r="DA21">
        <v>0</v>
      </c>
      <c r="DB21">
        <v>99.200000047683702</v>
      </c>
      <c r="DC21">
        <v>0</v>
      </c>
      <c r="DD21">
        <v>600.23538461538499</v>
      </c>
      <c r="DE21">
        <v>-0.62434187135034802</v>
      </c>
      <c r="DF21">
        <v>54.691623831231901</v>
      </c>
      <c r="DG21">
        <v>8981.7273076923102</v>
      </c>
      <c r="DH21">
        <v>15</v>
      </c>
      <c r="DI21">
        <v>1608318226</v>
      </c>
      <c r="DJ21" t="s">
        <v>304</v>
      </c>
      <c r="DK21">
        <v>1608318226</v>
      </c>
      <c r="DL21">
        <v>1608318220.5</v>
      </c>
      <c r="DM21">
        <v>13</v>
      </c>
      <c r="DN21">
        <v>-0.35099999999999998</v>
      </c>
      <c r="DO21">
        <v>4.5999999999999999E-2</v>
      </c>
      <c r="DP21">
        <v>0.40600000000000003</v>
      </c>
      <c r="DQ21">
        <v>0.28399999999999997</v>
      </c>
      <c r="DR21">
        <v>49</v>
      </c>
      <c r="DS21">
        <v>22</v>
      </c>
      <c r="DT21">
        <v>0.24</v>
      </c>
      <c r="DU21">
        <v>0.16</v>
      </c>
      <c r="DV21">
        <v>2.1585669525957901E-2</v>
      </c>
      <c r="DW21">
        <v>-0.21881288183844799</v>
      </c>
      <c r="DX21">
        <v>2.4210690370140699E-2</v>
      </c>
      <c r="DY21">
        <v>1</v>
      </c>
      <c r="DZ21">
        <v>-1.7599486333333299E-2</v>
      </c>
      <c r="EA21">
        <v>0.18092783813125701</v>
      </c>
      <c r="EB21">
        <v>2.7568253463077501E-2</v>
      </c>
      <c r="EC21">
        <v>1</v>
      </c>
      <c r="ED21">
        <v>-4.8506486666666702E-2</v>
      </c>
      <c r="EE21">
        <v>0.196296811568409</v>
      </c>
      <c r="EF21">
        <v>1.55634453444545E-2</v>
      </c>
      <c r="EG21">
        <v>1</v>
      </c>
      <c r="EH21">
        <v>3</v>
      </c>
      <c r="EI21">
        <v>3</v>
      </c>
      <c r="EJ21" t="s">
        <v>310</v>
      </c>
      <c r="EK21">
        <v>100</v>
      </c>
      <c r="EL21">
        <v>100</v>
      </c>
      <c r="EM21">
        <v>0.38200000000000001</v>
      </c>
      <c r="EN21">
        <v>0.30690000000000001</v>
      </c>
      <c r="EO21">
        <v>0.40958478018501299</v>
      </c>
      <c r="EP21">
        <v>-1.6043650578588901E-5</v>
      </c>
      <c r="EQ21">
        <v>-1.15305589960158E-6</v>
      </c>
      <c r="ER21">
        <v>3.6581349982770798E-10</v>
      </c>
      <c r="ES21">
        <v>-0.13195744249512301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4.5</v>
      </c>
      <c r="FB21">
        <v>4.5999999999999996</v>
      </c>
      <c r="FC21">
        <v>2</v>
      </c>
      <c r="FD21">
        <v>510.43</v>
      </c>
      <c r="FE21">
        <v>479.92500000000001</v>
      </c>
      <c r="FF21">
        <v>23.0852</v>
      </c>
      <c r="FG21">
        <v>35.320700000000002</v>
      </c>
      <c r="FH21">
        <v>29.9999</v>
      </c>
      <c r="FI21">
        <v>35.499299999999998</v>
      </c>
      <c r="FJ21">
        <v>35.566899999999997</v>
      </c>
      <c r="FK21">
        <v>9.1552799999999994</v>
      </c>
      <c r="FL21">
        <v>21.899799999999999</v>
      </c>
      <c r="FM21">
        <v>58.983800000000002</v>
      </c>
      <c r="FN21">
        <v>23.188700000000001</v>
      </c>
      <c r="FO21">
        <v>149.875</v>
      </c>
      <c r="FP21">
        <v>22.1557</v>
      </c>
      <c r="FQ21">
        <v>97.628299999999996</v>
      </c>
      <c r="FR21">
        <v>101.59699999999999</v>
      </c>
    </row>
    <row r="22" spans="1:174" x14ac:dyDescent="0.25">
      <c r="A22">
        <v>6</v>
      </c>
      <c r="B22">
        <v>1608318616.5</v>
      </c>
      <c r="C22">
        <v>532</v>
      </c>
      <c r="D22" t="s">
        <v>319</v>
      </c>
      <c r="E22" t="s">
        <v>320</v>
      </c>
      <c r="F22" t="s">
        <v>292</v>
      </c>
      <c r="G22" t="s">
        <v>293</v>
      </c>
      <c r="H22">
        <v>1608318608.75</v>
      </c>
      <c r="I22">
        <f t="shared" si="0"/>
        <v>-7.6313780171898289E-5</v>
      </c>
      <c r="J22">
        <f t="shared" si="1"/>
        <v>-7.6313780171898285E-2</v>
      </c>
      <c r="K22">
        <f t="shared" si="2"/>
        <v>8.2425310384539111E-2</v>
      </c>
      <c r="L22">
        <f t="shared" si="3"/>
        <v>199.91390000000001</v>
      </c>
      <c r="M22">
        <f t="shared" si="4"/>
        <v>224.94049757784384</v>
      </c>
      <c r="N22">
        <f t="shared" si="5"/>
        <v>23.088692269625962</v>
      </c>
      <c r="O22">
        <f t="shared" si="6"/>
        <v>20.519873331939401</v>
      </c>
      <c r="P22">
        <f t="shared" si="7"/>
        <v>-4.2303389243766544E-3</v>
      </c>
      <c r="Q22">
        <f t="shared" si="8"/>
        <v>2.9731314941088622</v>
      </c>
      <c r="R22">
        <f t="shared" si="9"/>
        <v>-4.2336857619924501E-3</v>
      </c>
      <c r="S22">
        <f t="shared" si="10"/>
        <v>-2.645752688821312E-3</v>
      </c>
      <c r="T22">
        <f t="shared" si="11"/>
        <v>231.29067866294207</v>
      </c>
      <c r="U22">
        <f t="shared" si="12"/>
        <v>29.367237106246961</v>
      </c>
      <c r="V22">
        <f t="shared" si="13"/>
        <v>29.245526666666699</v>
      </c>
      <c r="W22">
        <f t="shared" si="14"/>
        <v>4.0792673657488319</v>
      </c>
      <c r="X22">
        <f t="shared" si="15"/>
        <v>60.240095691156768</v>
      </c>
      <c r="Y22">
        <f t="shared" si="16"/>
        <v>2.2864508730402568</v>
      </c>
      <c r="Z22">
        <f t="shared" si="17"/>
        <v>3.795563149106862</v>
      </c>
      <c r="AA22">
        <f t="shared" si="18"/>
        <v>1.792816492708575</v>
      </c>
      <c r="AB22">
        <f t="shared" si="19"/>
        <v>3.3654377055807148</v>
      </c>
      <c r="AC22">
        <f t="shared" si="20"/>
        <v>-199.1181721164964</v>
      </c>
      <c r="AD22">
        <f t="shared" si="21"/>
        <v>-14.689575129895696</v>
      </c>
      <c r="AE22">
        <f t="shared" si="22"/>
        <v>20.848369122130691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54022.298440472237</v>
      </c>
      <c r="AK22" t="s">
        <v>294</v>
      </c>
      <c r="AL22">
        <v>0</v>
      </c>
      <c r="AM22">
        <v>0</v>
      </c>
      <c r="AN22">
        <v>0</v>
      </c>
      <c r="AO22" t="e">
        <f t="shared" si="26"/>
        <v>#DIV/0!</v>
      </c>
      <c r="AP22">
        <v>-1</v>
      </c>
      <c r="AQ22" t="s">
        <v>321</v>
      </c>
      <c r="AR22">
        <v>15517.1</v>
      </c>
      <c r="AS22">
        <v>597.11996153846098</v>
      </c>
      <c r="AT22">
        <v>613.67999999999995</v>
      </c>
      <c r="AU22">
        <f t="shared" si="27"/>
        <v>2.698481042487777E-2</v>
      </c>
      <c r="AV22">
        <v>0.5</v>
      </c>
      <c r="AW22">
        <f t="shared" si="28"/>
        <v>1180.1843415543901</v>
      </c>
      <c r="AX22">
        <f t="shared" si="29"/>
        <v>8.2425310384539111E-2</v>
      </c>
      <c r="AY22">
        <f t="shared" si="30"/>
        <v>15.923525361627206</v>
      </c>
      <c r="AZ22">
        <f t="shared" si="31"/>
        <v>9.1716630383259013E-4</v>
      </c>
      <c r="BA22">
        <f t="shared" si="32"/>
        <v>-1</v>
      </c>
      <c r="BB22" t="s">
        <v>322</v>
      </c>
      <c r="BC22">
        <v>597.11996153846098</v>
      </c>
      <c r="BD22">
        <v>453.89</v>
      </c>
      <c r="BE22">
        <f t="shared" si="33"/>
        <v>0.26038000260722194</v>
      </c>
      <c r="BF22">
        <f t="shared" si="34"/>
        <v>0.10363626297977951</v>
      </c>
      <c r="BG22">
        <f t="shared" si="35"/>
        <v>1.3520456498270506</v>
      </c>
      <c r="BH22">
        <f t="shared" si="36"/>
        <v>2.6984810424877732E-2</v>
      </c>
      <c r="BI22" t="e">
        <f t="shared" si="37"/>
        <v>#DIV/0!</v>
      </c>
      <c r="BJ22">
        <f t="shared" si="38"/>
        <v>7.877724148209081E-2</v>
      </c>
      <c r="BK22">
        <f t="shared" si="39"/>
        <v>0.92122275851790913</v>
      </c>
      <c r="BL22">
        <f t="shared" si="40"/>
        <v>1399.99933333333</v>
      </c>
      <c r="BM22">
        <f t="shared" si="41"/>
        <v>1180.1843415543901</v>
      </c>
      <c r="BN22">
        <f t="shared" si="42"/>
        <v>0.84298921681943151</v>
      </c>
      <c r="BO22">
        <f t="shared" si="43"/>
        <v>0.19597843363886283</v>
      </c>
      <c r="BP22">
        <v>6</v>
      </c>
      <c r="BQ22">
        <v>0.5</v>
      </c>
      <c r="BR22" t="s">
        <v>297</v>
      </c>
      <c r="BS22">
        <v>2</v>
      </c>
      <c r="BT22">
        <v>1608318608.75</v>
      </c>
      <c r="BU22">
        <v>199.91390000000001</v>
      </c>
      <c r="BV22">
        <v>199.99449999999999</v>
      </c>
      <c r="BW22">
        <v>22.275639999999999</v>
      </c>
      <c r="BX22">
        <v>22.365173333333299</v>
      </c>
      <c r="BY22">
        <v>199.55046666666701</v>
      </c>
      <c r="BZ22">
        <v>21.967680000000001</v>
      </c>
      <c r="CA22">
        <v>500.01830000000001</v>
      </c>
      <c r="CB22">
        <v>102.543533333333</v>
      </c>
      <c r="CC22">
        <v>0.10002137666666699</v>
      </c>
      <c r="CD22">
        <v>28.003270000000001</v>
      </c>
      <c r="CE22">
        <v>29.245526666666699</v>
      </c>
      <c r="CF22">
        <v>999.9</v>
      </c>
      <c r="CG22">
        <v>0</v>
      </c>
      <c r="CH22">
        <v>0</v>
      </c>
      <c r="CI22">
        <v>9996.3163333333305</v>
      </c>
      <c r="CJ22">
        <v>0</v>
      </c>
      <c r="CK22">
        <v>376.388933333333</v>
      </c>
      <c r="CL22">
        <v>1399.99933333333</v>
      </c>
      <c r="CM22">
        <v>0.900003</v>
      </c>
      <c r="CN22">
        <v>9.9996699999999994E-2</v>
      </c>
      <c r="CO22">
        <v>0</v>
      </c>
      <c r="CP22">
        <v>597.13503333333301</v>
      </c>
      <c r="CQ22">
        <v>4.9994800000000001</v>
      </c>
      <c r="CR22">
        <v>9282.2616666666709</v>
      </c>
      <c r="CS22">
        <v>11417.586666666701</v>
      </c>
      <c r="CT22">
        <v>48.035133333333299</v>
      </c>
      <c r="CU22">
        <v>49.972700000000003</v>
      </c>
      <c r="CV22">
        <v>49.039266666666599</v>
      </c>
      <c r="CW22">
        <v>49.491599999999998</v>
      </c>
      <c r="CX22">
        <v>49.922566666666597</v>
      </c>
      <c r="CY22">
        <v>1255.5026666666699</v>
      </c>
      <c r="CZ22">
        <v>139.49666666666701</v>
      </c>
      <c r="DA22">
        <v>0</v>
      </c>
      <c r="DB22">
        <v>117.200000047684</v>
      </c>
      <c r="DC22">
        <v>0</v>
      </c>
      <c r="DD22">
        <v>597.11996153846098</v>
      </c>
      <c r="DE22">
        <v>-0.52687180704463699</v>
      </c>
      <c r="DF22">
        <v>182.47111087519201</v>
      </c>
      <c r="DG22">
        <v>9282.8569230769208</v>
      </c>
      <c r="DH22">
        <v>15</v>
      </c>
      <c r="DI22">
        <v>1608318226</v>
      </c>
      <c r="DJ22" t="s">
        <v>304</v>
      </c>
      <c r="DK22">
        <v>1608318226</v>
      </c>
      <c r="DL22">
        <v>1608318220.5</v>
      </c>
      <c r="DM22">
        <v>13</v>
      </c>
      <c r="DN22">
        <v>-0.35099999999999998</v>
      </c>
      <c r="DO22">
        <v>4.5999999999999999E-2</v>
      </c>
      <c r="DP22">
        <v>0.40600000000000003</v>
      </c>
      <c r="DQ22">
        <v>0.28399999999999997</v>
      </c>
      <c r="DR22">
        <v>49</v>
      </c>
      <c r="DS22">
        <v>22</v>
      </c>
      <c r="DT22">
        <v>0.24</v>
      </c>
      <c r="DU22">
        <v>0.16</v>
      </c>
      <c r="DV22">
        <v>7.90048259426675E-2</v>
      </c>
      <c r="DW22">
        <v>0.13362267670233799</v>
      </c>
      <c r="DX22">
        <v>2.6512930322635998E-2</v>
      </c>
      <c r="DY22">
        <v>1</v>
      </c>
      <c r="DZ22">
        <v>-7.87770633333333E-2</v>
      </c>
      <c r="EA22">
        <v>-0.16964396796440501</v>
      </c>
      <c r="EB22">
        <v>3.1692607694597398E-2</v>
      </c>
      <c r="EC22">
        <v>1</v>
      </c>
      <c r="ED22">
        <v>-9.0673649999999995E-2</v>
      </c>
      <c r="EE22">
        <v>0.14546824204671899</v>
      </c>
      <c r="EF22">
        <v>1.05261611342645E-2</v>
      </c>
      <c r="EG22">
        <v>1</v>
      </c>
      <c r="EH22">
        <v>3</v>
      </c>
      <c r="EI22">
        <v>3</v>
      </c>
      <c r="EJ22" t="s">
        <v>310</v>
      </c>
      <c r="EK22">
        <v>100</v>
      </c>
      <c r="EL22">
        <v>100</v>
      </c>
      <c r="EM22">
        <v>0.36299999999999999</v>
      </c>
      <c r="EN22">
        <v>0.3095</v>
      </c>
      <c r="EO22">
        <v>0.40958478018501299</v>
      </c>
      <c r="EP22">
        <v>-1.6043650578588901E-5</v>
      </c>
      <c r="EQ22">
        <v>-1.15305589960158E-6</v>
      </c>
      <c r="ER22">
        <v>3.6581349982770798E-10</v>
      </c>
      <c r="ES22">
        <v>-0.13195744249512301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6.5</v>
      </c>
      <c r="FB22">
        <v>6.6</v>
      </c>
      <c r="FC22">
        <v>2</v>
      </c>
      <c r="FD22">
        <v>510.21300000000002</v>
      </c>
      <c r="FE22">
        <v>478.99</v>
      </c>
      <c r="FF22">
        <v>23.020600000000002</v>
      </c>
      <c r="FG22">
        <v>35.295900000000003</v>
      </c>
      <c r="FH22">
        <v>30.0001</v>
      </c>
      <c r="FI22">
        <v>35.4056</v>
      </c>
      <c r="FJ22">
        <v>35.464100000000002</v>
      </c>
      <c r="FK22">
        <v>11.2171</v>
      </c>
      <c r="FL22">
        <v>21.0214</v>
      </c>
      <c r="FM22">
        <v>57.867800000000003</v>
      </c>
      <c r="FN22">
        <v>23.018899999999999</v>
      </c>
      <c r="FO22">
        <v>199.977</v>
      </c>
      <c r="FP22">
        <v>22.2971</v>
      </c>
      <c r="FQ22">
        <v>97.635199999999998</v>
      </c>
      <c r="FR22">
        <v>101.601</v>
      </c>
    </row>
    <row r="23" spans="1:174" x14ac:dyDescent="0.25">
      <c r="A23">
        <v>7</v>
      </c>
      <c r="B23">
        <v>1608318710.5</v>
      </c>
      <c r="C23">
        <v>626</v>
      </c>
      <c r="D23" t="s">
        <v>323</v>
      </c>
      <c r="E23" t="s">
        <v>324</v>
      </c>
      <c r="F23" t="s">
        <v>292</v>
      </c>
      <c r="G23" t="s">
        <v>293</v>
      </c>
      <c r="H23">
        <v>1608318702.75</v>
      </c>
      <c r="I23">
        <f t="shared" si="0"/>
        <v>-1.0522949491178673E-4</v>
      </c>
      <c r="J23">
        <f t="shared" si="1"/>
        <v>-0.10522949491178672</v>
      </c>
      <c r="K23">
        <f t="shared" si="2"/>
        <v>0.16864403188285212</v>
      </c>
      <c r="L23">
        <f t="shared" si="3"/>
        <v>249.71756666666701</v>
      </c>
      <c r="M23">
        <f t="shared" si="4"/>
        <v>288.35895417044503</v>
      </c>
      <c r="N23">
        <f t="shared" si="5"/>
        <v>29.597847664426812</v>
      </c>
      <c r="O23">
        <f t="shared" si="6"/>
        <v>25.631603910460079</v>
      </c>
      <c r="P23">
        <f t="shared" si="7"/>
        <v>-5.8052954311292801E-3</v>
      </c>
      <c r="Q23">
        <f t="shared" si="8"/>
        <v>2.9732088077415426</v>
      </c>
      <c r="R23">
        <f t="shared" si="9"/>
        <v>-5.8116000646814651E-3</v>
      </c>
      <c r="S23">
        <f t="shared" si="10"/>
        <v>-3.631683039677109E-3</v>
      </c>
      <c r="T23">
        <f t="shared" si="11"/>
        <v>231.28677821558463</v>
      </c>
      <c r="U23">
        <f t="shared" si="12"/>
        <v>29.379681944232551</v>
      </c>
      <c r="V23">
        <f t="shared" si="13"/>
        <v>29.295006666666701</v>
      </c>
      <c r="W23">
        <f t="shared" si="14"/>
        <v>4.090940380615665</v>
      </c>
      <c r="X23">
        <f t="shared" si="15"/>
        <v>60.320592908459183</v>
      </c>
      <c r="Y23">
        <f t="shared" si="16"/>
        <v>2.2901860762564414</v>
      </c>
      <c r="Z23">
        <f t="shared" si="17"/>
        <v>3.7966902608732025</v>
      </c>
      <c r="AA23">
        <f t="shared" si="18"/>
        <v>1.8007543043592236</v>
      </c>
      <c r="AB23">
        <f t="shared" si="19"/>
        <v>4.6406207256097947</v>
      </c>
      <c r="AC23">
        <f t="shared" si="20"/>
        <v>-206.23816130117979</v>
      </c>
      <c r="AD23">
        <f t="shared" si="21"/>
        <v>-15.21857774628176</v>
      </c>
      <c r="AE23">
        <f t="shared" si="22"/>
        <v>14.470659893732886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54023.625896060985</v>
      </c>
      <c r="AK23" t="s">
        <v>294</v>
      </c>
      <c r="AL23">
        <v>0</v>
      </c>
      <c r="AM23">
        <v>0</v>
      </c>
      <c r="AN23">
        <v>0</v>
      </c>
      <c r="AO23" t="e">
        <f t="shared" si="26"/>
        <v>#DIV/0!</v>
      </c>
      <c r="AP23">
        <v>-1</v>
      </c>
      <c r="AQ23" t="s">
        <v>325</v>
      </c>
      <c r="AR23">
        <v>15515.1</v>
      </c>
      <c r="AS23">
        <v>593.76096153846197</v>
      </c>
      <c r="AT23">
        <v>610.39</v>
      </c>
      <c r="AU23">
        <f t="shared" si="27"/>
        <v>2.7243300941263815E-2</v>
      </c>
      <c r="AV23">
        <v>0.5</v>
      </c>
      <c r="AW23">
        <f t="shared" si="28"/>
        <v>1180.1608715545467</v>
      </c>
      <c r="AX23">
        <f t="shared" si="29"/>
        <v>0.16864403188285212</v>
      </c>
      <c r="AY23">
        <f t="shared" si="30"/>
        <v>16.075738891432355</v>
      </c>
      <c r="AZ23">
        <f t="shared" si="31"/>
        <v>9.9024129680174528E-4</v>
      </c>
      <c r="BA23">
        <f t="shared" si="32"/>
        <v>-1</v>
      </c>
      <c r="BB23" t="s">
        <v>326</v>
      </c>
      <c r="BC23">
        <v>593.76096153846197</v>
      </c>
      <c r="BD23">
        <v>451.05</v>
      </c>
      <c r="BE23">
        <f t="shared" si="33"/>
        <v>0.26104621635347891</v>
      </c>
      <c r="BF23">
        <f t="shared" si="34"/>
        <v>0.10436198356682577</v>
      </c>
      <c r="BG23">
        <f t="shared" si="35"/>
        <v>1.3532646048109964</v>
      </c>
      <c r="BH23">
        <f t="shared" si="36"/>
        <v>2.7243300941263808E-2</v>
      </c>
      <c r="BI23" t="e">
        <f t="shared" si="37"/>
        <v>#DIV/0!</v>
      </c>
      <c r="BJ23">
        <f t="shared" si="38"/>
        <v>7.9278490397633794E-2</v>
      </c>
      <c r="BK23">
        <f t="shared" si="39"/>
        <v>0.92072150960236621</v>
      </c>
      <c r="BL23">
        <f t="shared" si="40"/>
        <v>1399.971</v>
      </c>
      <c r="BM23">
        <f t="shared" si="41"/>
        <v>1180.1608715545467</v>
      </c>
      <c r="BN23">
        <f t="shared" si="42"/>
        <v>0.84298951303601766</v>
      </c>
      <c r="BO23">
        <f t="shared" si="43"/>
        <v>0.19597902607203549</v>
      </c>
      <c r="BP23">
        <v>6</v>
      </c>
      <c r="BQ23">
        <v>0.5</v>
      </c>
      <c r="BR23" t="s">
        <v>297</v>
      </c>
      <c r="BS23">
        <v>2</v>
      </c>
      <c r="BT23">
        <v>1608318702.75</v>
      </c>
      <c r="BU23">
        <v>249.71756666666701</v>
      </c>
      <c r="BV23">
        <v>249.88839999999999</v>
      </c>
      <c r="BW23">
        <v>22.312286666666701</v>
      </c>
      <c r="BX23">
        <v>22.435739999999999</v>
      </c>
      <c r="BY23">
        <v>249.378066666667</v>
      </c>
      <c r="BZ23">
        <v>22.002786666666701</v>
      </c>
      <c r="CA23">
        <v>500.01850000000002</v>
      </c>
      <c r="CB23">
        <v>102.54236666666699</v>
      </c>
      <c r="CC23">
        <v>0.10000748666666701</v>
      </c>
      <c r="CD23">
        <v>28.0083633333333</v>
      </c>
      <c r="CE23">
        <v>29.295006666666701</v>
      </c>
      <c r="CF23">
        <v>999.9</v>
      </c>
      <c r="CG23">
        <v>0</v>
      </c>
      <c r="CH23">
        <v>0</v>
      </c>
      <c r="CI23">
        <v>9996.86733333333</v>
      </c>
      <c r="CJ23">
        <v>0</v>
      </c>
      <c r="CK23">
        <v>540.7962</v>
      </c>
      <c r="CL23">
        <v>1399.971</v>
      </c>
      <c r="CM23">
        <v>0.89999323333333303</v>
      </c>
      <c r="CN23">
        <v>0.100006713333333</v>
      </c>
      <c r="CO23">
        <v>0</v>
      </c>
      <c r="CP23">
        <v>593.764366666667</v>
      </c>
      <c r="CQ23">
        <v>4.9994800000000001</v>
      </c>
      <c r="CR23">
        <v>9246.1976666666706</v>
      </c>
      <c r="CS23">
        <v>11417.32</v>
      </c>
      <c r="CT23">
        <v>48.432933333333303</v>
      </c>
      <c r="CU23">
        <v>50.366599999999998</v>
      </c>
      <c r="CV23">
        <v>49.424666666666702</v>
      </c>
      <c r="CW23">
        <v>49.878999999999998</v>
      </c>
      <c r="CX23">
        <v>50.324666666666701</v>
      </c>
      <c r="CY23">
        <v>1255.46333333333</v>
      </c>
      <c r="CZ23">
        <v>139.50766666666701</v>
      </c>
      <c r="DA23">
        <v>0</v>
      </c>
      <c r="DB23">
        <v>93.200000047683702</v>
      </c>
      <c r="DC23">
        <v>0</v>
      </c>
      <c r="DD23">
        <v>593.76096153846197</v>
      </c>
      <c r="DE23">
        <v>-1.01883760207844</v>
      </c>
      <c r="DF23">
        <v>-181.919999755611</v>
      </c>
      <c r="DG23">
        <v>9245.9615384615408</v>
      </c>
      <c r="DH23">
        <v>15</v>
      </c>
      <c r="DI23">
        <v>1608318226</v>
      </c>
      <c r="DJ23" t="s">
        <v>304</v>
      </c>
      <c r="DK23">
        <v>1608318226</v>
      </c>
      <c r="DL23">
        <v>1608318220.5</v>
      </c>
      <c r="DM23">
        <v>13</v>
      </c>
      <c r="DN23">
        <v>-0.35099999999999998</v>
      </c>
      <c r="DO23">
        <v>4.5999999999999999E-2</v>
      </c>
      <c r="DP23">
        <v>0.40600000000000003</v>
      </c>
      <c r="DQ23">
        <v>0.28399999999999997</v>
      </c>
      <c r="DR23">
        <v>49</v>
      </c>
      <c r="DS23">
        <v>22</v>
      </c>
      <c r="DT23">
        <v>0.24</v>
      </c>
      <c r="DU23">
        <v>0.16</v>
      </c>
      <c r="DV23">
        <v>0.17567438088714099</v>
      </c>
      <c r="DW23">
        <v>-0.25815658183704598</v>
      </c>
      <c r="DX23">
        <v>3.3183679680991299E-2</v>
      </c>
      <c r="DY23">
        <v>1</v>
      </c>
      <c r="DZ23">
        <v>-0.17456306666666699</v>
      </c>
      <c r="EA23">
        <v>0.18700794660734199</v>
      </c>
      <c r="EB23">
        <v>3.2618634551365801E-2</v>
      </c>
      <c r="EC23">
        <v>1</v>
      </c>
      <c r="ED23">
        <v>-0.124932533333333</v>
      </c>
      <c r="EE23">
        <v>0.186184364849834</v>
      </c>
      <c r="EF23">
        <v>1.34927034324318E-2</v>
      </c>
      <c r="EG23">
        <v>1</v>
      </c>
      <c r="EH23">
        <v>3</v>
      </c>
      <c r="EI23">
        <v>3</v>
      </c>
      <c r="EJ23" t="s">
        <v>310</v>
      </c>
      <c r="EK23">
        <v>100</v>
      </c>
      <c r="EL23">
        <v>100</v>
      </c>
      <c r="EM23">
        <v>0.34</v>
      </c>
      <c r="EN23">
        <v>0.31119999999999998</v>
      </c>
      <c r="EO23">
        <v>0.40958478018501299</v>
      </c>
      <c r="EP23">
        <v>-1.6043650578588901E-5</v>
      </c>
      <c r="EQ23">
        <v>-1.15305589960158E-6</v>
      </c>
      <c r="ER23">
        <v>3.6581349982770798E-10</v>
      </c>
      <c r="ES23">
        <v>-0.13195744249512301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8.1</v>
      </c>
      <c r="FB23">
        <v>8.1999999999999993</v>
      </c>
      <c r="FC23">
        <v>2</v>
      </c>
      <c r="FD23">
        <v>509.721</v>
      </c>
      <c r="FE23">
        <v>478.56099999999998</v>
      </c>
      <c r="FF23">
        <v>22.713699999999999</v>
      </c>
      <c r="FG23">
        <v>35.331499999999998</v>
      </c>
      <c r="FH23">
        <v>30.000299999999999</v>
      </c>
      <c r="FI23">
        <v>35.384500000000003</v>
      </c>
      <c r="FJ23">
        <v>35.434800000000003</v>
      </c>
      <c r="FK23">
        <v>13.247199999999999</v>
      </c>
      <c r="FL23">
        <v>20.659400000000002</v>
      </c>
      <c r="FM23">
        <v>56.751899999999999</v>
      </c>
      <c r="FN23">
        <v>22.709</v>
      </c>
      <c r="FO23">
        <v>249.98500000000001</v>
      </c>
      <c r="FP23">
        <v>22.408000000000001</v>
      </c>
      <c r="FQ23">
        <v>97.630099999999999</v>
      </c>
      <c r="FR23">
        <v>101.59399999999999</v>
      </c>
    </row>
    <row r="24" spans="1:174" x14ac:dyDescent="0.25">
      <c r="A24">
        <v>8</v>
      </c>
      <c r="B24">
        <v>1608318826.5</v>
      </c>
      <c r="C24">
        <v>742</v>
      </c>
      <c r="D24" t="s">
        <v>327</v>
      </c>
      <c r="E24" t="s">
        <v>328</v>
      </c>
      <c r="F24" t="s">
        <v>292</v>
      </c>
      <c r="G24" t="s">
        <v>293</v>
      </c>
      <c r="H24">
        <v>1608318818.75</v>
      </c>
      <c r="I24">
        <f t="shared" si="0"/>
        <v>3.9166026486748928E-5</v>
      </c>
      <c r="J24">
        <f t="shared" si="1"/>
        <v>3.9166026486748926E-2</v>
      </c>
      <c r="K24">
        <f t="shared" si="2"/>
        <v>0.17614352173924899</v>
      </c>
      <c r="L24">
        <f t="shared" si="3"/>
        <v>400.00186666666701</v>
      </c>
      <c r="M24">
        <f t="shared" si="4"/>
        <v>260.73033893301113</v>
      </c>
      <c r="N24">
        <f t="shared" si="5"/>
        <v>26.7615871939146</v>
      </c>
      <c r="O24">
        <f t="shared" si="6"/>
        <v>41.056537096279172</v>
      </c>
      <c r="P24">
        <f t="shared" si="7"/>
        <v>2.1730027374263386E-3</v>
      </c>
      <c r="Q24">
        <f t="shared" si="8"/>
        <v>2.9733571600127249</v>
      </c>
      <c r="R24">
        <f t="shared" si="9"/>
        <v>2.1721208552364143E-3</v>
      </c>
      <c r="S24">
        <f t="shared" si="10"/>
        <v>1.3576547363897292E-3</v>
      </c>
      <c r="T24">
        <f t="shared" si="11"/>
        <v>231.28943714897628</v>
      </c>
      <c r="U24">
        <f t="shared" si="12"/>
        <v>29.30566946843614</v>
      </c>
      <c r="V24">
        <f t="shared" si="13"/>
        <v>29.258696666666701</v>
      </c>
      <c r="W24">
        <f t="shared" si="14"/>
        <v>4.0823715109203293</v>
      </c>
      <c r="X24">
        <f t="shared" si="15"/>
        <v>60.421405995323639</v>
      </c>
      <c r="Y24">
        <f t="shared" si="16"/>
        <v>2.2890722516814166</v>
      </c>
      <c r="Z24">
        <f t="shared" si="17"/>
        <v>3.7885120578931599</v>
      </c>
      <c r="AA24">
        <f t="shared" si="18"/>
        <v>1.7932992592389128</v>
      </c>
      <c r="AB24">
        <f t="shared" si="19"/>
        <v>-1.7272217680656277</v>
      </c>
      <c r="AC24">
        <f t="shared" si="20"/>
        <v>-206.35692125003752</v>
      </c>
      <c r="AD24">
        <f t="shared" si="21"/>
        <v>-15.221032474254494</v>
      </c>
      <c r="AE24">
        <f t="shared" si="22"/>
        <v>7.9842616566186564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54034.582590462422</v>
      </c>
      <c r="AK24" t="s">
        <v>294</v>
      </c>
      <c r="AL24">
        <v>0</v>
      </c>
      <c r="AM24">
        <v>0</v>
      </c>
      <c r="AN24">
        <v>0</v>
      </c>
      <c r="AO24" t="e">
        <f t="shared" si="26"/>
        <v>#DIV/0!</v>
      </c>
      <c r="AP24">
        <v>-1</v>
      </c>
      <c r="AQ24" t="s">
        <v>329</v>
      </c>
      <c r="AR24">
        <v>15512.8</v>
      </c>
      <c r="AS24">
        <v>590.84684000000004</v>
      </c>
      <c r="AT24">
        <v>607.95000000000005</v>
      </c>
      <c r="AU24">
        <f t="shared" si="27"/>
        <v>2.8132510897277752E-2</v>
      </c>
      <c r="AV24">
        <v>0.5</v>
      </c>
      <c r="AW24">
        <f t="shared" si="28"/>
        <v>1180.1763815544657</v>
      </c>
      <c r="AX24">
        <f t="shared" si="29"/>
        <v>0.17614352173924899</v>
      </c>
      <c r="AY24">
        <f t="shared" si="30"/>
        <v>16.600662457395416</v>
      </c>
      <c r="AZ24">
        <f t="shared" si="31"/>
        <v>9.9658283297458924E-4</v>
      </c>
      <c r="BA24">
        <f t="shared" si="32"/>
        <v>-1</v>
      </c>
      <c r="BB24" t="s">
        <v>330</v>
      </c>
      <c r="BC24">
        <v>590.84684000000004</v>
      </c>
      <c r="BD24">
        <v>450.42</v>
      </c>
      <c r="BE24">
        <f t="shared" si="33"/>
        <v>0.25911670367628925</v>
      </c>
      <c r="BF24">
        <f t="shared" si="34"/>
        <v>0.10857081190884275</v>
      </c>
      <c r="BG24">
        <f t="shared" si="35"/>
        <v>1.349740242440389</v>
      </c>
      <c r="BH24">
        <f t="shared" si="36"/>
        <v>2.8132510897277738E-2</v>
      </c>
      <c r="BI24" t="e">
        <f t="shared" si="37"/>
        <v>#DIV/0!</v>
      </c>
      <c r="BJ24">
        <f t="shared" si="38"/>
        <v>8.2766737146264424E-2</v>
      </c>
      <c r="BK24">
        <f t="shared" si="39"/>
        <v>0.91723326285373563</v>
      </c>
      <c r="BL24">
        <f t="shared" si="40"/>
        <v>1399.98966666667</v>
      </c>
      <c r="BM24">
        <f t="shared" si="41"/>
        <v>1180.1763815544657</v>
      </c>
      <c r="BN24">
        <f t="shared" si="42"/>
        <v>0.84298935174602208</v>
      </c>
      <c r="BO24">
        <f t="shared" si="43"/>
        <v>0.19597870349204422</v>
      </c>
      <c r="BP24">
        <v>6</v>
      </c>
      <c r="BQ24">
        <v>0.5</v>
      </c>
      <c r="BR24" t="s">
        <v>297</v>
      </c>
      <c r="BS24">
        <v>2</v>
      </c>
      <c r="BT24">
        <v>1608318818.75</v>
      </c>
      <c r="BU24">
        <v>400.00186666666701</v>
      </c>
      <c r="BV24">
        <v>400.23203333333299</v>
      </c>
      <c r="BW24">
        <v>22.301763333333302</v>
      </c>
      <c r="BX24">
        <v>22.2558133333333</v>
      </c>
      <c r="BY24">
        <v>399.47486666666703</v>
      </c>
      <c r="BZ24">
        <v>22.0007633333333</v>
      </c>
      <c r="CA24">
        <v>500.01159999999999</v>
      </c>
      <c r="CB24">
        <v>102.540866666667</v>
      </c>
      <c r="CC24">
        <v>9.9997083333333306E-2</v>
      </c>
      <c r="CD24">
        <v>27.9713766666667</v>
      </c>
      <c r="CE24">
        <v>29.258696666666701</v>
      </c>
      <c r="CF24">
        <v>999.9</v>
      </c>
      <c r="CG24">
        <v>0</v>
      </c>
      <c r="CH24">
        <v>0</v>
      </c>
      <c r="CI24">
        <v>9997.8526666666694</v>
      </c>
      <c r="CJ24">
        <v>0</v>
      </c>
      <c r="CK24">
        <v>410.526366666667</v>
      </c>
      <c r="CL24">
        <v>1399.98966666667</v>
      </c>
      <c r="CM24">
        <v>0.89999686666666701</v>
      </c>
      <c r="CN24">
        <v>0.10000328</v>
      </c>
      <c r="CO24">
        <v>0</v>
      </c>
      <c r="CP24">
        <v>590.82756666666705</v>
      </c>
      <c r="CQ24">
        <v>4.9994800000000001</v>
      </c>
      <c r="CR24">
        <v>9214.6033333333307</v>
      </c>
      <c r="CS24">
        <v>11417.483333333301</v>
      </c>
      <c r="CT24">
        <v>48.901866666666699</v>
      </c>
      <c r="CU24">
        <v>50.785133333333299</v>
      </c>
      <c r="CV24">
        <v>49.872733333333301</v>
      </c>
      <c r="CW24">
        <v>50.335166666666701</v>
      </c>
      <c r="CX24">
        <v>50.745600000000003</v>
      </c>
      <c r="CY24">
        <v>1255.4876666666701</v>
      </c>
      <c r="CZ24">
        <v>139.50200000000001</v>
      </c>
      <c r="DA24">
        <v>0</v>
      </c>
      <c r="DB24">
        <v>115.40000009536701</v>
      </c>
      <c r="DC24">
        <v>0</v>
      </c>
      <c r="DD24">
        <v>590.84684000000004</v>
      </c>
      <c r="DE24">
        <v>5.23076923080254E-2</v>
      </c>
      <c r="DF24">
        <v>349.22923080555898</v>
      </c>
      <c r="DG24">
        <v>9218.6108000000004</v>
      </c>
      <c r="DH24">
        <v>15</v>
      </c>
      <c r="DI24">
        <v>1608318842.5</v>
      </c>
      <c r="DJ24" t="s">
        <v>331</v>
      </c>
      <c r="DK24">
        <v>1608318842.5</v>
      </c>
      <c r="DL24">
        <v>1608318842.5</v>
      </c>
      <c r="DM24">
        <v>14</v>
      </c>
      <c r="DN24">
        <v>0.28499999999999998</v>
      </c>
      <c r="DO24">
        <v>-4.0000000000000001E-3</v>
      </c>
      <c r="DP24">
        <v>0.52700000000000002</v>
      </c>
      <c r="DQ24">
        <v>0.30099999999999999</v>
      </c>
      <c r="DR24">
        <v>400</v>
      </c>
      <c r="DS24">
        <v>22</v>
      </c>
      <c r="DT24">
        <v>0.14000000000000001</v>
      </c>
      <c r="DU24">
        <v>0.14000000000000001</v>
      </c>
      <c r="DV24">
        <v>0.41546259370667299</v>
      </c>
      <c r="DW24">
        <v>-0.17491895717469599</v>
      </c>
      <c r="DX24">
        <v>2.6873508043763501E-2</v>
      </c>
      <c r="DY24">
        <v>1</v>
      </c>
      <c r="DZ24">
        <v>-0.51671040000000001</v>
      </c>
      <c r="EA24">
        <v>0.16472510789766401</v>
      </c>
      <c r="EB24">
        <v>3.0387961305534599E-2</v>
      </c>
      <c r="EC24">
        <v>1</v>
      </c>
      <c r="ED24">
        <v>5.2408216666666702E-2</v>
      </c>
      <c r="EE24">
        <v>0.10937240756395999</v>
      </c>
      <c r="EF24">
        <v>1.51472400161016E-2</v>
      </c>
      <c r="EG24">
        <v>1</v>
      </c>
      <c r="EH24">
        <v>3</v>
      </c>
      <c r="EI24">
        <v>3</v>
      </c>
      <c r="EJ24" t="s">
        <v>310</v>
      </c>
      <c r="EK24">
        <v>100</v>
      </c>
      <c r="EL24">
        <v>100</v>
      </c>
      <c r="EM24">
        <v>0.52700000000000002</v>
      </c>
      <c r="EN24">
        <v>0.30099999999999999</v>
      </c>
      <c r="EO24">
        <v>0.40958478018501299</v>
      </c>
      <c r="EP24">
        <v>-1.6043650578588901E-5</v>
      </c>
      <c r="EQ24">
        <v>-1.15305589960158E-6</v>
      </c>
      <c r="ER24">
        <v>3.6581349982770798E-10</v>
      </c>
      <c r="ES24">
        <v>-0.13195744249512301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10</v>
      </c>
      <c r="FB24">
        <v>10.1</v>
      </c>
      <c r="FC24">
        <v>2</v>
      </c>
      <c r="FD24">
        <v>509.72500000000002</v>
      </c>
      <c r="FE24">
        <v>477.39</v>
      </c>
      <c r="FF24">
        <v>22.859100000000002</v>
      </c>
      <c r="FG24">
        <v>35.412999999999997</v>
      </c>
      <c r="FH24">
        <v>30.0001</v>
      </c>
      <c r="FI24">
        <v>35.417000000000002</v>
      </c>
      <c r="FJ24">
        <v>35.457599999999999</v>
      </c>
      <c r="FK24">
        <v>19.116</v>
      </c>
      <c r="FL24">
        <v>21.7379</v>
      </c>
      <c r="FM24">
        <v>55.632899999999999</v>
      </c>
      <c r="FN24">
        <v>22.872399999999999</v>
      </c>
      <c r="FO24">
        <v>400.34300000000002</v>
      </c>
      <c r="FP24">
        <v>22.2486</v>
      </c>
      <c r="FQ24">
        <v>97.612499999999997</v>
      </c>
      <c r="FR24">
        <v>101.574</v>
      </c>
    </row>
    <row r="25" spans="1:174" x14ac:dyDescent="0.25">
      <c r="A25">
        <v>9</v>
      </c>
      <c r="B25">
        <v>1608318963.5</v>
      </c>
      <c r="C25">
        <v>879</v>
      </c>
      <c r="D25" t="s">
        <v>332</v>
      </c>
      <c r="E25" t="s">
        <v>333</v>
      </c>
      <c r="F25" t="s">
        <v>292</v>
      </c>
      <c r="G25" t="s">
        <v>293</v>
      </c>
      <c r="H25">
        <v>1608318955.5</v>
      </c>
      <c r="I25">
        <f t="shared" si="0"/>
        <v>1.3852550905387756E-5</v>
      </c>
      <c r="J25">
        <f t="shared" si="1"/>
        <v>1.3852550905387756E-2</v>
      </c>
      <c r="K25">
        <f t="shared" si="2"/>
        <v>0.15509967268430191</v>
      </c>
      <c r="L25">
        <f t="shared" si="3"/>
        <v>499.86690322580603</v>
      </c>
      <c r="M25">
        <f t="shared" si="4"/>
        <v>164.14276187317421</v>
      </c>
      <c r="N25">
        <f t="shared" si="5"/>
        <v>16.848168567949841</v>
      </c>
      <c r="O25">
        <f t="shared" si="6"/>
        <v>51.308030588608176</v>
      </c>
      <c r="P25">
        <f t="shared" si="7"/>
        <v>7.6118802125178515E-4</v>
      </c>
      <c r="Q25">
        <f t="shared" si="8"/>
        <v>2.9714540761401138</v>
      </c>
      <c r="R25">
        <f t="shared" si="9"/>
        <v>7.6107970949070708E-4</v>
      </c>
      <c r="S25">
        <f t="shared" si="10"/>
        <v>4.7568454828598983E-4</v>
      </c>
      <c r="T25">
        <f t="shared" si="11"/>
        <v>231.2933546210366</v>
      </c>
      <c r="U25">
        <f t="shared" si="12"/>
        <v>29.350418221921341</v>
      </c>
      <c r="V25">
        <f t="shared" si="13"/>
        <v>29.162067741935498</v>
      </c>
      <c r="W25">
        <f t="shared" si="14"/>
        <v>4.059644045867528</v>
      </c>
      <c r="X25">
        <f t="shared" si="15"/>
        <v>59.229489314327907</v>
      </c>
      <c r="Y25">
        <f t="shared" si="16"/>
        <v>2.2488238373151481</v>
      </c>
      <c r="Z25">
        <f t="shared" si="17"/>
        <v>3.7967976144125668</v>
      </c>
      <c r="AA25">
        <f t="shared" si="18"/>
        <v>1.8108202085523799</v>
      </c>
      <c r="AB25">
        <f t="shared" si="19"/>
        <v>-0.61089749492760004</v>
      </c>
      <c r="AC25">
        <f t="shared" si="20"/>
        <v>-184.74231806640194</v>
      </c>
      <c r="AD25">
        <f t="shared" si="21"/>
        <v>-13.631427927442436</v>
      </c>
      <c r="AE25">
        <f t="shared" si="22"/>
        <v>32.308711132264619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53972.12549175771</v>
      </c>
      <c r="AK25" t="s">
        <v>294</v>
      </c>
      <c r="AL25">
        <v>0</v>
      </c>
      <c r="AM25">
        <v>0</v>
      </c>
      <c r="AN25">
        <v>0</v>
      </c>
      <c r="AO25" t="e">
        <f t="shared" si="26"/>
        <v>#DIV/0!</v>
      </c>
      <c r="AP25">
        <v>-1</v>
      </c>
      <c r="AQ25" t="s">
        <v>334</v>
      </c>
      <c r="AR25">
        <v>15511.9</v>
      </c>
      <c r="AS25">
        <v>587.84596153846201</v>
      </c>
      <c r="AT25">
        <v>604.89</v>
      </c>
      <c r="AU25">
        <f t="shared" si="27"/>
        <v>2.8177087506055631E-2</v>
      </c>
      <c r="AV25">
        <v>0.5</v>
      </c>
      <c r="AW25">
        <f t="shared" si="28"/>
        <v>1180.195037038395</v>
      </c>
      <c r="AX25">
        <f t="shared" si="29"/>
        <v>0.15509967268430191</v>
      </c>
      <c r="AY25">
        <f t="shared" si="30"/>
        <v>16.627229416421709</v>
      </c>
      <c r="AZ25">
        <f t="shared" si="31"/>
        <v>9.7873625666392581E-4</v>
      </c>
      <c r="BA25">
        <f t="shared" si="32"/>
        <v>-1</v>
      </c>
      <c r="BB25" t="s">
        <v>335</v>
      </c>
      <c r="BC25">
        <v>587.84596153846201</v>
      </c>
      <c r="BD25">
        <v>453.18</v>
      </c>
      <c r="BE25">
        <f t="shared" si="33"/>
        <v>0.2508059316569955</v>
      </c>
      <c r="BF25">
        <f t="shared" si="34"/>
        <v>0.11234617666296211</v>
      </c>
      <c r="BG25">
        <f t="shared" si="35"/>
        <v>1.3347676419965575</v>
      </c>
      <c r="BH25">
        <f t="shared" si="36"/>
        <v>2.8177087506055614E-2</v>
      </c>
      <c r="BI25" t="e">
        <f t="shared" si="37"/>
        <v>#DIV/0!</v>
      </c>
      <c r="BJ25">
        <f t="shared" si="38"/>
        <v>8.6609492403206714E-2</v>
      </c>
      <c r="BK25">
        <f t="shared" si="39"/>
        <v>0.9133905075967933</v>
      </c>
      <c r="BL25">
        <f t="shared" si="40"/>
        <v>1400.0116129032299</v>
      </c>
      <c r="BM25">
        <f t="shared" si="41"/>
        <v>1180.195037038395</v>
      </c>
      <c r="BN25">
        <f t="shared" si="42"/>
        <v>0.84298946248810236</v>
      </c>
      <c r="BO25">
        <f t="shared" si="43"/>
        <v>0.19597892497620459</v>
      </c>
      <c r="BP25">
        <v>6</v>
      </c>
      <c r="BQ25">
        <v>0.5</v>
      </c>
      <c r="BR25" t="s">
        <v>297</v>
      </c>
      <c r="BS25">
        <v>2</v>
      </c>
      <c r="BT25">
        <v>1608318955.5</v>
      </c>
      <c r="BU25">
        <v>499.86690322580603</v>
      </c>
      <c r="BV25">
        <v>500.06132258064503</v>
      </c>
      <c r="BW25">
        <v>21.9090967741935</v>
      </c>
      <c r="BX25">
        <v>21.892838709677399</v>
      </c>
      <c r="BY25">
        <v>499.422129032258</v>
      </c>
      <c r="BZ25">
        <v>21.620535483870999</v>
      </c>
      <c r="CA25">
        <v>500.024612903226</v>
      </c>
      <c r="CB25">
        <v>102.543322580645</v>
      </c>
      <c r="CC25">
        <v>0.100061603225806</v>
      </c>
      <c r="CD25">
        <v>28.008848387096801</v>
      </c>
      <c r="CE25">
        <v>29.162067741935498</v>
      </c>
      <c r="CF25">
        <v>999.9</v>
      </c>
      <c r="CG25">
        <v>0</v>
      </c>
      <c r="CH25">
        <v>0</v>
      </c>
      <c r="CI25">
        <v>9986.8532258064497</v>
      </c>
      <c r="CJ25">
        <v>0</v>
      </c>
      <c r="CK25">
        <v>612.49748387096804</v>
      </c>
      <c r="CL25">
        <v>1400.0116129032299</v>
      </c>
      <c r="CM25">
        <v>0.89999412903225795</v>
      </c>
      <c r="CN25">
        <v>0.10000594516128999</v>
      </c>
      <c r="CO25">
        <v>0</v>
      </c>
      <c r="CP25">
        <v>587.85199999999998</v>
      </c>
      <c r="CQ25">
        <v>4.9994800000000001</v>
      </c>
      <c r="CR25">
        <v>9674.6703225806505</v>
      </c>
      <c r="CS25">
        <v>11417.6387096774</v>
      </c>
      <c r="CT25">
        <v>49.058</v>
      </c>
      <c r="CU25">
        <v>51.061999999999998</v>
      </c>
      <c r="CV25">
        <v>50.170999999999999</v>
      </c>
      <c r="CW25">
        <v>50.471548387096803</v>
      </c>
      <c r="CX25">
        <v>50.945129032258002</v>
      </c>
      <c r="CY25">
        <v>1255.50225806452</v>
      </c>
      <c r="CZ25">
        <v>139.50935483871001</v>
      </c>
      <c r="DA25">
        <v>0</v>
      </c>
      <c r="DB25">
        <v>136.200000047684</v>
      </c>
      <c r="DC25">
        <v>0</v>
      </c>
      <c r="DD25">
        <v>587.84596153846201</v>
      </c>
      <c r="DE25">
        <v>-0.83388034142748602</v>
      </c>
      <c r="DF25">
        <v>-69.665982821917197</v>
      </c>
      <c r="DG25">
        <v>9674.1819230769197</v>
      </c>
      <c r="DH25">
        <v>15</v>
      </c>
      <c r="DI25">
        <v>1608318842.5</v>
      </c>
      <c r="DJ25" t="s">
        <v>331</v>
      </c>
      <c r="DK25">
        <v>1608318842.5</v>
      </c>
      <c r="DL25">
        <v>1608318842.5</v>
      </c>
      <c r="DM25">
        <v>14</v>
      </c>
      <c r="DN25">
        <v>0.28499999999999998</v>
      </c>
      <c r="DO25">
        <v>-4.0000000000000001E-3</v>
      </c>
      <c r="DP25">
        <v>0.52700000000000002</v>
      </c>
      <c r="DQ25">
        <v>0.30099999999999999</v>
      </c>
      <c r="DR25">
        <v>400</v>
      </c>
      <c r="DS25">
        <v>22</v>
      </c>
      <c r="DT25">
        <v>0.14000000000000001</v>
      </c>
      <c r="DU25">
        <v>0.14000000000000001</v>
      </c>
      <c r="DV25">
        <v>0.16070564642616</v>
      </c>
      <c r="DW25">
        <v>-0.63254847417030902</v>
      </c>
      <c r="DX25">
        <v>5.4567857360396599E-2</v>
      </c>
      <c r="DY25">
        <v>0</v>
      </c>
      <c r="DZ25">
        <v>-0.19670002</v>
      </c>
      <c r="EA25">
        <v>0.814346968631813</v>
      </c>
      <c r="EB25">
        <v>6.88746617174434E-2</v>
      </c>
      <c r="EC25">
        <v>0</v>
      </c>
      <c r="ED25">
        <v>1.7428602166666699E-2</v>
      </c>
      <c r="EE25">
        <v>-0.148692422095662</v>
      </c>
      <c r="EF25">
        <v>1.25625456945935E-2</v>
      </c>
      <c r="EG25">
        <v>1</v>
      </c>
      <c r="EH25">
        <v>1</v>
      </c>
      <c r="EI25">
        <v>3</v>
      </c>
      <c r="EJ25" t="s">
        <v>305</v>
      </c>
      <c r="EK25">
        <v>100</v>
      </c>
      <c r="EL25">
        <v>100</v>
      </c>
      <c r="EM25">
        <v>0.44500000000000001</v>
      </c>
      <c r="EN25">
        <v>0.28639999999999999</v>
      </c>
      <c r="EO25">
        <v>0.69483461209458997</v>
      </c>
      <c r="EP25">
        <v>-1.6043650578588901E-5</v>
      </c>
      <c r="EQ25">
        <v>-1.15305589960158E-6</v>
      </c>
      <c r="ER25">
        <v>3.6581349982770798E-10</v>
      </c>
      <c r="ES25">
        <v>-0.13599334011707001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2</v>
      </c>
      <c r="FB25">
        <v>2</v>
      </c>
      <c r="FC25">
        <v>2</v>
      </c>
      <c r="FD25">
        <v>509.678</v>
      </c>
      <c r="FE25">
        <v>477.60599999999999</v>
      </c>
      <c r="FF25">
        <v>23.0808</v>
      </c>
      <c r="FG25">
        <v>35.306699999999999</v>
      </c>
      <c r="FH25">
        <v>30.000699999999998</v>
      </c>
      <c r="FI25">
        <v>35.362499999999997</v>
      </c>
      <c r="FJ25">
        <v>35.409700000000001</v>
      </c>
      <c r="FK25">
        <v>22.839500000000001</v>
      </c>
      <c r="FL25">
        <v>21.163499999999999</v>
      </c>
      <c r="FM25">
        <v>54.1252</v>
      </c>
      <c r="FN25">
        <v>23.081199999999999</v>
      </c>
      <c r="FO25">
        <v>500.017</v>
      </c>
      <c r="FP25">
        <v>22.090800000000002</v>
      </c>
      <c r="FQ25">
        <v>97.634699999999995</v>
      </c>
      <c r="FR25">
        <v>101.592</v>
      </c>
    </row>
    <row r="26" spans="1:174" x14ac:dyDescent="0.25">
      <c r="A26">
        <v>10</v>
      </c>
      <c r="B26">
        <v>1608319075.5</v>
      </c>
      <c r="C26">
        <v>991</v>
      </c>
      <c r="D26" t="s">
        <v>336</v>
      </c>
      <c r="E26" t="s">
        <v>337</v>
      </c>
      <c r="F26" t="s">
        <v>292</v>
      </c>
      <c r="G26" t="s">
        <v>293</v>
      </c>
      <c r="H26">
        <v>1608319067.5</v>
      </c>
      <c r="I26">
        <f t="shared" si="0"/>
        <v>-5.441959708860162E-5</v>
      </c>
      <c r="J26">
        <f t="shared" si="1"/>
        <v>-5.4419597088601619E-2</v>
      </c>
      <c r="K26">
        <f t="shared" si="2"/>
        <v>0.37528427705858536</v>
      </c>
      <c r="L26">
        <f t="shared" si="3"/>
        <v>599.74754838709703</v>
      </c>
      <c r="M26">
        <f t="shared" si="4"/>
        <v>779.75617558807869</v>
      </c>
      <c r="N26">
        <f t="shared" si="5"/>
        <v>80.032040099831278</v>
      </c>
      <c r="O26">
        <f t="shared" si="6"/>
        <v>61.556447188240114</v>
      </c>
      <c r="P26">
        <f t="shared" si="7"/>
        <v>-3.0006217000709272E-3</v>
      </c>
      <c r="Q26">
        <f t="shared" si="8"/>
        <v>2.9734746921326494</v>
      </c>
      <c r="R26">
        <f t="shared" si="9"/>
        <v>-3.002304950690544E-3</v>
      </c>
      <c r="S26">
        <f t="shared" si="10"/>
        <v>-1.8762892861852011E-3</v>
      </c>
      <c r="T26">
        <f t="shared" si="11"/>
        <v>231.28982533609022</v>
      </c>
      <c r="U26">
        <f t="shared" si="12"/>
        <v>29.365770784867898</v>
      </c>
      <c r="V26">
        <f t="shared" si="13"/>
        <v>29.2116032258064</v>
      </c>
      <c r="W26">
        <f t="shared" si="14"/>
        <v>4.0712811473780697</v>
      </c>
      <c r="X26">
        <f t="shared" si="15"/>
        <v>59.747958365864292</v>
      </c>
      <c r="Y26">
        <f t="shared" si="16"/>
        <v>2.2683401405295669</v>
      </c>
      <c r="Z26">
        <f t="shared" si="17"/>
        <v>3.7965148978639145</v>
      </c>
      <c r="AA26">
        <f t="shared" si="18"/>
        <v>1.8029410068485028</v>
      </c>
      <c r="AB26">
        <f t="shared" si="19"/>
        <v>2.3999042316073314</v>
      </c>
      <c r="AC26">
        <f t="shared" si="20"/>
        <v>-193.01355615335831</v>
      </c>
      <c r="AD26">
        <f t="shared" si="21"/>
        <v>-14.235473928005232</v>
      </c>
      <c r="AE26">
        <f t="shared" si="22"/>
        <v>26.440699486334012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54031.453528596998</v>
      </c>
      <c r="AK26" t="s">
        <v>294</v>
      </c>
      <c r="AL26">
        <v>0</v>
      </c>
      <c r="AM26">
        <v>0</v>
      </c>
      <c r="AN26">
        <v>0</v>
      </c>
      <c r="AO26" t="e">
        <f t="shared" si="26"/>
        <v>#DIV/0!</v>
      </c>
      <c r="AP26">
        <v>-1</v>
      </c>
      <c r="AQ26" t="s">
        <v>338</v>
      </c>
      <c r="AR26">
        <v>15510.4</v>
      </c>
      <c r="AS26">
        <v>584.64800000000002</v>
      </c>
      <c r="AT26">
        <v>601.47</v>
      </c>
      <c r="AU26">
        <f t="shared" si="27"/>
        <v>2.7968144712121945E-2</v>
      </c>
      <c r="AV26">
        <v>0.5</v>
      </c>
      <c r="AW26">
        <f t="shared" si="28"/>
        <v>1180.1795193136807</v>
      </c>
      <c r="AX26">
        <f t="shared" si="29"/>
        <v>0.37528427705858536</v>
      </c>
      <c r="AY26">
        <f t="shared" si="30"/>
        <v>16.503715791223769</v>
      </c>
      <c r="AZ26">
        <f t="shared" si="31"/>
        <v>1.1653178644028372E-3</v>
      </c>
      <c r="BA26">
        <f t="shared" si="32"/>
        <v>-1</v>
      </c>
      <c r="BB26" t="s">
        <v>339</v>
      </c>
      <c r="BC26">
        <v>584.64800000000002</v>
      </c>
      <c r="BD26">
        <v>450.72</v>
      </c>
      <c r="BE26">
        <f t="shared" si="33"/>
        <v>0.25063594194224148</v>
      </c>
      <c r="BF26">
        <f t="shared" si="34"/>
        <v>0.11158872305140964</v>
      </c>
      <c r="BG26">
        <f t="shared" si="35"/>
        <v>1.3344648562300319</v>
      </c>
      <c r="BH26">
        <f t="shared" si="36"/>
        <v>2.7968144712121973E-2</v>
      </c>
      <c r="BI26" t="e">
        <f t="shared" si="37"/>
        <v>#DIV/0!</v>
      </c>
      <c r="BJ26">
        <f t="shared" si="38"/>
        <v>8.6026582240478641E-2</v>
      </c>
      <c r="BK26">
        <f t="shared" si="39"/>
        <v>0.91397341775952134</v>
      </c>
      <c r="BL26">
        <f t="shared" si="40"/>
        <v>1399.9935483871</v>
      </c>
      <c r="BM26">
        <f t="shared" si="41"/>
        <v>1180.1795193136807</v>
      </c>
      <c r="BN26">
        <f t="shared" si="42"/>
        <v>0.84298925568145511</v>
      </c>
      <c r="BO26">
        <f t="shared" si="43"/>
        <v>0.19597851136291033</v>
      </c>
      <c r="BP26">
        <v>6</v>
      </c>
      <c r="BQ26">
        <v>0.5</v>
      </c>
      <c r="BR26" t="s">
        <v>297</v>
      </c>
      <c r="BS26">
        <v>2</v>
      </c>
      <c r="BT26">
        <v>1608319067.5</v>
      </c>
      <c r="BU26">
        <v>599.74754838709703</v>
      </c>
      <c r="BV26">
        <v>600.15870967741898</v>
      </c>
      <c r="BW26">
        <v>22.1005516129032</v>
      </c>
      <c r="BX26">
        <v>22.1644096774194</v>
      </c>
      <c r="BY26">
        <v>599.397903225807</v>
      </c>
      <c r="BZ26">
        <v>21.803893548387101</v>
      </c>
      <c r="CA26">
        <v>500.017290322581</v>
      </c>
      <c r="CB26">
        <v>102.537258064516</v>
      </c>
      <c r="CC26">
        <v>0.100005487096774</v>
      </c>
      <c r="CD26">
        <v>28.007570967741898</v>
      </c>
      <c r="CE26">
        <v>29.2116032258064</v>
      </c>
      <c r="CF26">
        <v>999.9</v>
      </c>
      <c r="CG26">
        <v>0</v>
      </c>
      <c r="CH26">
        <v>0</v>
      </c>
      <c r="CI26">
        <v>9998.8693548387091</v>
      </c>
      <c r="CJ26">
        <v>0</v>
      </c>
      <c r="CK26">
        <v>449.29706451612901</v>
      </c>
      <c r="CL26">
        <v>1399.9935483871</v>
      </c>
      <c r="CM26">
        <v>0.900003</v>
      </c>
      <c r="CN26">
        <v>9.9997199999999897E-2</v>
      </c>
      <c r="CO26">
        <v>0</v>
      </c>
      <c r="CP26">
        <v>584.632838709677</v>
      </c>
      <c r="CQ26">
        <v>4.9994800000000001</v>
      </c>
      <c r="CR26">
        <v>9496.1312903225808</v>
      </c>
      <c r="CS26">
        <v>11417.5419354839</v>
      </c>
      <c r="CT26">
        <v>49.316129032258097</v>
      </c>
      <c r="CU26">
        <v>51.191064516129003</v>
      </c>
      <c r="CV26">
        <v>50.378999999999998</v>
      </c>
      <c r="CW26">
        <v>50.649000000000001</v>
      </c>
      <c r="CX26">
        <v>51.180999999999997</v>
      </c>
      <c r="CY26">
        <v>1255.4970967741899</v>
      </c>
      <c r="CZ26">
        <v>139.49806451612901</v>
      </c>
      <c r="DA26">
        <v>0</v>
      </c>
      <c r="DB26">
        <v>111.299999952316</v>
      </c>
      <c r="DC26">
        <v>0</v>
      </c>
      <c r="DD26">
        <v>584.64800000000002</v>
      </c>
      <c r="DE26">
        <v>-0.16444445137334099</v>
      </c>
      <c r="DF26">
        <v>517.86974592983597</v>
      </c>
      <c r="DG26">
        <v>9497.3003846153806</v>
      </c>
      <c r="DH26">
        <v>15</v>
      </c>
      <c r="DI26">
        <v>1608318842.5</v>
      </c>
      <c r="DJ26" t="s">
        <v>331</v>
      </c>
      <c r="DK26">
        <v>1608318842.5</v>
      </c>
      <c r="DL26">
        <v>1608318842.5</v>
      </c>
      <c r="DM26">
        <v>14</v>
      </c>
      <c r="DN26">
        <v>0.28499999999999998</v>
      </c>
      <c r="DO26">
        <v>-4.0000000000000001E-3</v>
      </c>
      <c r="DP26">
        <v>0.52700000000000002</v>
      </c>
      <c r="DQ26">
        <v>0.30099999999999999</v>
      </c>
      <c r="DR26">
        <v>400</v>
      </c>
      <c r="DS26">
        <v>22</v>
      </c>
      <c r="DT26">
        <v>0.14000000000000001</v>
      </c>
      <c r="DU26">
        <v>0.14000000000000001</v>
      </c>
      <c r="DV26">
        <v>0.377587951657742</v>
      </c>
      <c r="DW26">
        <v>-0.16805534377272199</v>
      </c>
      <c r="DX26">
        <v>4.7315942456453097E-2</v>
      </c>
      <c r="DY26">
        <v>1</v>
      </c>
      <c r="DZ26">
        <v>-0.41157016666666701</v>
      </c>
      <c r="EA26">
        <v>0.15375315684093399</v>
      </c>
      <c r="EB26">
        <v>5.5610824641780701E-2</v>
      </c>
      <c r="EC26">
        <v>1</v>
      </c>
      <c r="ED26">
        <v>-6.3999876666666705E-2</v>
      </c>
      <c r="EE26">
        <v>3.6691835372636098E-3</v>
      </c>
      <c r="EF26">
        <v>9.4645628202727299E-4</v>
      </c>
      <c r="EG26">
        <v>1</v>
      </c>
      <c r="EH26">
        <v>3</v>
      </c>
      <c r="EI26">
        <v>3</v>
      </c>
      <c r="EJ26" t="s">
        <v>310</v>
      </c>
      <c r="EK26">
        <v>100</v>
      </c>
      <c r="EL26">
        <v>100</v>
      </c>
      <c r="EM26">
        <v>0.35</v>
      </c>
      <c r="EN26">
        <v>0.29730000000000001</v>
      </c>
      <c r="EO26">
        <v>0.69483461209458997</v>
      </c>
      <c r="EP26">
        <v>-1.6043650578588901E-5</v>
      </c>
      <c r="EQ26">
        <v>-1.15305589960158E-6</v>
      </c>
      <c r="ER26">
        <v>3.6581349982770798E-10</v>
      </c>
      <c r="ES26">
        <v>-0.13599334011707001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3.9</v>
      </c>
      <c r="FB26">
        <v>3.9</v>
      </c>
      <c r="FC26">
        <v>2</v>
      </c>
      <c r="FD26">
        <v>509.78699999999998</v>
      </c>
      <c r="FE26">
        <v>478.42500000000001</v>
      </c>
      <c r="FF26">
        <v>22.669899999999998</v>
      </c>
      <c r="FG26">
        <v>35.168799999999997</v>
      </c>
      <c r="FH26">
        <v>29.999700000000001</v>
      </c>
      <c r="FI26">
        <v>35.267800000000001</v>
      </c>
      <c r="FJ26">
        <v>35.321300000000001</v>
      </c>
      <c r="FK26">
        <v>26.480399999999999</v>
      </c>
      <c r="FL26">
        <v>20.4847</v>
      </c>
      <c r="FM26">
        <v>53.380099999999999</v>
      </c>
      <c r="FN26">
        <v>22.670100000000001</v>
      </c>
      <c r="FO26">
        <v>600.19899999999996</v>
      </c>
      <c r="FP26">
        <v>22.1341</v>
      </c>
      <c r="FQ26">
        <v>97.661299999999997</v>
      </c>
      <c r="FR26">
        <v>101.617</v>
      </c>
    </row>
    <row r="27" spans="1:174" x14ac:dyDescent="0.25">
      <c r="A27">
        <v>11</v>
      </c>
      <c r="B27">
        <v>1608319191.5</v>
      </c>
      <c r="C27">
        <v>1107</v>
      </c>
      <c r="D27" t="s">
        <v>340</v>
      </c>
      <c r="E27" t="s">
        <v>341</v>
      </c>
      <c r="F27" t="s">
        <v>292</v>
      </c>
      <c r="G27" t="s">
        <v>293</v>
      </c>
      <c r="H27">
        <v>1608319183.75</v>
      </c>
      <c r="I27">
        <f t="shared" si="0"/>
        <v>-2.1207480922703823E-5</v>
      </c>
      <c r="J27">
        <f t="shared" si="1"/>
        <v>-2.1207480922703824E-2</v>
      </c>
      <c r="K27">
        <f t="shared" si="2"/>
        <v>0.47977364981501591</v>
      </c>
      <c r="L27">
        <f t="shared" si="3"/>
        <v>699.76906666666696</v>
      </c>
      <c r="M27">
        <f t="shared" si="4"/>
        <v>1324.6059134950517</v>
      </c>
      <c r="N27">
        <f t="shared" si="5"/>
        <v>135.94630367933595</v>
      </c>
      <c r="O27">
        <f t="shared" si="6"/>
        <v>71.818355235530632</v>
      </c>
      <c r="P27">
        <f t="shared" si="7"/>
        <v>-1.1733538114818347E-3</v>
      </c>
      <c r="Q27">
        <f t="shared" si="8"/>
        <v>2.9739322561256647</v>
      </c>
      <c r="R27">
        <f t="shared" si="9"/>
        <v>-1.1736110625716379E-3</v>
      </c>
      <c r="S27">
        <f t="shared" si="10"/>
        <v>-7.3348379701878175E-4</v>
      </c>
      <c r="T27">
        <f t="shared" si="11"/>
        <v>231.29958645810513</v>
      </c>
      <c r="U27">
        <f t="shared" si="12"/>
        <v>29.345684370625328</v>
      </c>
      <c r="V27">
        <f t="shared" si="13"/>
        <v>29.282316666666699</v>
      </c>
      <c r="W27">
        <f t="shared" si="14"/>
        <v>4.0879438612941694</v>
      </c>
      <c r="X27">
        <f t="shared" si="15"/>
        <v>60.385059067538336</v>
      </c>
      <c r="Y27">
        <f t="shared" si="16"/>
        <v>2.2909983587551563</v>
      </c>
      <c r="Z27">
        <f t="shared" si="17"/>
        <v>3.7939821441472201</v>
      </c>
      <c r="AA27">
        <f t="shared" si="18"/>
        <v>1.7969455025390131</v>
      </c>
      <c r="AB27">
        <f t="shared" si="19"/>
        <v>0.93524990869123859</v>
      </c>
      <c r="AC27">
        <f t="shared" si="20"/>
        <v>-206.21619488509288</v>
      </c>
      <c r="AD27">
        <f t="shared" si="21"/>
        <v>-15.211369176506437</v>
      </c>
      <c r="AE27">
        <f t="shared" si="22"/>
        <v>10.807272305197074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54046.801616087345</v>
      </c>
      <c r="AK27" t="s">
        <v>294</v>
      </c>
      <c r="AL27">
        <v>0</v>
      </c>
      <c r="AM27">
        <v>0</v>
      </c>
      <c r="AN27">
        <v>0</v>
      </c>
      <c r="AO27" t="e">
        <f t="shared" si="26"/>
        <v>#DIV/0!</v>
      </c>
      <c r="AP27">
        <v>-1</v>
      </c>
      <c r="AQ27" t="s">
        <v>342</v>
      </c>
      <c r="AR27">
        <v>15508.9</v>
      </c>
      <c r="AS27">
        <v>581.60224000000005</v>
      </c>
      <c r="AT27">
        <v>599.04</v>
      </c>
      <c r="AU27">
        <f t="shared" si="27"/>
        <v>2.9109508547008445E-2</v>
      </c>
      <c r="AV27">
        <v>0.5</v>
      </c>
      <c r="AW27">
        <f t="shared" si="28"/>
        <v>1180.2263315545451</v>
      </c>
      <c r="AX27">
        <f t="shared" si="29"/>
        <v>0.47977364981501591</v>
      </c>
      <c r="AY27">
        <f t="shared" si="30"/>
        <v>17.177904242895728</v>
      </c>
      <c r="AZ27">
        <f t="shared" si="31"/>
        <v>1.2538049781230685E-3</v>
      </c>
      <c r="BA27">
        <f t="shared" si="32"/>
        <v>-1</v>
      </c>
      <c r="BB27" t="s">
        <v>343</v>
      </c>
      <c r="BC27">
        <v>581.60224000000005</v>
      </c>
      <c r="BD27">
        <v>453.11</v>
      </c>
      <c r="BE27">
        <f t="shared" si="33"/>
        <v>0.24360643696581186</v>
      </c>
      <c r="BF27">
        <f t="shared" si="34"/>
        <v>0.11949400397450777</v>
      </c>
      <c r="BG27">
        <f t="shared" si="35"/>
        <v>1.3220630751914544</v>
      </c>
      <c r="BH27">
        <f t="shared" si="36"/>
        <v>2.9109508547008403E-2</v>
      </c>
      <c r="BI27" t="e">
        <f t="shared" si="37"/>
        <v>#DIV/0!</v>
      </c>
      <c r="BJ27">
        <f t="shared" si="38"/>
        <v>9.3094428489287132E-2</v>
      </c>
      <c r="BK27">
        <f t="shared" si="39"/>
        <v>0.90690557151071283</v>
      </c>
      <c r="BL27">
        <f t="shared" si="40"/>
        <v>1400.04866666667</v>
      </c>
      <c r="BM27">
        <f t="shared" si="41"/>
        <v>1180.2263315545451</v>
      </c>
      <c r="BN27">
        <f t="shared" si="42"/>
        <v>0.84298950433237962</v>
      </c>
      <c r="BO27">
        <f t="shared" si="43"/>
        <v>0.19597900866475917</v>
      </c>
      <c r="BP27">
        <v>6</v>
      </c>
      <c r="BQ27">
        <v>0.5</v>
      </c>
      <c r="BR27" t="s">
        <v>297</v>
      </c>
      <c r="BS27">
        <v>2</v>
      </c>
      <c r="BT27">
        <v>1608319183.75</v>
      </c>
      <c r="BU27">
        <v>699.76906666666696</v>
      </c>
      <c r="BV27">
        <v>700.32696666666698</v>
      </c>
      <c r="BW27">
        <v>22.322563333333299</v>
      </c>
      <c r="BX27">
        <v>22.347443333333299</v>
      </c>
      <c r="BY27">
        <v>699.52440000000001</v>
      </c>
      <c r="BZ27">
        <v>22.016466666666702</v>
      </c>
      <c r="CA27">
        <v>500.0179</v>
      </c>
      <c r="CB27">
        <v>102.531533333333</v>
      </c>
      <c r="CC27">
        <v>9.9975626666666706E-2</v>
      </c>
      <c r="CD27">
        <v>27.996123333333301</v>
      </c>
      <c r="CE27">
        <v>29.282316666666699</v>
      </c>
      <c r="CF27">
        <v>999.9</v>
      </c>
      <c r="CG27">
        <v>0</v>
      </c>
      <c r="CH27">
        <v>0</v>
      </c>
      <c r="CI27">
        <v>10002.0163333333</v>
      </c>
      <c r="CJ27">
        <v>0</v>
      </c>
      <c r="CK27">
        <v>313.5147</v>
      </c>
      <c r="CL27">
        <v>1400.04866666667</v>
      </c>
      <c r="CM27">
        <v>0.89999269999999998</v>
      </c>
      <c r="CN27">
        <v>0.100007293333333</v>
      </c>
      <c r="CO27">
        <v>0</v>
      </c>
      <c r="CP27">
        <v>581.587533333333</v>
      </c>
      <c r="CQ27">
        <v>4.9994800000000001</v>
      </c>
      <c r="CR27">
        <v>9470.82</v>
      </c>
      <c r="CS27">
        <v>11417.946666666699</v>
      </c>
      <c r="CT27">
        <v>49.595599999999997</v>
      </c>
      <c r="CU27">
        <v>51.410133333333299</v>
      </c>
      <c r="CV27">
        <v>50.6415333333333</v>
      </c>
      <c r="CW27">
        <v>50.877000000000002</v>
      </c>
      <c r="CX27">
        <v>51.414266666666698</v>
      </c>
      <c r="CY27">
        <v>1255.5336666666699</v>
      </c>
      <c r="CZ27">
        <v>139.51499999999999</v>
      </c>
      <c r="DA27">
        <v>0</v>
      </c>
      <c r="DB27">
        <v>115.40000009536701</v>
      </c>
      <c r="DC27">
        <v>0</v>
      </c>
      <c r="DD27">
        <v>581.60224000000005</v>
      </c>
      <c r="DE27">
        <v>-0.10115385703581301</v>
      </c>
      <c r="DF27">
        <v>-44.004615341980603</v>
      </c>
      <c r="DG27">
        <v>9470.2216000000008</v>
      </c>
      <c r="DH27">
        <v>15</v>
      </c>
      <c r="DI27">
        <v>1608318842.5</v>
      </c>
      <c r="DJ27" t="s">
        <v>331</v>
      </c>
      <c r="DK27">
        <v>1608318842.5</v>
      </c>
      <c r="DL27">
        <v>1608318842.5</v>
      </c>
      <c r="DM27">
        <v>14</v>
      </c>
      <c r="DN27">
        <v>0.28499999999999998</v>
      </c>
      <c r="DO27">
        <v>-4.0000000000000001E-3</v>
      </c>
      <c r="DP27">
        <v>0.52700000000000002</v>
      </c>
      <c r="DQ27">
        <v>0.30099999999999999</v>
      </c>
      <c r="DR27">
        <v>400</v>
      </c>
      <c r="DS27">
        <v>22</v>
      </c>
      <c r="DT27">
        <v>0.14000000000000001</v>
      </c>
      <c r="DU27">
        <v>0.14000000000000001</v>
      </c>
      <c r="DV27">
        <v>0.48177740237149302</v>
      </c>
      <c r="DW27">
        <v>-0.114924808793093</v>
      </c>
      <c r="DX27">
        <v>4.12402145874858E-2</v>
      </c>
      <c r="DY27">
        <v>1</v>
      </c>
      <c r="DZ27">
        <v>-0.557918266666667</v>
      </c>
      <c r="EA27">
        <v>-0.10325862513904401</v>
      </c>
      <c r="EB27">
        <v>4.6444527207507302E-2</v>
      </c>
      <c r="EC27">
        <v>1</v>
      </c>
      <c r="ED27">
        <v>-2.6426767333333299E-2</v>
      </c>
      <c r="EE27">
        <v>0.18284502300333699</v>
      </c>
      <c r="EF27">
        <v>1.35556320183118E-2</v>
      </c>
      <c r="EG27">
        <v>1</v>
      </c>
      <c r="EH27">
        <v>3</v>
      </c>
      <c r="EI27">
        <v>3</v>
      </c>
      <c r="EJ27" t="s">
        <v>310</v>
      </c>
      <c r="EK27">
        <v>100</v>
      </c>
      <c r="EL27">
        <v>100</v>
      </c>
      <c r="EM27">
        <v>0.245</v>
      </c>
      <c r="EN27">
        <v>0.30690000000000001</v>
      </c>
      <c r="EO27">
        <v>0.69483461209458997</v>
      </c>
      <c r="EP27">
        <v>-1.6043650578588901E-5</v>
      </c>
      <c r="EQ27">
        <v>-1.15305589960158E-6</v>
      </c>
      <c r="ER27">
        <v>3.6581349982770798E-10</v>
      </c>
      <c r="ES27">
        <v>-0.13599334011707001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5.8</v>
      </c>
      <c r="FB27">
        <v>5.8</v>
      </c>
      <c r="FC27">
        <v>2</v>
      </c>
      <c r="FD27">
        <v>509.80500000000001</v>
      </c>
      <c r="FE27">
        <v>478.42899999999997</v>
      </c>
      <c r="FF27">
        <v>22.611000000000001</v>
      </c>
      <c r="FG27">
        <v>35.121600000000001</v>
      </c>
      <c r="FH27">
        <v>30</v>
      </c>
      <c r="FI27">
        <v>35.206400000000002</v>
      </c>
      <c r="FJ27">
        <v>35.260800000000003</v>
      </c>
      <c r="FK27">
        <v>30.024699999999999</v>
      </c>
      <c r="FL27">
        <v>18.761700000000001</v>
      </c>
      <c r="FM27">
        <v>52.639200000000002</v>
      </c>
      <c r="FN27">
        <v>22.607399999999998</v>
      </c>
      <c r="FO27">
        <v>700.37599999999998</v>
      </c>
      <c r="FP27">
        <v>22.240400000000001</v>
      </c>
      <c r="FQ27">
        <v>97.663600000000002</v>
      </c>
      <c r="FR27">
        <v>101.62</v>
      </c>
    </row>
    <row r="28" spans="1:174" x14ac:dyDescent="0.25">
      <c r="A28">
        <v>12</v>
      </c>
      <c r="B28">
        <v>1608319283.5</v>
      </c>
      <c r="C28">
        <v>1199</v>
      </c>
      <c r="D28" t="s">
        <v>344</v>
      </c>
      <c r="E28" t="s">
        <v>345</v>
      </c>
      <c r="F28" t="s">
        <v>292</v>
      </c>
      <c r="G28" t="s">
        <v>293</v>
      </c>
      <c r="H28">
        <v>1608319275.75</v>
      </c>
      <c r="I28">
        <f t="shared" si="0"/>
        <v>-2.5267138500449137E-5</v>
      </c>
      <c r="J28">
        <f t="shared" si="1"/>
        <v>-2.5267138500449138E-2</v>
      </c>
      <c r="K28">
        <f t="shared" si="2"/>
        <v>0.74976876967942307</v>
      </c>
      <c r="L28">
        <f t="shared" si="3"/>
        <v>799.27390000000003</v>
      </c>
      <c r="M28">
        <f t="shared" si="4"/>
        <v>1628.3712228461502</v>
      </c>
      <c r="N28">
        <f t="shared" si="5"/>
        <v>167.11604120471864</v>
      </c>
      <c r="O28">
        <f t="shared" si="6"/>
        <v>82.027665517690195</v>
      </c>
      <c r="P28">
        <f t="shared" si="7"/>
        <v>-1.3874161211713735E-3</v>
      </c>
      <c r="Q28">
        <f t="shared" si="8"/>
        <v>2.9741351141303545</v>
      </c>
      <c r="R28">
        <f t="shared" si="9"/>
        <v>-1.3877757892124503E-3</v>
      </c>
      <c r="S28">
        <f t="shared" si="10"/>
        <v>-8.6732754658576372E-4</v>
      </c>
      <c r="T28">
        <f t="shared" si="11"/>
        <v>231.29202234137964</v>
      </c>
      <c r="U28">
        <f t="shared" si="12"/>
        <v>29.342645269171481</v>
      </c>
      <c r="V28">
        <f t="shared" si="13"/>
        <v>29.287210000000002</v>
      </c>
      <c r="W28">
        <f t="shared" si="14"/>
        <v>4.0890991087610047</v>
      </c>
      <c r="X28">
        <f t="shared" si="15"/>
        <v>60.070282494937466</v>
      </c>
      <c r="Y28">
        <f t="shared" si="16"/>
        <v>2.2785305851438484</v>
      </c>
      <c r="Z28">
        <f t="shared" si="17"/>
        <v>3.7931078238825924</v>
      </c>
      <c r="AA28">
        <f t="shared" si="18"/>
        <v>1.8105685236171563</v>
      </c>
      <c r="AB28">
        <f t="shared" si="19"/>
        <v>1.114280807869807</v>
      </c>
      <c r="AC28">
        <f t="shared" si="20"/>
        <v>-207.64874975642036</v>
      </c>
      <c r="AD28">
        <f t="shared" si="21"/>
        <v>-15.316068235922335</v>
      </c>
      <c r="AE28">
        <f t="shared" si="22"/>
        <v>9.441485156906765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54053.378768560753</v>
      </c>
      <c r="AK28" t="s">
        <v>294</v>
      </c>
      <c r="AL28">
        <v>0</v>
      </c>
      <c r="AM28">
        <v>0</v>
      </c>
      <c r="AN28">
        <v>0</v>
      </c>
      <c r="AO28" t="e">
        <f t="shared" si="26"/>
        <v>#DIV/0!</v>
      </c>
      <c r="AP28">
        <v>-1</v>
      </c>
      <c r="AQ28" t="s">
        <v>346</v>
      </c>
      <c r="AR28">
        <v>15508.1</v>
      </c>
      <c r="AS28">
        <v>578.82488461538503</v>
      </c>
      <c r="AT28">
        <v>595.51</v>
      </c>
      <c r="AU28">
        <f t="shared" si="27"/>
        <v>2.8018195134615675E-2</v>
      </c>
      <c r="AV28">
        <v>0.5</v>
      </c>
      <c r="AW28">
        <f t="shared" si="28"/>
        <v>1180.188831554492</v>
      </c>
      <c r="AX28">
        <f t="shared" si="29"/>
        <v>0.74976876967942307</v>
      </c>
      <c r="AY28">
        <f t="shared" si="30"/>
        <v>16.533380489093915</v>
      </c>
      <c r="AZ28">
        <f t="shared" si="31"/>
        <v>1.4826176310910398E-3</v>
      </c>
      <c r="BA28">
        <f t="shared" si="32"/>
        <v>-1</v>
      </c>
      <c r="BB28" t="s">
        <v>347</v>
      </c>
      <c r="BC28">
        <v>578.82488461538503</v>
      </c>
      <c r="BD28">
        <v>451.39</v>
      </c>
      <c r="BE28">
        <f t="shared" si="33"/>
        <v>0.24201104935265572</v>
      </c>
      <c r="BF28">
        <f t="shared" si="34"/>
        <v>0.11577237985439189</v>
      </c>
      <c r="BG28">
        <f t="shared" si="35"/>
        <v>1.3192804448481357</v>
      </c>
      <c r="BH28">
        <f t="shared" si="36"/>
        <v>2.8018195134615641E-2</v>
      </c>
      <c r="BI28" t="e">
        <f t="shared" si="37"/>
        <v>#DIV/0!</v>
      </c>
      <c r="BJ28">
        <f t="shared" si="38"/>
        <v>9.0283773091750272E-2</v>
      </c>
      <c r="BK28">
        <f t="shared" si="39"/>
        <v>0.90971622690824971</v>
      </c>
      <c r="BL28">
        <f t="shared" si="40"/>
        <v>1400.0043333333299</v>
      </c>
      <c r="BM28">
        <f t="shared" si="41"/>
        <v>1180.188831554492</v>
      </c>
      <c r="BN28">
        <f t="shared" si="42"/>
        <v>0.84298941328597898</v>
      </c>
      <c r="BO28">
        <f t="shared" si="43"/>
        <v>0.19597882657195809</v>
      </c>
      <c r="BP28">
        <v>6</v>
      </c>
      <c r="BQ28">
        <v>0.5</v>
      </c>
      <c r="BR28" t="s">
        <v>297</v>
      </c>
      <c r="BS28">
        <v>2</v>
      </c>
      <c r="BT28">
        <v>1608319275.75</v>
      </c>
      <c r="BU28">
        <v>799.27390000000003</v>
      </c>
      <c r="BV28">
        <v>800.14936666666699</v>
      </c>
      <c r="BW28">
        <v>22.201899999999998</v>
      </c>
      <c r="BX28">
        <v>22.231546666666699</v>
      </c>
      <c r="BY28">
        <v>799.141433333333</v>
      </c>
      <c r="BZ28">
        <v>21.900943333333299</v>
      </c>
      <c r="CA28">
        <v>500.01223333333297</v>
      </c>
      <c r="CB28">
        <v>102.52776666666701</v>
      </c>
      <c r="CC28">
        <v>9.9962723333333295E-2</v>
      </c>
      <c r="CD28">
        <v>27.992170000000002</v>
      </c>
      <c r="CE28">
        <v>29.287210000000002</v>
      </c>
      <c r="CF28">
        <v>999.9</v>
      </c>
      <c r="CG28">
        <v>0</v>
      </c>
      <c r="CH28">
        <v>0</v>
      </c>
      <c r="CI28">
        <v>10003.5316666667</v>
      </c>
      <c r="CJ28">
        <v>0</v>
      </c>
      <c r="CK28">
        <v>306.56613333333303</v>
      </c>
      <c r="CL28">
        <v>1400.0043333333299</v>
      </c>
      <c r="CM28">
        <v>0.89999646666666699</v>
      </c>
      <c r="CN28">
        <v>0.1000035</v>
      </c>
      <c r="CO28">
        <v>0</v>
      </c>
      <c r="CP28">
        <v>578.82466666666699</v>
      </c>
      <c r="CQ28">
        <v>4.9994800000000001</v>
      </c>
      <c r="CR28">
        <v>9472.7566666666607</v>
      </c>
      <c r="CS28">
        <v>11417.596666666699</v>
      </c>
      <c r="CT28">
        <v>49.778933333333299</v>
      </c>
      <c r="CU28">
        <v>51.561999999999998</v>
      </c>
      <c r="CV28">
        <v>50.809933333333298</v>
      </c>
      <c r="CW28">
        <v>51.030999999999999</v>
      </c>
      <c r="CX28">
        <v>51.566333333333297</v>
      </c>
      <c r="CY28">
        <v>1255.498</v>
      </c>
      <c r="CZ28">
        <v>139.506333333333</v>
      </c>
      <c r="DA28">
        <v>0</v>
      </c>
      <c r="DB28">
        <v>91.200000047683702</v>
      </c>
      <c r="DC28">
        <v>0</v>
      </c>
      <c r="DD28">
        <v>578.82488461538503</v>
      </c>
      <c r="DE28">
        <v>0.65158974823724303</v>
      </c>
      <c r="DF28">
        <v>-213.89846121824999</v>
      </c>
      <c r="DG28">
        <v>9472.1173076923096</v>
      </c>
      <c r="DH28">
        <v>15</v>
      </c>
      <c r="DI28">
        <v>1608318842.5</v>
      </c>
      <c r="DJ28" t="s">
        <v>331</v>
      </c>
      <c r="DK28">
        <v>1608318842.5</v>
      </c>
      <c r="DL28">
        <v>1608318842.5</v>
      </c>
      <c r="DM28">
        <v>14</v>
      </c>
      <c r="DN28">
        <v>0.28499999999999998</v>
      </c>
      <c r="DO28">
        <v>-4.0000000000000001E-3</v>
      </c>
      <c r="DP28">
        <v>0.52700000000000002</v>
      </c>
      <c r="DQ28">
        <v>0.30099999999999999</v>
      </c>
      <c r="DR28">
        <v>400</v>
      </c>
      <c r="DS28">
        <v>22</v>
      </c>
      <c r="DT28">
        <v>0.14000000000000001</v>
      </c>
      <c r="DU28">
        <v>0.14000000000000001</v>
      </c>
      <c r="DV28">
        <v>0.76496210067679804</v>
      </c>
      <c r="DW28">
        <v>-0.15743368257909501</v>
      </c>
      <c r="DX28">
        <v>6.7356636214015594E-2</v>
      </c>
      <c r="DY28">
        <v>1</v>
      </c>
      <c r="DZ28">
        <v>-0.883311133333333</v>
      </c>
      <c r="EA28">
        <v>7.4687679644047503E-2</v>
      </c>
      <c r="EB28">
        <v>5.64402262620868E-2</v>
      </c>
      <c r="EC28">
        <v>1</v>
      </c>
      <c r="ED28">
        <v>-2.9856239333333302E-2</v>
      </c>
      <c r="EE28">
        <v>-6.9480698375973302E-2</v>
      </c>
      <c r="EF28">
        <v>2.9522998511795202E-2</v>
      </c>
      <c r="EG28">
        <v>1</v>
      </c>
      <c r="EH28">
        <v>3</v>
      </c>
      <c r="EI28">
        <v>3</v>
      </c>
      <c r="EJ28" t="s">
        <v>310</v>
      </c>
      <c r="EK28">
        <v>100</v>
      </c>
      <c r="EL28">
        <v>100</v>
      </c>
      <c r="EM28">
        <v>0.13200000000000001</v>
      </c>
      <c r="EN28">
        <v>0.30209999999999998</v>
      </c>
      <c r="EO28">
        <v>0.69483461209458997</v>
      </c>
      <c r="EP28">
        <v>-1.6043650578588901E-5</v>
      </c>
      <c r="EQ28">
        <v>-1.15305589960158E-6</v>
      </c>
      <c r="ER28">
        <v>3.6581349982770798E-10</v>
      </c>
      <c r="ES28">
        <v>-0.13599334011707001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7.3</v>
      </c>
      <c r="FB28">
        <v>7.3</v>
      </c>
      <c r="FC28">
        <v>2</v>
      </c>
      <c r="FD28">
        <v>509.57799999999997</v>
      </c>
      <c r="FE28">
        <v>478.82400000000001</v>
      </c>
      <c r="FF28">
        <v>22.6355</v>
      </c>
      <c r="FG28">
        <v>35.1023</v>
      </c>
      <c r="FH28">
        <v>29.9999</v>
      </c>
      <c r="FI28">
        <v>35.170900000000003</v>
      </c>
      <c r="FJ28">
        <v>35.222099999999998</v>
      </c>
      <c r="FK28">
        <v>33.509599999999999</v>
      </c>
      <c r="FL28">
        <v>17.328700000000001</v>
      </c>
      <c r="FM28">
        <v>51.895499999999998</v>
      </c>
      <c r="FN28">
        <v>22.6374</v>
      </c>
      <c r="FO28">
        <v>800.51499999999999</v>
      </c>
      <c r="FP28">
        <v>22.378599999999999</v>
      </c>
      <c r="FQ28">
        <v>97.671199999999999</v>
      </c>
      <c r="FR28">
        <v>101.624</v>
      </c>
    </row>
    <row r="29" spans="1:174" x14ac:dyDescent="0.25">
      <c r="A29">
        <v>13</v>
      </c>
      <c r="B29">
        <v>1608319395.5</v>
      </c>
      <c r="C29">
        <v>1311</v>
      </c>
      <c r="D29" t="s">
        <v>348</v>
      </c>
      <c r="E29" t="s">
        <v>349</v>
      </c>
      <c r="F29" t="s">
        <v>292</v>
      </c>
      <c r="G29" t="s">
        <v>293</v>
      </c>
      <c r="H29">
        <v>1608319387.75</v>
      </c>
      <c r="I29">
        <f t="shared" si="0"/>
        <v>1.5248523720803579E-5</v>
      </c>
      <c r="J29">
        <f t="shared" si="1"/>
        <v>1.5248523720803578E-2</v>
      </c>
      <c r="K29">
        <f t="shared" si="2"/>
        <v>0.77483371106934407</v>
      </c>
      <c r="L29">
        <f t="shared" si="3"/>
        <v>899.7133</v>
      </c>
      <c r="M29">
        <f t="shared" si="4"/>
        <v>-576.42077178603461</v>
      </c>
      <c r="N29">
        <f t="shared" si="5"/>
        <v>-59.156155569356947</v>
      </c>
      <c r="O29">
        <f t="shared" si="6"/>
        <v>92.334597481119104</v>
      </c>
      <c r="P29">
        <f t="shared" si="7"/>
        <v>8.4263710416248271E-4</v>
      </c>
      <c r="Q29">
        <f t="shared" si="8"/>
        <v>2.9741255439854148</v>
      </c>
      <c r="R29">
        <f t="shared" si="9"/>
        <v>8.4250449438851406E-4</v>
      </c>
      <c r="S29">
        <f t="shared" si="10"/>
        <v>5.2657722141829133E-4</v>
      </c>
      <c r="T29">
        <f t="shared" si="11"/>
        <v>231.29267872083696</v>
      </c>
      <c r="U29">
        <f t="shared" si="12"/>
        <v>29.318419950947572</v>
      </c>
      <c r="V29">
        <f t="shared" si="13"/>
        <v>29.27467</v>
      </c>
      <c r="W29">
        <f t="shared" si="14"/>
        <v>4.0861391601445822</v>
      </c>
      <c r="X29">
        <f t="shared" si="15"/>
        <v>60.325500985254109</v>
      </c>
      <c r="Y29">
        <f t="shared" si="16"/>
        <v>2.2863625444986342</v>
      </c>
      <c r="Z29">
        <f t="shared" si="17"/>
        <v>3.7900431942662354</v>
      </c>
      <c r="AA29">
        <f t="shared" si="18"/>
        <v>1.799776615645948</v>
      </c>
      <c r="AB29">
        <f t="shared" si="19"/>
        <v>-0.67245989608743784</v>
      </c>
      <c r="AC29">
        <f t="shared" si="20"/>
        <v>-207.86026625069508</v>
      </c>
      <c r="AD29">
        <f t="shared" si="21"/>
        <v>-15.329706120185236</v>
      </c>
      <c r="AE29">
        <f t="shared" si="22"/>
        <v>7.4302464538691879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54055.565550922496</v>
      </c>
      <c r="AK29" t="s">
        <v>294</v>
      </c>
      <c r="AL29">
        <v>0</v>
      </c>
      <c r="AM29">
        <v>0</v>
      </c>
      <c r="AN29">
        <v>0</v>
      </c>
      <c r="AO29" t="e">
        <f t="shared" si="26"/>
        <v>#DIV/0!</v>
      </c>
      <c r="AP29">
        <v>-1</v>
      </c>
      <c r="AQ29" t="s">
        <v>350</v>
      </c>
      <c r="AR29">
        <v>15507</v>
      </c>
      <c r="AS29">
        <v>576.18815384615402</v>
      </c>
      <c r="AT29">
        <v>593.48</v>
      </c>
      <c r="AU29">
        <f t="shared" si="27"/>
        <v>2.9136358687480657E-2</v>
      </c>
      <c r="AV29">
        <v>0.5</v>
      </c>
      <c r="AW29">
        <f t="shared" si="28"/>
        <v>1180.193711554426</v>
      </c>
      <c r="AX29">
        <f t="shared" si="29"/>
        <v>0.77483371106934407</v>
      </c>
      <c r="AY29">
        <f t="shared" si="30"/>
        <v>17.193273650279419</v>
      </c>
      <c r="AZ29">
        <f t="shared" si="31"/>
        <v>1.5038494898703715E-3</v>
      </c>
      <c r="BA29">
        <f t="shared" si="32"/>
        <v>-1</v>
      </c>
      <c r="BB29" t="s">
        <v>351</v>
      </c>
      <c r="BC29">
        <v>576.18815384615402</v>
      </c>
      <c r="BD29">
        <v>449.78</v>
      </c>
      <c r="BE29">
        <f t="shared" si="33"/>
        <v>0.24213115859001155</v>
      </c>
      <c r="BF29">
        <f t="shared" si="34"/>
        <v>0.12033295862105768</v>
      </c>
      <c r="BG29">
        <f t="shared" si="35"/>
        <v>1.3194895282137935</v>
      </c>
      <c r="BH29">
        <f t="shared" si="36"/>
        <v>2.9136358687480615E-2</v>
      </c>
      <c r="BI29" t="e">
        <f t="shared" si="37"/>
        <v>#DIV/0!</v>
      </c>
      <c r="BJ29">
        <f t="shared" si="38"/>
        <v>9.393347948460358E-2</v>
      </c>
      <c r="BK29">
        <f t="shared" si="39"/>
        <v>0.90606652051539638</v>
      </c>
      <c r="BL29">
        <f t="shared" si="40"/>
        <v>1400.01033333333</v>
      </c>
      <c r="BM29">
        <f t="shared" si="41"/>
        <v>1180.193711554426</v>
      </c>
      <c r="BN29">
        <f t="shared" si="42"/>
        <v>0.8429892861893844</v>
      </c>
      <c r="BO29">
        <f t="shared" si="43"/>
        <v>0.19597857237876887</v>
      </c>
      <c r="BP29">
        <v>6</v>
      </c>
      <c r="BQ29">
        <v>0.5</v>
      </c>
      <c r="BR29" t="s">
        <v>297</v>
      </c>
      <c r="BS29">
        <v>2</v>
      </c>
      <c r="BT29">
        <v>1608319387.75</v>
      </c>
      <c r="BU29">
        <v>899.7133</v>
      </c>
      <c r="BV29">
        <v>900.659533333333</v>
      </c>
      <c r="BW29">
        <v>22.27844</v>
      </c>
      <c r="BX29">
        <v>22.260549999999999</v>
      </c>
      <c r="BY29">
        <v>899.69970000000001</v>
      </c>
      <c r="BZ29">
        <v>21.974216666666699</v>
      </c>
      <c r="CA29">
        <v>500.01600000000002</v>
      </c>
      <c r="CB29">
        <v>102.526733333333</v>
      </c>
      <c r="CC29">
        <v>9.9956169999999997E-2</v>
      </c>
      <c r="CD29">
        <v>27.9783066666667</v>
      </c>
      <c r="CE29">
        <v>29.27467</v>
      </c>
      <c r="CF29">
        <v>999.9</v>
      </c>
      <c r="CG29">
        <v>0</v>
      </c>
      <c r="CH29">
        <v>0</v>
      </c>
      <c r="CI29">
        <v>10003.5783333333</v>
      </c>
      <c r="CJ29">
        <v>0</v>
      </c>
      <c r="CK29">
        <v>308.27409999999998</v>
      </c>
      <c r="CL29">
        <v>1400.01033333333</v>
      </c>
      <c r="CM29">
        <v>0.90000053333333296</v>
      </c>
      <c r="CN29">
        <v>9.9999279999999996E-2</v>
      </c>
      <c r="CO29">
        <v>0</v>
      </c>
      <c r="CP29">
        <v>576.20206666666695</v>
      </c>
      <c r="CQ29">
        <v>4.9994800000000001</v>
      </c>
      <c r="CR29">
        <v>8883.4680000000008</v>
      </c>
      <c r="CS29">
        <v>11417.6733333333</v>
      </c>
      <c r="CT29">
        <v>50.024866666666703</v>
      </c>
      <c r="CU29">
        <v>51.7562</v>
      </c>
      <c r="CV29">
        <v>51.047533333333298</v>
      </c>
      <c r="CW29">
        <v>51.254100000000001</v>
      </c>
      <c r="CX29">
        <v>51.764366666666703</v>
      </c>
      <c r="CY29">
        <v>1255.50933333333</v>
      </c>
      <c r="CZ29">
        <v>139.501</v>
      </c>
      <c r="DA29">
        <v>0</v>
      </c>
      <c r="DB29">
        <v>111.299999952316</v>
      </c>
      <c r="DC29">
        <v>0</v>
      </c>
      <c r="DD29">
        <v>576.18815384615402</v>
      </c>
      <c r="DE29">
        <v>0.27131624774586399</v>
      </c>
      <c r="DF29">
        <v>-150.282734689835</v>
      </c>
      <c r="DG29">
        <v>8882.3034615384604</v>
      </c>
      <c r="DH29">
        <v>15</v>
      </c>
      <c r="DI29">
        <v>1608318842.5</v>
      </c>
      <c r="DJ29" t="s">
        <v>331</v>
      </c>
      <c r="DK29">
        <v>1608318842.5</v>
      </c>
      <c r="DL29">
        <v>1608318842.5</v>
      </c>
      <c r="DM29">
        <v>14</v>
      </c>
      <c r="DN29">
        <v>0.28499999999999998</v>
      </c>
      <c r="DO29">
        <v>-4.0000000000000001E-3</v>
      </c>
      <c r="DP29">
        <v>0.52700000000000002</v>
      </c>
      <c r="DQ29">
        <v>0.30099999999999999</v>
      </c>
      <c r="DR29">
        <v>400</v>
      </c>
      <c r="DS29">
        <v>22</v>
      </c>
      <c r="DT29">
        <v>0.14000000000000001</v>
      </c>
      <c r="DU29">
        <v>0.14000000000000001</v>
      </c>
      <c r="DV29">
        <v>0.77683451509953105</v>
      </c>
      <c r="DW29">
        <v>3.2571661776376E-2</v>
      </c>
      <c r="DX29">
        <v>5.1420669538230497E-2</v>
      </c>
      <c r="DY29">
        <v>1</v>
      </c>
      <c r="DZ29">
        <v>-0.95057829999999999</v>
      </c>
      <c r="EA29">
        <v>0.118958602892102</v>
      </c>
      <c r="EB29">
        <v>6.2628945117599796E-2</v>
      </c>
      <c r="EC29">
        <v>1</v>
      </c>
      <c r="ED29">
        <v>1.9423866666666699E-2</v>
      </c>
      <c r="EE29">
        <v>-0.199625093659622</v>
      </c>
      <c r="EF29">
        <v>1.49363869098774E-2</v>
      </c>
      <c r="EG29">
        <v>1</v>
      </c>
      <c r="EH29">
        <v>3</v>
      </c>
      <c r="EI29">
        <v>3</v>
      </c>
      <c r="EJ29" t="s">
        <v>310</v>
      </c>
      <c r="EK29">
        <v>100</v>
      </c>
      <c r="EL29">
        <v>100</v>
      </c>
      <c r="EM29">
        <v>1.2999999999999999E-2</v>
      </c>
      <c r="EN29">
        <v>0.30459999999999998</v>
      </c>
      <c r="EO29">
        <v>0.69483461209458997</v>
      </c>
      <c r="EP29">
        <v>-1.6043650578588901E-5</v>
      </c>
      <c r="EQ29">
        <v>-1.15305589960158E-6</v>
      </c>
      <c r="ER29">
        <v>3.6581349982770798E-10</v>
      </c>
      <c r="ES29">
        <v>-0.13599334011707001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9.1999999999999993</v>
      </c>
      <c r="FB29">
        <v>9.1999999999999993</v>
      </c>
      <c r="FC29">
        <v>2</v>
      </c>
      <c r="FD29">
        <v>509.48700000000002</v>
      </c>
      <c r="FE29">
        <v>478.84199999999998</v>
      </c>
      <c r="FF29">
        <v>22.473400000000002</v>
      </c>
      <c r="FG29">
        <v>35.137700000000002</v>
      </c>
      <c r="FH29">
        <v>30</v>
      </c>
      <c r="FI29">
        <v>35.167700000000004</v>
      </c>
      <c r="FJ29">
        <v>35.214700000000001</v>
      </c>
      <c r="FK29">
        <v>36.912399999999998</v>
      </c>
      <c r="FL29">
        <v>17.195399999999999</v>
      </c>
      <c r="FM29">
        <v>51.524000000000001</v>
      </c>
      <c r="FN29">
        <v>22.485800000000001</v>
      </c>
      <c r="FO29">
        <v>900.69299999999998</v>
      </c>
      <c r="FP29">
        <v>22.324000000000002</v>
      </c>
      <c r="FQ29">
        <v>97.668000000000006</v>
      </c>
      <c r="FR29">
        <v>101.619</v>
      </c>
    </row>
    <row r="30" spans="1:174" x14ac:dyDescent="0.25">
      <c r="A30">
        <v>14</v>
      </c>
      <c r="B30">
        <v>1608319510.5</v>
      </c>
      <c r="C30">
        <v>1426</v>
      </c>
      <c r="D30" t="s">
        <v>352</v>
      </c>
      <c r="E30" t="s">
        <v>353</v>
      </c>
      <c r="F30" t="s">
        <v>292</v>
      </c>
      <c r="G30" t="s">
        <v>293</v>
      </c>
      <c r="H30">
        <v>1608319502.5</v>
      </c>
      <c r="I30">
        <f t="shared" si="0"/>
        <v>-3.6519171946451503E-5</v>
      </c>
      <c r="J30">
        <f t="shared" si="1"/>
        <v>-3.6519171946451504E-2</v>
      </c>
      <c r="K30">
        <f t="shared" si="2"/>
        <v>0.71305768379940304</v>
      </c>
      <c r="L30">
        <f t="shared" si="3"/>
        <v>1199.60274193548</v>
      </c>
      <c r="M30">
        <f t="shared" si="4"/>
        <v>1722.9566102769677</v>
      </c>
      <c r="N30">
        <f t="shared" si="5"/>
        <v>176.81647507198704</v>
      </c>
      <c r="O30">
        <f t="shared" si="6"/>
        <v>123.10787575876633</v>
      </c>
      <c r="P30">
        <f t="shared" si="7"/>
        <v>-2.0161658624325146E-3</v>
      </c>
      <c r="Q30">
        <f t="shared" si="8"/>
        <v>2.9728191712934846</v>
      </c>
      <c r="R30">
        <f t="shared" si="9"/>
        <v>-2.0169258181356648E-3</v>
      </c>
      <c r="S30">
        <f t="shared" si="10"/>
        <v>-1.260510335265882E-3</v>
      </c>
      <c r="T30">
        <f t="shared" si="11"/>
        <v>231.29168594978694</v>
      </c>
      <c r="U30">
        <f t="shared" si="12"/>
        <v>29.358925622127902</v>
      </c>
      <c r="V30">
        <f t="shared" si="13"/>
        <v>29.2742838709677</v>
      </c>
      <c r="W30">
        <f t="shared" si="14"/>
        <v>4.0860480476848862</v>
      </c>
      <c r="X30">
        <f t="shared" si="15"/>
        <v>60.211197426156737</v>
      </c>
      <c r="Y30">
        <f t="shared" si="16"/>
        <v>2.2855875191962758</v>
      </c>
      <c r="Z30">
        <f t="shared" si="17"/>
        <v>3.79595094749499</v>
      </c>
      <c r="AA30">
        <f t="shared" si="18"/>
        <v>1.8004605284886104</v>
      </c>
      <c r="AB30">
        <f t="shared" si="19"/>
        <v>1.6104954828385112</v>
      </c>
      <c r="AC30">
        <f t="shared" si="20"/>
        <v>-203.42530303341937</v>
      </c>
      <c r="AD30">
        <f t="shared" si="21"/>
        <v>-15.011182581856325</v>
      </c>
      <c r="AE30">
        <f t="shared" si="22"/>
        <v>14.46569581734974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54012.404797984913</v>
      </c>
      <c r="AK30" t="s">
        <v>294</v>
      </c>
      <c r="AL30">
        <v>0</v>
      </c>
      <c r="AM30">
        <v>0</v>
      </c>
      <c r="AN30">
        <v>0</v>
      </c>
      <c r="AO30" t="e">
        <f t="shared" si="26"/>
        <v>#DIV/0!</v>
      </c>
      <c r="AP30">
        <v>-1</v>
      </c>
      <c r="AQ30" t="s">
        <v>354</v>
      </c>
      <c r="AR30">
        <v>15505.9</v>
      </c>
      <c r="AS30">
        <v>574.02679999999998</v>
      </c>
      <c r="AT30">
        <v>591.4</v>
      </c>
      <c r="AU30">
        <f t="shared" si="27"/>
        <v>2.937639499492728E-2</v>
      </c>
      <c r="AV30">
        <v>0.5</v>
      </c>
      <c r="AW30">
        <f t="shared" si="28"/>
        <v>1180.1865983287141</v>
      </c>
      <c r="AX30">
        <f t="shared" si="29"/>
        <v>0.71305768379940304</v>
      </c>
      <c r="AY30">
        <f t="shared" si="30"/>
        <v>17.334813840111945</v>
      </c>
      <c r="AZ30">
        <f t="shared" si="31"/>
        <v>1.4515142658163532E-3</v>
      </c>
      <c r="BA30">
        <f t="shared" si="32"/>
        <v>-1</v>
      </c>
      <c r="BB30" t="s">
        <v>355</v>
      </c>
      <c r="BC30">
        <v>574.02679999999998</v>
      </c>
      <c r="BD30">
        <v>448.57</v>
      </c>
      <c r="BE30">
        <f t="shared" si="33"/>
        <v>0.24151166723030093</v>
      </c>
      <c r="BF30">
        <f t="shared" si="34"/>
        <v>0.12163551074704193</v>
      </c>
      <c r="BG30">
        <f t="shared" si="35"/>
        <v>1.3184118420759301</v>
      </c>
      <c r="BH30">
        <f t="shared" si="36"/>
        <v>2.9376394994927287E-2</v>
      </c>
      <c r="BI30" t="e">
        <f t="shared" si="37"/>
        <v>#DIV/0!</v>
      </c>
      <c r="BJ30">
        <f t="shared" si="38"/>
        <v>9.505138271558157E-2</v>
      </c>
      <c r="BK30">
        <f t="shared" si="39"/>
        <v>0.90494861728441844</v>
      </c>
      <c r="BL30">
        <f t="shared" si="40"/>
        <v>1400.0016129032299</v>
      </c>
      <c r="BM30">
        <f t="shared" si="41"/>
        <v>1180.1865983287141</v>
      </c>
      <c r="BN30">
        <f t="shared" si="42"/>
        <v>0.84298945619164112</v>
      </c>
      <c r="BO30">
        <f t="shared" si="43"/>
        <v>0.19597891238328222</v>
      </c>
      <c r="BP30">
        <v>6</v>
      </c>
      <c r="BQ30">
        <v>0.5</v>
      </c>
      <c r="BR30" t="s">
        <v>297</v>
      </c>
      <c r="BS30">
        <v>2</v>
      </c>
      <c r="BT30">
        <v>1608319502.5</v>
      </c>
      <c r="BU30">
        <v>1199.60274193548</v>
      </c>
      <c r="BV30">
        <v>1200.40580645161</v>
      </c>
      <c r="BW30">
        <v>22.2715</v>
      </c>
      <c r="BX30">
        <v>22.314345161290301</v>
      </c>
      <c r="BY30">
        <v>1199.6377419354801</v>
      </c>
      <c r="BZ30">
        <v>21.9665</v>
      </c>
      <c r="CA30">
        <v>500.02148387096798</v>
      </c>
      <c r="CB30">
        <v>102.52383870967699</v>
      </c>
      <c r="CC30">
        <v>0.10003122258064499</v>
      </c>
      <c r="CD30">
        <v>28.0050225806452</v>
      </c>
      <c r="CE30">
        <v>29.2742838709677</v>
      </c>
      <c r="CF30">
        <v>999.9</v>
      </c>
      <c r="CG30">
        <v>0</v>
      </c>
      <c r="CH30">
        <v>0</v>
      </c>
      <c r="CI30">
        <v>9996.4699999999993</v>
      </c>
      <c r="CJ30">
        <v>0</v>
      </c>
      <c r="CK30">
        <v>318.727225806452</v>
      </c>
      <c r="CL30">
        <v>1400.0016129032299</v>
      </c>
      <c r="CM30">
        <v>0.89999383870967797</v>
      </c>
      <c r="CN30">
        <v>0.100006096774194</v>
      </c>
      <c r="CO30">
        <v>0</v>
      </c>
      <c r="CP30">
        <v>574.05725806451596</v>
      </c>
      <c r="CQ30">
        <v>4.9994800000000001</v>
      </c>
      <c r="CR30">
        <v>9048.5319354838703</v>
      </c>
      <c r="CS30">
        <v>11417.564516128999</v>
      </c>
      <c r="CT30">
        <v>50.207322580645098</v>
      </c>
      <c r="CU30">
        <v>51.981709677419403</v>
      </c>
      <c r="CV30">
        <v>51.258000000000003</v>
      </c>
      <c r="CW30">
        <v>51.457322580645098</v>
      </c>
      <c r="CX30">
        <v>51.957322580645098</v>
      </c>
      <c r="CY30">
        <v>1255.4935483871</v>
      </c>
      <c r="CZ30">
        <v>139.508064516129</v>
      </c>
      <c r="DA30">
        <v>0</v>
      </c>
      <c r="DB30">
        <v>114.299999952316</v>
      </c>
      <c r="DC30">
        <v>0</v>
      </c>
      <c r="DD30">
        <v>574.02679999999998</v>
      </c>
      <c r="DE30">
        <v>-0.61084615771758899</v>
      </c>
      <c r="DF30">
        <v>167.55076945163199</v>
      </c>
      <c r="DG30">
        <v>9051.9483999999993</v>
      </c>
      <c r="DH30">
        <v>15</v>
      </c>
      <c r="DI30">
        <v>1608319530.5</v>
      </c>
      <c r="DJ30" t="s">
        <v>356</v>
      </c>
      <c r="DK30">
        <v>1608319530.5</v>
      </c>
      <c r="DL30">
        <v>1608319525.5</v>
      </c>
      <c r="DM30">
        <v>15</v>
      </c>
      <c r="DN30">
        <v>0.31900000000000001</v>
      </c>
      <c r="DO30">
        <v>1E-3</v>
      </c>
      <c r="DP30">
        <v>-3.5000000000000003E-2</v>
      </c>
      <c r="DQ30">
        <v>0.30499999999999999</v>
      </c>
      <c r="DR30">
        <v>1201</v>
      </c>
      <c r="DS30">
        <v>22</v>
      </c>
      <c r="DT30">
        <v>0.31</v>
      </c>
      <c r="DU30">
        <v>0.16</v>
      </c>
      <c r="DV30">
        <v>0.98123032474063299</v>
      </c>
      <c r="DW30">
        <v>-0.23341394102995</v>
      </c>
      <c r="DX30">
        <v>5.7634962633280502E-2</v>
      </c>
      <c r="DY30">
        <v>1</v>
      </c>
      <c r="DZ30">
        <v>-1.12097966666667</v>
      </c>
      <c r="EA30">
        <v>0.114512035595109</v>
      </c>
      <c r="EB30">
        <v>6.0354011934216599E-2</v>
      </c>
      <c r="EC30">
        <v>1</v>
      </c>
      <c r="ED30">
        <v>-4.3823873333333298E-2</v>
      </c>
      <c r="EE30">
        <v>1.06643239154616E-2</v>
      </c>
      <c r="EF30">
        <v>4.07163827428496E-3</v>
      </c>
      <c r="EG30">
        <v>1</v>
      </c>
      <c r="EH30">
        <v>3</v>
      </c>
      <c r="EI30">
        <v>3</v>
      </c>
      <c r="EJ30" t="s">
        <v>310</v>
      </c>
      <c r="EK30">
        <v>100</v>
      </c>
      <c r="EL30">
        <v>100</v>
      </c>
      <c r="EM30">
        <v>-3.5000000000000003E-2</v>
      </c>
      <c r="EN30">
        <v>0.30499999999999999</v>
      </c>
      <c r="EO30">
        <v>0.69483461209458997</v>
      </c>
      <c r="EP30">
        <v>-1.6043650578588901E-5</v>
      </c>
      <c r="EQ30">
        <v>-1.15305589960158E-6</v>
      </c>
      <c r="ER30">
        <v>3.6581349982770798E-10</v>
      </c>
      <c r="ES30">
        <v>-0.13599334011707001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11.1</v>
      </c>
      <c r="FB30">
        <v>11.1</v>
      </c>
      <c r="FC30">
        <v>2</v>
      </c>
      <c r="FD30">
        <v>509.38299999999998</v>
      </c>
      <c r="FE30">
        <v>478.77499999999998</v>
      </c>
      <c r="FF30">
        <v>22.514299999999999</v>
      </c>
      <c r="FG30">
        <v>35.209600000000002</v>
      </c>
      <c r="FH30">
        <v>30.000299999999999</v>
      </c>
      <c r="FI30">
        <v>35.212899999999998</v>
      </c>
      <c r="FJ30">
        <v>35.257399999999997</v>
      </c>
      <c r="FK30">
        <v>46.700299999999999</v>
      </c>
      <c r="FL30">
        <v>18.105699999999999</v>
      </c>
      <c r="FM30">
        <v>51.153300000000002</v>
      </c>
      <c r="FN30">
        <v>22.517900000000001</v>
      </c>
      <c r="FO30">
        <v>1200.7</v>
      </c>
      <c r="FP30">
        <v>22.231300000000001</v>
      </c>
      <c r="FQ30">
        <v>97.654899999999998</v>
      </c>
      <c r="FR30">
        <v>101.599</v>
      </c>
    </row>
    <row r="31" spans="1:174" x14ac:dyDescent="0.25">
      <c r="A31">
        <v>15</v>
      </c>
      <c r="B31">
        <v>1608319633.5999999</v>
      </c>
      <c r="C31">
        <v>1549.0999999046301</v>
      </c>
      <c r="D31" t="s">
        <v>357</v>
      </c>
      <c r="E31" t="s">
        <v>358</v>
      </c>
      <c r="F31" t="s">
        <v>292</v>
      </c>
      <c r="G31" t="s">
        <v>293</v>
      </c>
      <c r="H31">
        <v>1608319625.8499999</v>
      </c>
      <c r="I31">
        <f t="shared" si="0"/>
        <v>3.9838501346807067E-5</v>
      </c>
      <c r="J31">
        <f t="shared" si="1"/>
        <v>3.9838501346807068E-2</v>
      </c>
      <c r="K31">
        <f t="shared" si="2"/>
        <v>0.68261086813390726</v>
      </c>
      <c r="L31">
        <f t="shared" si="3"/>
        <v>1399.0609999999999</v>
      </c>
      <c r="M31">
        <f t="shared" si="4"/>
        <v>871.49772925776665</v>
      </c>
      <c r="N31">
        <f t="shared" si="5"/>
        <v>89.431825292755761</v>
      </c>
      <c r="O31">
        <f t="shared" si="6"/>
        <v>143.56959831951633</v>
      </c>
      <c r="P31">
        <f t="shared" si="7"/>
        <v>2.2081775176446415E-3</v>
      </c>
      <c r="Q31">
        <f t="shared" si="8"/>
        <v>2.9730313032335767</v>
      </c>
      <c r="R31">
        <f t="shared" si="9"/>
        <v>2.2072667607066746E-3</v>
      </c>
      <c r="S31">
        <f t="shared" si="10"/>
        <v>1.3796235200503526E-3</v>
      </c>
      <c r="T31">
        <f t="shared" si="11"/>
        <v>231.29446677126816</v>
      </c>
      <c r="U31">
        <f t="shared" si="12"/>
        <v>29.316069778404003</v>
      </c>
      <c r="V31">
        <f t="shared" si="13"/>
        <v>29.2546766666667</v>
      </c>
      <c r="W31">
        <f t="shared" si="14"/>
        <v>4.0814237858993652</v>
      </c>
      <c r="X31">
        <f t="shared" si="15"/>
        <v>60.323509778748516</v>
      </c>
      <c r="Y31">
        <f t="shared" si="16"/>
        <v>2.2867519053975665</v>
      </c>
      <c r="Z31">
        <f t="shared" si="17"/>
        <v>3.7908137536837594</v>
      </c>
      <c r="AA31">
        <f t="shared" si="18"/>
        <v>1.7946718805017987</v>
      </c>
      <c r="AB31">
        <f t="shared" si="19"/>
        <v>-1.7568779093941918</v>
      </c>
      <c r="AC31">
        <f t="shared" si="20"/>
        <v>-204.02036741409086</v>
      </c>
      <c r="AD31">
        <f t="shared" si="21"/>
        <v>-15.050813267490001</v>
      </c>
      <c r="AE31">
        <f t="shared" si="22"/>
        <v>10.466408180293087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54022.678974811766</v>
      </c>
      <c r="AK31" t="s">
        <v>294</v>
      </c>
      <c r="AL31">
        <v>0</v>
      </c>
      <c r="AM31">
        <v>0</v>
      </c>
      <c r="AN31">
        <v>0</v>
      </c>
      <c r="AO31" t="e">
        <f t="shared" si="26"/>
        <v>#DIV/0!</v>
      </c>
      <c r="AP31">
        <v>-1</v>
      </c>
      <c r="AQ31" t="s">
        <v>359</v>
      </c>
      <c r="AR31">
        <v>15510.5</v>
      </c>
      <c r="AS31">
        <v>572.96180769230796</v>
      </c>
      <c r="AT31">
        <v>591.38</v>
      </c>
      <c r="AU31">
        <f t="shared" si="27"/>
        <v>3.1144428806676006E-2</v>
      </c>
      <c r="AV31">
        <v>0.5</v>
      </c>
      <c r="AW31">
        <f t="shared" si="28"/>
        <v>1180.2004515545316</v>
      </c>
      <c r="AX31">
        <f t="shared" si="29"/>
        <v>0.68261086813390726</v>
      </c>
      <c r="AY31">
        <f t="shared" si="30"/>
        <v>18.378334470523491</v>
      </c>
      <c r="AZ31">
        <f t="shared" si="31"/>
        <v>1.4256992241594322E-3</v>
      </c>
      <c r="BA31">
        <f t="shared" si="32"/>
        <v>-1</v>
      </c>
      <c r="BB31" t="s">
        <v>360</v>
      </c>
      <c r="BC31">
        <v>572.96180769230796</v>
      </c>
      <c r="BD31">
        <v>449.71</v>
      </c>
      <c r="BE31">
        <f t="shared" si="33"/>
        <v>0.23955832121478582</v>
      </c>
      <c r="BF31">
        <f t="shared" si="34"/>
        <v>0.13000771022582083</v>
      </c>
      <c r="BG31">
        <f t="shared" si="35"/>
        <v>1.3150252384870251</v>
      </c>
      <c r="BH31">
        <f t="shared" si="36"/>
        <v>3.1144428806675974E-2</v>
      </c>
      <c r="BI31" t="e">
        <f t="shared" si="37"/>
        <v>#DIV/0!</v>
      </c>
      <c r="BJ31">
        <f t="shared" si="38"/>
        <v>0.10204129940376615</v>
      </c>
      <c r="BK31">
        <f t="shared" si="39"/>
        <v>0.89795870059623384</v>
      </c>
      <c r="BL31">
        <f t="shared" si="40"/>
        <v>1400.018</v>
      </c>
      <c r="BM31">
        <f t="shared" si="41"/>
        <v>1180.2004515545316</v>
      </c>
      <c r="BN31">
        <f t="shared" si="42"/>
        <v>0.842989484102727</v>
      </c>
      <c r="BO31">
        <f t="shared" si="43"/>
        <v>0.19597896820545413</v>
      </c>
      <c r="BP31">
        <v>6</v>
      </c>
      <c r="BQ31">
        <v>0.5</v>
      </c>
      <c r="BR31" t="s">
        <v>297</v>
      </c>
      <c r="BS31">
        <v>2</v>
      </c>
      <c r="BT31">
        <v>1608319625.8499999</v>
      </c>
      <c r="BU31">
        <v>1399.0609999999999</v>
      </c>
      <c r="BV31">
        <v>1399.9469999999999</v>
      </c>
      <c r="BW31">
        <v>22.284003333333299</v>
      </c>
      <c r="BX31">
        <v>22.237263333333299</v>
      </c>
      <c r="BY31">
        <v>1399.3243333333301</v>
      </c>
      <c r="BZ31">
        <v>21.978159999999999</v>
      </c>
      <c r="CA31">
        <v>500.0095</v>
      </c>
      <c r="CB31">
        <v>102.518566666667</v>
      </c>
      <c r="CC31">
        <v>9.9974140000000003E-2</v>
      </c>
      <c r="CD31">
        <v>27.9817933333333</v>
      </c>
      <c r="CE31">
        <v>29.2546766666667</v>
      </c>
      <c r="CF31">
        <v>999.9</v>
      </c>
      <c r="CG31">
        <v>0</v>
      </c>
      <c r="CH31">
        <v>0</v>
      </c>
      <c r="CI31">
        <v>9998.1839999999993</v>
      </c>
      <c r="CJ31">
        <v>0</v>
      </c>
      <c r="CK31">
        <v>308.45933333333301</v>
      </c>
      <c r="CL31">
        <v>1400.018</v>
      </c>
      <c r="CM31">
        <v>0.89999383333333405</v>
      </c>
      <c r="CN31">
        <v>0.100006236666667</v>
      </c>
      <c r="CO31">
        <v>0</v>
      </c>
      <c r="CP31">
        <v>572.95103333333304</v>
      </c>
      <c r="CQ31">
        <v>4.9994800000000001</v>
      </c>
      <c r="CR31">
        <v>8944.7703333333393</v>
      </c>
      <c r="CS31">
        <v>11417.71</v>
      </c>
      <c r="CT31">
        <v>49.478999999999999</v>
      </c>
      <c r="CU31">
        <v>51.214300000000001</v>
      </c>
      <c r="CV31">
        <v>50.487366666666702</v>
      </c>
      <c r="CW31">
        <v>50.374833333333299</v>
      </c>
      <c r="CX31">
        <v>51.291433333333302</v>
      </c>
      <c r="CY31">
        <v>1255.5070000000001</v>
      </c>
      <c r="CZ31">
        <v>139.511</v>
      </c>
      <c r="DA31">
        <v>0</v>
      </c>
      <c r="DB31">
        <v>122.299999952316</v>
      </c>
      <c r="DC31">
        <v>0</v>
      </c>
      <c r="DD31">
        <v>572.96180769230796</v>
      </c>
      <c r="DE31">
        <v>0.31278632150227798</v>
      </c>
      <c r="DF31">
        <v>-178.012649575132</v>
      </c>
      <c r="DG31">
        <v>8944.1534615384608</v>
      </c>
      <c r="DH31">
        <v>15</v>
      </c>
      <c r="DI31">
        <v>1608319530.5</v>
      </c>
      <c r="DJ31" t="s">
        <v>356</v>
      </c>
      <c r="DK31">
        <v>1608319530.5</v>
      </c>
      <c r="DL31">
        <v>1608319525.5</v>
      </c>
      <c r="DM31">
        <v>15</v>
      </c>
      <c r="DN31">
        <v>0.31900000000000001</v>
      </c>
      <c r="DO31">
        <v>1E-3</v>
      </c>
      <c r="DP31">
        <v>-3.5000000000000003E-2</v>
      </c>
      <c r="DQ31">
        <v>0.30499999999999999</v>
      </c>
      <c r="DR31">
        <v>1201</v>
      </c>
      <c r="DS31">
        <v>22</v>
      </c>
      <c r="DT31">
        <v>0.31</v>
      </c>
      <c r="DU31">
        <v>0.16</v>
      </c>
      <c r="DV31">
        <v>0.69398589476503703</v>
      </c>
      <c r="DW31">
        <v>0.139627636999544</v>
      </c>
      <c r="DX31">
        <v>0.11422108255727199</v>
      </c>
      <c r="DY31">
        <v>1</v>
      </c>
      <c r="DZ31">
        <v>-0.901800516129032</v>
      </c>
      <c r="EA31">
        <v>-9.8489129032257205E-2</v>
      </c>
      <c r="EB31">
        <v>0.13573054433571299</v>
      </c>
      <c r="EC31">
        <v>1</v>
      </c>
      <c r="ED31">
        <v>4.7432680645161297E-2</v>
      </c>
      <c r="EE31">
        <v>-4.7896533870967699E-2</v>
      </c>
      <c r="EF31">
        <v>3.70882401703058E-3</v>
      </c>
      <c r="EG31">
        <v>1</v>
      </c>
      <c r="EH31">
        <v>3</v>
      </c>
      <c r="EI31">
        <v>3</v>
      </c>
      <c r="EJ31" t="s">
        <v>310</v>
      </c>
      <c r="EK31">
        <v>100</v>
      </c>
      <c r="EL31">
        <v>100</v>
      </c>
      <c r="EM31">
        <v>-0.26</v>
      </c>
      <c r="EN31">
        <v>0.30620000000000003</v>
      </c>
      <c r="EO31">
        <v>1.01410556286668</v>
      </c>
      <c r="EP31">
        <v>-1.6043650578588901E-5</v>
      </c>
      <c r="EQ31">
        <v>-1.15305589960158E-6</v>
      </c>
      <c r="ER31">
        <v>3.6581349982770798E-10</v>
      </c>
      <c r="ES31">
        <v>-0.13454627315644799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1.7</v>
      </c>
      <c r="FB31">
        <v>1.8</v>
      </c>
      <c r="FC31">
        <v>2</v>
      </c>
      <c r="FD31">
        <v>509.45</v>
      </c>
      <c r="FE31">
        <v>478.79599999999999</v>
      </c>
      <c r="FF31">
        <v>22.694900000000001</v>
      </c>
      <c r="FG31">
        <v>35.322899999999997</v>
      </c>
      <c r="FH31">
        <v>30.000499999999999</v>
      </c>
      <c r="FI31">
        <v>35.301900000000003</v>
      </c>
      <c r="FJ31">
        <v>35.3431</v>
      </c>
      <c r="FK31">
        <v>52.944200000000002</v>
      </c>
      <c r="FL31">
        <v>18.3703</v>
      </c>
      <c r="FM31">
        <v>50.4084</v>
      </c>
      <c r="FN31">
        <v>22.7043</v>
      </c>
      <c r="FO31">
        <v>1400.15</v>
      </c>
      <c r="FP31">
        <v>22.164200000000001</v>
      </c>
      <c r="FQ31">
        <v>97.635000000000005</v>
      </c>
      <c r="FR31">
        <v>101.57599999999999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2020-12-18T13:29:57Z</dcterms:created>
  <dcterms:modified xsi:type="dcterms:W3CDTF">2021-05-04T23:52:30Z</dcterms:modified>
</cp:coreProperties>
</file>