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5EB266A-4F7D-4CCA-9018-B28FD7DB451C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/>
  <c r="I30" i="1" s="1"/>
  <c r="Y30" i="1"/>
  <c r="X30" i="1"/>
  <c r="W30" i="1"/>
  <c r="S30" i="1"/>
  <c r="P30" i="1"/>
  <c r="N30" i="1"/>
  <c r="K30" i="1"/>
  <c r="J30" i="1"/>
  <c r="AX30" i="1" s="1"/>
  <c r="BA30" i="1" s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B28" i="1"/>
  <c r="AZ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 s="1"/>
  <c r="Y27" i="1"/>
  <c r="W27" i="1" s="1"/>
  <c r="X27" i="1"/>
  <c r="P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M25" i="1" s="1"/>
  <c r="BL25" i="1"/>
  <c r="BI25" i="1"/>
  <c r="BH25" i="1"/>
  <c r="BG25" i="1"/>
  <c r="BF25" i="1"/>
  <c r="BJ25" i="1" s="1"/>
  <c r="BK25" i="1" s="1"/>
  <c r="BE25" i="1"/>
  <c r="AZ25" i="1" s="1"/>
  <c r="BB25" i="1"/>
  <c r="AU25" i="1"/>
  <c r="AO25" i="1"/>
  <c r="AN25" i="1"/>
  <c r="AI25" i="1"/>
  <c r="AG25" i="1"/>
  <c r="K25" i="1" s="1"/>
  <c r="Y25" i="1"/>
  <c r="X25" i="1"/>
  <c r="W25" i="1"/>
  <c r="P25" i="1"/>
  <c r="N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X24" i="1"/>
  <c r="W24" i="1" s="1"/>
  <c r="P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K23" i="1" s="1"/>
  <c r="Y23" i="1"/>
  <c r="X23" i="1"/>
  <c r="W23" i="1"/>
  <c r="P23" i="1"/>
  <c r="N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Y22" i="1" s="1"/>
  <c r="AO22" i="1"/>
  <c r="AN22" i="1"/>
  <c r="AI22" i="1"/>
  <c r="AG22" i="1"/>
  <c r="I22" i="1" s="1"/>
  <c r="Y22" i="1"/>
  <c r="X22" i="1"/>
  <c r="W22" i="1"/>
  <c r="S22" i="1"/>
  <c r="P22" i="1"/>
  <c r="N22" i="1"/>
  <c r="K22" i="1"/>
  <c r="J22" i="1"/>
  <c r="AX22" i="1" s="1"/>
  <c r="BA22" i="1" s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N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K18" i="1"/>
  <c r="BJ18" i="1"/>
  <c r="BI18" i="1"/>
  <c r="BH18" i="1"/>
  <c r="BG18" i="1"/>
  <c r="BF18" i="1"/>
  <c r="BE18" i="1"/>
  <c r="BB18" i="1"/>
  <c r="AZ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AZ17" i="1" s="1"/>
  <c r="BB17" i="1"/>
  <c r="AU17" i="1"/>
  <c r="AO17" i="1"/>
  <c r="AN17" i="1"/>
  <c r="AI17" i="1"/>
  <c r="AG17" i="1"/>
  <c r="J17" i="1" s="1"/>
  <c r="AX17" i="1" s="1"/>
  <c r="Y17" i="1"/>
  <c r="X17" i="1"/>
  <c r="W17" i="1"/>
  <c r="P17" i="1"/>
  <c r="N17" i="1"/>
  <c r="K17" i="1"/>
  <c r="I19" i="1" l="1"/>
  <c r="AH19" i="1"/>
  <c r="N19" i="1"/>
  <c r="J19" i="1"/>
  <c r="AX19" i="1" s="1"/>
  <c r="K19" i="1"/>
  <c r="AA22" i="1"/>
  <c r="AW23" i="1"/>
  <c r="AY23" i="1" s="1"/>
  <c r="S23" i="1"/>
  <c r="AA30" i="1"/>
  <c r="AW24" i="1"/>
  <c r="AY24" i="1" s="1"/>
  <c r="S24" i="1"/>
  <c r="AW19" i="1"/>
  <c r="S19" i="1"/>
  <c r="I27" i="1"/>
  <c r="AH27" i="1"/>
  <c r="N27" i="1"/>
  <c r="J27" i="1"/>
  <c r="AX27" i="1" s="1"/>
  <c r="BA27" i="1" s="1"/>
  <c r="K27" i="1"/>
  <c r="AW18" i="1"/>
  <c r="AY18" i="1" s="1"/>
  <c r="S18" i="1"/>
  <c r="AY19" i="1"/>
  <c r="AH21" i="1"/>
  <c r="N21" i="1"/>
  <c r="K21" i="1"/>
  <c r="J21" i="1"/>
  <c r="AX21" i="1" s="1"/>
  <c r="I21" i="1"/>
  <c r="AW27" i="1"/>
  <c r="S27" i="1"/>
  <c r="N29" i="1"/>
  <c r="K29" i="1"/>
  <c r="AH29" i="1"/>
  <c r="J29" i="1"/>
  <c r="AX29" i="1" s="1"/>
  <c r="BA29" i="1" s="1"/>
  <c r="I29" i="1"/>
  <c r="K31" i="1"/>
  <c r="N31" i="1"/>
  <c r="J31" i="1"/>
  <c r="AX31" i="1" s="1"/>
  <c r="I31" i="1"/>
  <c r="AH31" i="1"/>
  <c r="AY25" i="1"/>
  <c r="S25" i="1"/>
  <c r="AW25" i="1"/>
  <c r="AW26" i="1"/>
  <c r="AY26" i="1" s="1"/>
  <c r="S26" i="1"/>
  <c r="AY27" i="1"/>
  <c r="S17" i="1"/>
  <c r="AW17" i="1"/>
  <c r="AY17" i="1" s="1"/>
  <c r="AY20" i="1"/>
  <c r="S20" i="1"/>
  <c r="AW20" i="1"/>
  <c r="S28" i="1"/>
  <c r="AW28" i="1"/>
  <c r="AY28" i="1" s="1"/>
  <c r="AW31" i="1"/>
  <c r="AY31" i="1" s="1"/>
  <c r="S31" i="1"/>
  <c r="AW21" i="1"/>
  <c r="AY21" i="1" s="1"/>
  <c r="S21" i="1"/>
  <c r="AW29" i="1"/>
  <c r="AY29" i="1" s="1"/>
  <c r="S29" i="1"/>
  <c r="AH24" i="1"/>
  <c r="N24" i="1"/>
  <c r="I24" i="1"/>
  <c r="K24" i="1"/>
  <c r="J24" i="1"/>
  <c r="AX24" i="1" s="1"/>
  <c r="BA24" i="1" s="1"/>
  <c r="AH18" i="1"/>
  <c r="T22" i="1"/>
  <c r="U22" i="1" s="1"/>
  <c r="Q22" i="1" s="1"/>
  <c r="O22" i="1" s="1"/>
  <c r="R22" i="1" s="1"/>
  <c r="L22" i="1" s="1"/>
  <c r="M22" i="1" s="1"/>
  <c r="AH26" i="1"/>
  <c r="N28" i="1"/>
  <c r="T30" i="1"/>
  <c r="U30" i="1" s="1"/>
  <c r="Q30" i="1" s="1"/>
  <c r="O30" i="1" s="1"/>
  <c r="R30" i="1" s="1"/>
  <c r="L30" i="1" s="1"/>
  <c r="M30" i="1" s="1"/>
  <c r="I18" i="1"/>
  <c r="AH23" i="1"/>
  <c r="I26" i="1"/>
  <c r="J18" i="1"/>
  <c r="AX18" i="1" s="1"/>
  <c r="BA18" i="1" s="1"/>
  <c r="AH20" i="1"/>
  <c r="I23" i="1"/>
  <c r="J26" i="1"/>
  <c r="AX26" i="1" s="1"/>
  <c r="BA26" i="1" s="1"/>
  <c r="AH28" i="1"/>
  <c r="AH17" i="1"/>
  <c r="K18" i="1"/>
  <c r="I20" i="1"/>
  <c r="J23" i="1"/>
  <c r="AX23" i="1" s="1"/>
  <c r="BA23" i="1" s="1"/>
  <c r="AH25" i="1"/>
  <c r="K26" i="1"/>
  <c r="I28" i="1"/>
  <c r="I17" i="1"/>
  <c r="J20" i="1"/>
  <c r="AX20" i="1" s="1"/>
  <c r="BA20" i="1" s="1"/>
  <c r="AH22" i="1"/>
  <c r="I25" i="1"/>
  <c r="J28" i="1"/>
  <c r="AX28" i="1" s="1"/>
  <c r="BA28" i="1" s="1"/>
  <c r="AH30" i="1"/>
  <c r="J25" i="1"/>
  <c r="AX25" i="1" s="1"/>
  <c r="BA25" i="1" s="1"/>
  <c r="T17" i="1" l="1"/>
  <c r="U17" i="1" s="1"/>
  <c r="BA17" i="1"/>
  <c r="V22" i="1"/>
  <c r="Z22" i="1" s="1"/>
  <c r="AC22" i="1"/>
  <c r="AB22" i="1"/>
  <c r="AA25" i="1"/>
  <c r="Q25" i="1"/>
  <c r="O25" i="1" s="1"/>
  <c r="R25" i="1" s="1"/>
  <c r="L25" i="1" s="1"/>
  <c r="M25" i="1" s="1"/>
  <c r="AA20" i="1"/>
  <c r="AA26" i="1"/>
  <c r="T28" i="1"/>
  <c r="U28" i="1" s="1"/>
  <c r="AB30" i="1"/>
  <c r="T21" i="1"/>
  <c r="U21" i="1" s="1"/>
  <c r="AA31" i="1"/>
  <c r="AA27" i="1"/>
  <c r="BA19" i="1"/>
  <c r="T24" i="1"/>
  <c r="U24" i="1" s="1"/>
  <c r="AA18" i="1"/>
  <c r="AA24" i="1"/>
  <c r="T26" i="1"/>
  <c r="U26" i="1" s="1"/>
  <c r="BA31" i="1"/>
  <c r="T27" i="1"/>
  <c r="U27" i="1" s="1"/>
  <c r="Q27" i="1" s="1"/>
  <c r="O27" i="1" s="1"/>
  <c r="R27" i="1" s="1"/>
  <c r="L27" i="1" s="1"/>
  <c r="M27" i="1" s="1"/>
  <c r="T18" i="1"/>
  <c r="U18" i="1" s="1"/>
  <c r="T19" i="1"/>
  <c r="U19" i="1" s="1"/>
  <c r="AA17" i="1"/>
  <c r="Q17" i="1"/>
  <c r="O17" i="1" s="1"/>
  <c r="R17" i="1" s="1"/>
  <c r="L17" i="1" s="1"/>
  <c r="M17" i="1" s="1"/>
  <c r="V30" i="1"/>
  <c r="Z30" i="1" s="1"/>
  <c r="AC30" i="1"/>
  <c r="AD30" i="1" s="1"/>
  <c r="T31" i="1"/>
  <c r="U31" i="1" s="1"/>
  <c r="Q31" i="1" s="1"/>
  <c r="O31" i="1" s="1"/>
  <c r="R31" i="1" s="1"/>
  <c r="L31" i="1" s="1"/>
  <c r="M31" i="1" s="1"/>
  <c r="T20" i="1"/>
  <c r="U20" i="1" s="1"/>
  <c r="T23" i="1"/>
  <c r="U23" i="1" s="1"/>
  <c r="AA28" i="1"/>
  <c r="Q28" i="1"/>
  <c r="O28" i="1" s="1"/>
  <c r="R28" i="1" s="1"/>
  <c r="L28" i="1" s="1"/>
  <c r="M28" i="1" s="1"/>
  <c r="AA21" i="1"/>
  <c r="Q21" i="1"/>
  <c r="O21" i="1" s="1"/>
  <c r="R21" i="1" s="1"/>
  <c r="L21" i="1" s="1"/>
  <c r="M21" i="1" s="1"/>
  <c r="AA19" i="1"/>
  <c r="AA23" i="1"/>
  <c r="Q23" i="1"/>
  <c r="O23" i="1" s="1"/>
  <c r="R23" i="1" s="1"/>
  <c r="L23" i="1" s="1"/>
  <c r="M23" i="1" s="1"/>
  <c r="T29" i="1"/>
  <c r="U29" i="1" s="1"/>
  <c r="Q29" i="1" s="1"/>
  <c r="O29" i="1" s="1"/>
  <c r="R29" i="1" s="1"/>
  <c r="L29" i="1" s="1"/>
  <c r="M29" i="1" s="1"/>
  <c r="T25" i="1"/>
  <c r="U25" i="1" s="1"/>
  <c r="AA29" i="1"/>
  <c r="BA21" i="1"/>
  <c r="AC23" i="1" l="1"/>
  <c r="V23" i="1"/>
  <c r="Z23" i="1" s="1"/>
  <c r="AB23" i="1"/>
  <c r="V26" i="1"/>
  <c r="Z26" i="1" s="1"/>
  <c r="AC26" i="1"/>
  <c r="AD26" i="1" s="1"/>
  <c r="AB26" i="1"/>
  <c r="V19" i="1"/>
  <c r="Z19" i="1" s="1"/>
  <c r="AC19" i="1"/>
  <c r="AD19" i="1" s="1"/>
  <c r="AB19" i="1"/>
  <c r="AC28" i="1"/>
  <c r="V28" i="1"/>
  <c r="Z28" i="1" s="1"/>
  <c r="AB28" i="1"/>
  <c r="AD22" i="1"/>
  <c r="V24" i="1"/>
  <c r="Z24" i="1" s="1"/>
  <c r="AC24" i="1"/>
  <c r="AB24" i="1"/>
  <c r="Q19" i="1"/>
  <c r="O19" i="1" s="1"/>
  <c r="R19" i="1" s="1"/>
  <c r="L19" i="1" s="1"/>
  <c r="M19" i="1" s="1"/>
  <c r="AB20" i="1"/>
  <c r="AC20" i="1"/>
  <c r="V20" i="1"/>
  <c r="Z20" i="1" s="1"/>
  <c r="Q26" i="1"/>
  <c r="O26" i="1" s="1"/>
  <c r="R26" i="1" s="1"/>
  <c r="L26" i="1" s="1"/>
  <c r="M26" i="1" s="1"/>
  <c r="V18" i="1"/>
  <c r="Z18" i="1" s="1"/>
  <c r="AC18" i="1"/>
  <c r="AB18" i="1"/>
  <c r="Q24" i="1"/>
  <c r="O24" i="1" s="1"/>
  <c r="R24" i="1" s="1"/>
  <c r="L24" i="1" s="1"/>
  <c r="M24" i="1" s="1"/>
  <c r="V25" i="1"/>
  <c r="Z25" i="1" s="1"/>
  <c r="AC25" i="1"/>
  <c r="AD25" i="1" s="1"/>
  <c r="AB25" i="1"/>
  <c r="AC31" i="1"/>
  <c r="AD31" i="1" s="1"/>
  <c r="V31" i="1"/>
  <c r="Z31" i="1" s="1"/>
  <c r="AB31" i="1"/>
  <c r="Q18" i="1"/>
  <c r="O18" i="1" s="1"/>
  <c r="R18" i="1" s="1"/>
  <c r="L18" i="1" s="1"/>
  <c r="M18" i="1" s="1"/>
  <c r="Q20" i="1"/>
  <c r="O20" i="1" s="1"/>
  <c r="R20" i="1" s="1"/>
  <c r="L20" i="1" s="1"/>
  <c r="M20" i="1" s="1"/>
  <c r="AB17" i="1"/>
  <c r="V17" i="1"/>
  <c r="Z17" i="1" s="1"/>
  <c r="AC17" i="1"/>
  <c r="AD17" i="1" s="1"/>
  <c r="V29" i="1"/>
  <c r="Z29" i="1" s="1"/>
  <c r="AC29" i="1"/>
  <c r="AB29" i="1"/>
  <c r="V27" i="1"/>
  <c r="Z27" i="1" s="1"/>
  <c r="AC27" i="1"/>
  <c r="AD27" i="1" s="1"/>
  <c r="AB27" i="1"/>
  <c r="V21" i="1"/>
  <c r="Z21" i="1" s="1"/>
  <c r="AC21" i="1"/>
  <c r="AB21" i="1"/>
  <c r="AD18" i="1" l="1"/>
  <c r="AD24" i="1"/>
  <c r="AD29" i="1"/>
  <c r="AD21" i="1"/>
  <c r="AD20" i="1"/>
  <c r="AD28" i="1"/>
  <c r="AD23" i="1"/>
</calcChain>
</file>

<file path=xl/sharedStrings.xml><?xml version="1.0" encoding="utf-8"?>
<sst xmlns="http://schemas.openxmlformats.org/spreadsheetml/2006/main" count="701" uniqueCount="357">
  <si>
    <t>File opened</t>
  </si>
  <si>
    <t>2020-12-18 13:25:23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</si>
  <si>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</si>
  <si>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</si>
  <si>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</si>
  <si>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</si>
  <si>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</si>
  <si>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</si>
  <si>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</si>
  <si>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</si>
  <si>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</si>
  <si>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</si>
  <si>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</si>
  <si>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</si>
  <si>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</si>
  <si>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</si>
  <si>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</si>
  <si>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</si>
  <si>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</si>
  <si>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</si>
  <si>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</si>
  <si>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</si>
  <si>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</si>
  <si>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13:25:23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</si>
  <si>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</si>
  <si>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</si>
  <si>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</si>
  <si>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</si>
  <si>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</si>
  <si>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</si>
  <si>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</si>
  <si>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</si>
  <si>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</si>
  <si>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</si>
  <si>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</si>
  <si>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</si>
  <si>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</si>
  <si>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</si>
  <si>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</si>
  <si>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</si>
  <si>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</si>
  <si>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</si>
  <si>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</si>
  <si>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</si>
  <si>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</si>
  <si>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</si>
  <si>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</si>
  <si>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</si>
  <si>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</si>
  <si>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</si>
  <si>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</si>
  <si>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</si>
  <si>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</si>
  <si>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</si>
  <si>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</si>
  <si>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</si>
  <si>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</si>
  <si>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</si>
  <si>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</si>
  <si>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</si>
  <si>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</si>
  <si>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</si>
  <si>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</si>
  <si>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</si>
  <si>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</si>
  <si>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</si>
  <si>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</si>
  <si>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</si>
  <si>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</si>
  <si>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</si>
  <si>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</si>
  <si>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</si>
  <si>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</si>
  <si>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</si>
  <si>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</si>
  <si>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</si>
  <si>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</si>
  <si>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</si>
  <si>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</si>
  <si>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</si>
  <si>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</si>
  <si>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</si>
  <si>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</si>
  <si>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</si>
  <si>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</si>
  <si>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</si>
  <si>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</si>
  <si>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</si>
  <si>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</si>
  <si>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</si>
  <si>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</si>
  <si>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</si>
  <si>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</si>
  <si>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</si>
  <si>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</si>
  <si>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</si>
  <si>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</si>
  <si>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</si>
  <si>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</si>
  <si>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</si>
  <si>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</si>
  <si>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</si>
  <si>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</si>
  <si>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</si>
  <si>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</si>
  <si>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</si>
  <si>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</si>
  <si>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</si>
  <si>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</si>
  <si>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</si>
  <si>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</si>
  <si>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</si>
  <si>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</si>
  <si>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</si>
  <si>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</si>
  <si>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</si>
  <si>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</si>
  <si>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</si>
  <si>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</si>
  <si>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</si>
  <si>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</si>
  <si>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</si>
  <si>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</si>
  <si>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</si>
  <si>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</si>
  <si>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</si>
  <si>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</si>
  <si>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</si>
  <si>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</si>
  <si>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</si>
  <si>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</si>
  <si>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</si>
  <si>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</si>
  <si>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</si>
  <si>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</si>
  <si>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</si>
  <si>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</si>
  <si>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</si>
  <si>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</si>
  <si>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</si>
  <si>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</si>
  <si>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</si>
  <si>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</si>
  <si>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</si>
  <si>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</si>
  <si>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</si>
  <si>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</si>
  <si>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</si>
  <si>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</si>
  <si>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</si>
  <si>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</si>
  <si>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</si>
  <si>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</si>
  <si>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</si>
  <si>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</si>
  <si>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</si>
  <si>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</si>
  <si>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</si>
  <si>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</si>
  <si>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</si>
  <si>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</si>
  <si>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</si>
  <si>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</si>
  <si>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</si>
  <si>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</si>
  <si>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</si>
  <si>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</si>
  <si>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</si>
  <si>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</si>
  <si>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</si>
  <si>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</si>
  <si>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</si>
  <si>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</si>
  <si>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</si>
  <si>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</si>
  <si>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</si>
  <si>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</si>
  <si>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</si>
  <si>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</si>
  <si>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</si>
  <si>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</si>
  <si>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</si>
  <si>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</si>
  <si>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</si>
  <si>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</si>
  <si>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</si>
  <si>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</si>
  <si>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</si>
  <si>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</si>
  <si>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</si>
  <si>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</si>
  <si>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</si>
  <si>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</si>
  <si>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</si>
  <si>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</si>
  <si>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</si>
  <si>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</si>
  <si>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</si>
  <si>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</si>
  <si>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</si>
  <si>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</si>
  <si>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</si>
  <si>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</si>
  <si>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</si>
  <si>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</si>
  <si>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</si>
  <si>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</si>
  <si>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</si>
  <si>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</si>
  <si>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</si>
  <si>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</si>
  <si>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</si>
  <si>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</si>
  <si>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</si>
  <si>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</si>
  <si>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</si>
  <si>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</si>
  <si>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</si>
  <si>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</si>
  <si>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</si>
  <si>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</si>
  <si>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</si>
  <si>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</si>
  <si>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</si>
  <si>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</si>
  <si>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</si>
  <si>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</si>
  <si>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</si>
  <si>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</si>
  <si>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</si>
  <si>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</si>
  <si>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</si>
  <si>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</si>
  <si>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</si>
  <si>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</si>
  <si>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</si>
  <si>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</si>
  <si>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</si>
  <si>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</si>
  <si>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</si>
  <si>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</si>
  <si>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</si>
  <si>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</si>
  <si>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</si>
  <si>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</si>
  <si>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</si>
  <si>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</si>
  <si>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</si>
  <si>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</si>
  <si>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</si>
  <si>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</si>
  <si>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</si>
  <si>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</si>
  <si>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</si>
  <si>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</si>
  <si>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</si>
  <si>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</si>
  <si>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</si>
  <si>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</si>
  <si>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</si>
  <si>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</si>
  <si>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</si>
  <si>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</si>
  <si>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</si>
  <si>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</si>
  <si>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</si>
  <si>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</si>
  <si>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</si>
  <si>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</si>
  <si>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</si>
  <si>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</si>
  <si>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</si>
  <si>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</si>
  <si>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</si>
  <si>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</si>
  <si>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</si>
  <si>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</si>
  <si>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</si>
  <si>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</si>
  <si>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</si>
  <si>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</si>
  <si>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</si>
  <si>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</si>
  <si>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</si>
  <si>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</si>
  <si>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</si>
  <si>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</si>
  <si>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13:28:57</t>
  </si>
  <si>
    <t>13:28:57</t>
  </si>
  <si>
    <t>1149</t>
  </si>
  <si>
    <t>_1</t>
  </si>
  <si>
    <t>RECT-4143-20200907-06_33_50</t>
  </si>
  <si>
    <t>RECT-907-20201218-13_28_53</t>
  </si>
  <si>
    <t>DARK-908-20201218-13_28_55</t>
  </si>
  <si>
    <t>0: Broadleaf</t>
  </si>
  <si>
    <t>13:23:33</t>
  </si>
  <si>
    <t>0/3</t>
  </si>
  <si>
    <t>20201218 13:30:57</t>
  </si>
  <si>
    <t>13:30:57</t>
  </si>
  <si>
    <t>RECT-909-20201218-13_30_54</t>
  </si>
  <si>
    <t>DARK-910-20201218-13_30_56</t>
  </si>
  <si>
    <t>20201218 13:32:16</t>
  </si>
  <si>
    <t>13:32:16</t>
  </si>
  <si>
    <t>RECT-911-20201218-13_32_12</t>
  </si>
  <si>
    <t>DARK-912-20201218-13_32_14</t>
  </si>
  <si>
    <t>3/3</t>
  </si>
  <si>
    <t>20201218 13:33:25</t>
  </si>
  <si>
    <t>13:33:25</t>
  </si>
  <si>
    <t>RECT-913-20201218-13_33_21</t>
  </si>
  <si>
    <t>DARK-914-20201218-13_33_23</t>
  </si>
  <si>
    <t>20201218 13:34:45</t>
  </si>
  <si>
    <t>13:34:45</t>
  </si>
  <si>
    <t>RECT-915-20201218-13_34_41</t>
  </si>
  <si>
    <t>DARK-916-20201218-13_34_43</t>
  </si>
  <si>
    <t>13:35:12</t>
  </si>
  <si>
    <t>20201218 13:36:30</t>
  </si>
  <si>
    <t>13:36:30</t>
  </si>
  <si>
    <t>RECT-917-20201218-13_36_26</t>
  </si>
  <si>
    <t>DARK-918-20201218-13_36_28</t>
  </si>
  <si>
    <t>20201218 13:37:43</t>
  </si>
  <si>
    <t>13:37:43</t>
  </si>
  <si>
    <t>RECT-919-20201218-13_37_40</t>
  </si>
  <si>
    <t>DARK-920-20201218-13_37_42</t>
  </si>
  <si>
    <t>20201218 13:39:37</t>
  </si>
  <si>
    <t>13:39:37</t>
  </si>
  <si>
    <t>RECT-921-20201218-13_39_34</t>
  </si>
  <si>
    <t>DARK-922-20201218-13_39_36</t>
  </si>
  <si>
    <t>20201218 13:41:29</t>
  </si>
  <si>
    <t>13:41:29</t>
  </si>
  <si>
    <t>RECT-923-20201218-13_41_26</t>
  </si>
  <si>
    <t>DARK-924-20201218-13_41_28</t>
  </si>
  <si>
    <t>20201218 13:43:21</t>
  </si>
  <si>
    <t>13:43:21</t>
  </si>
  <si>
    <t>RECT-925-20201218-13_43_18</t>
  </si>
  <si>
    <t>DARK-926-20201218-13_43_20</t>
  </si>
  <si>
    <t>20201218 13:45:22</t>
  </si>
  <si>
    <t>13:45:22</t>
  </si>
  <si>
    <t>RECT-927-20201218-13_45_18</t>
  </si>
  <si>
    <t>DARK-928-20201218-13_45_20</t>
  </si>
  <si>
    <t>13:45:47</t>
  </si>
  <si>
    <t>1/3</t>
  </si>
  <si>
    <t>20201218 13:47:48</t>
  </si>
  <si>
    <t>13:47:48</t>
  </si>
  <si>
    <t>RECT-929-20201218-13_47_45</t>
  </si>
  <si>
    <t>DARK-930-20201218-13_47_47</t>
  </si>
  <si>
    <t>20201218 13:49:40</t>
  </si>
  <si>
    <t>13:49:40</t>
  </si>
  <si>
    <t>RECT-931-20201218-13_49_37</t>
  </si>
  <si>
    <t>DARK-932-20201218-13_49_39</t>
  </si>
  <si>
    <t>20201218 13:51:41</t>
  </si>
  <si>
    <t>13:51:41</t>
  </si>
  <si>
    <t>RECT-933-20201218-13_51_37</t>
  </si>
  <si>
    <t>DARK-934-20201218-13_51_39</t>
  </si>
  <si>
    <t>20201218 13:53:35</t>
  </si>
  <si>
    <t>13:53:35</t>
  </si>
  <si>
    <t>RECT-935-20201218-13_53_32</t>
  </si>
  <si>
    <t>DARK-936-20201218-13_53_34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</si>
</sst>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1608326937.0999999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1608326929.0999999</v>
      </c>
      <c r="I17">
        <f t="shared" ref="I17:I31" si="0">CA17*AG17*(BW17-BX17)/(100*BP17*(1000-AG17*BW17))</f>
        <v>4.1628011089572044E-4</v>
      </c>
      <c r="J17">
        <f t="shared" ref="J17:J31" si="1">CA17*AG17*(BV17-BU17*(1000-AG17*BX17)/(1000-AG17*BW17))/(100*BP17)</f>
        <v>2.9500750159246443</v>
      </c>
      <c r="K17">
        <f t="shared" ref="K17:K31" si="2">BU17 - IF(AG17&gt;1, J17*BP17*100/(AI17*CI17), 0)</f>
        <v>401.72861290322601</v>
      </c>
      <c r="L17">
        <f t="shared" ref="L17:L31" si="3">((R17-I17/2)*K17-J17)/(R17+I17/2)</f>
        <v>187.21202537842484</v>
      </c>
      <c r="M17">
        <f t="shared" ref="M17:M31" si="4">L17*(CB17+CC17)/1000</f>
        <v>19.209428449397723</v>
      </c>
      <c r="N17">
        <f t="shared" ref="N17:N31" si="5">(BU17 - IF(AG17&gt;1, J17*BP17*100/(AI17*CI17), 0))*(CB17+CC17)/1000</f>
        <v>41.220520049614585</v>
      </c>
      <c r="O17">
        <f t="shared" ref="O17:O31" si="6">2/((1/Q17-1/P17)+SIGN(Q17)*SQRT((1/Q17-1/P17)*(1/Q17-1/P17) + 4*BQ17/((BQ17+1)*(BQ17+1))*(2*1/Q17*1/P17-1/P17*1/P17)))</f>
        <v>2.3002077315219544E-2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2.9751371722626336</v>
      </c>
      <c r="Q17">
        <f t="shared" ref="Q17:Q31" si="8">I17*(1000-(1000*0.61365*EXP(17.502*U17/(240.97+U17))/(CB17+CC17)+BW17)/2)/(1000*0.61365*EXP(17.502*U17/(240.97+U17))/(CB17+CC17)-BW17)</f>
        <v>2.2903733941412097E-2</v>
      </c>
      <c r="R17">
        <f t="shared" ref="R17:R31" si="9">1/((BQ17+1)/(O17/1.6)+1/(P17/1.37)) + BQ17/((BQ17+1)/(O17/1.6) + BQ17/(P17/1.37))</f>
        <v>1.4323634309523232E-2</v>
      </c>
      <c r="S17">
        <f t="shared" ref="S17:S31" si="10">(BM17*BO17)</f>
        <v>231.29282289990354</v>
      </c>
      <c r="T17">
        <f t="shared" ref="T17:T31" si="11">(CD17+(S17+2*0.95*0.0000000567*(((CD17+$B$7)+273)^4-(CD17+273)^4)-44100*I17)/(1.84*29.3*P17+8*0.95*0.0000000567*(CD17+273)^3))</f>
        <v>29.233444437871238</v>
      </c>
      <c r="U17">
        <f t="shared" ref="U17:U31" si="12">($C$7*CE17+$D$7*CF17+$E$7*T17)</f>
        <v>28.2595322580645</v>
      </c>
      <c r="V17">
        <f t="shared" ref="V17:V31" si="13">0.61365*EXP(17.502*U17/(240.97+U17))</f>
        <v>3.85263534464343</v>
      </c>
      <c r="W17">
        <f t="shared" ref="W17:W31" si="14">(X17/Y17*100)</f>
        <v>53.801831227611316</v>
      </c>
      <c r="X17">
        <f t="shared" ref="X17:X31" si="15">BW17*(CB17+CC17)/1000</f>
        <v>2.0412774616105303</v>
      </c>
      <c r="Y17">
        <f t="shared" ref="Y17:Y31" si="16">0.61365*EXP(17.502*CD17/(240.97+CD17))</f>
        <v>3.7940668840337506</v>
      </c>
      <c r="Z17">
        <f t="shared" ref="Z17:Z31" si="17">(V17-BW17*(CB17+CC17)/1000)</f>
        <v>1.8113578830328998</v>
      </c>
      <c r="AA17">
        <f t="shared" ref="AA17:AA31" si="18">(-I17*44100)</f>
        <v>-18.35795289050127</v>
      </c>
      <c r="AB17">
        <f t="shared" ref="AB17:AB31" si="19">2*29.3*P17*0.92*(CD17-U17)</f>
        <v>-42.188180786924477</v>
      </c>
      <c r="AC17">
        <f t="shared" ref="AC17:AC31" si="20">2*0.95*0.0000000567*(((CD17+$B$7)+273)^4-(U17+273)^4)</f>
        <v>-3.094914086627981</v>
      </c>
      <c r="AD17">
        <f t="shared" ref="AD17:AD31" si="21">S17+AC17+AA17+AB17</f>
        <v>167.65177513584979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54081.558374158718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15334.3</v>
      </c>
      <c r="AS17">
        <v>1364.91461538462</v>
      </c>
      <c r="AT17">
        <v>1482.36</v>
      </c>
      <c r="AU17">
        <f t="shared" ref="AU17:AU31" si="27">1-AS17/AT17</f>
        <v>7.9228652024730728E-2</v>
      </c>
      <c r="AV17">
        <v>0.5</v>
      </c>
      <c r="AW17">
        <f t="shared" ref="AW17:AW31" si="28">BM17</f>
        <v>1180.1947545021803</v>
      </c>
      <c r="AX17">
        <f t="shared" ref="AX17:AX31" si="29">J17</f>
        <v>2.9500750159246443</v>
      </c>
      <c r="AY17">
        <f t="shared" ref="AY17:AY31" si="30">AU17*AV17*AW17</f>
        <v>46.752619762932881</v>
      </c>
      <c r="AZ17">
        <f t="shared" ref="AZ17:AZ31" si="31">BE17/AT17</f>
        <v>0.52416417064680643</v>
      </c>
      <c r="BA17">
        <f t="shared" ref="BA17:BA31" si="32">(AX17-AP17)/AW17</f>
        <v>2.9891867272609117E-3</v>
      </c>
      <c r="BB17">
        <f t="shared" ref="BB17:BB31" si="33">(AM17-AT17)/AT17</f>
        <v>1.2005990447664536</v>
      </c>
      <c r="BC17" t="s">
        <v>293</v>
      </c>
      <c r="BD17">
        <v>705.36</v>
      </c>
      <c r="BE17">
        <f t="shared" ref="BE17:BE31" si="34">AT17-BD17</f>
        <v>776.99999999999989</v>
      </c>
      <c r="BF17">
        <f t="shared" ref="BF17:BF31" si="35">(AT17-AS17)/(AT17-BD17)</f>
        <v>0.15115236115235511</v>
      </c>
      <c r="BG17">
        <f t="shared" ref="BG17:BG31" si="36">(AM17-AT17)/(AM17-BD17)</f>
        <v>0.69609499671454056</v>
      </c>
      <c r="BH17">
        <f t="shared" ref="BH17:BH31" si="37">(AT17-AS17)/(AT17-AL17)</f>
        <v>0.15314640282140479</v>
      </c>
      <c r="BI17">
        <f t="shared" ref="BI17:BI31" si="38">(AM17-AT17)/(AM17-AL17)</f>
        <v>0.69886038233737613</v>
      </c>
      <c r="BJ17">
        <f t="shared" ref="BJ17:BJ31" si="39">(BF17*BD17/AS17)</f>
        <v>7.811245352690549E-2</v>
      </c>
      <c r="BK17">
        <f t="shared" ref="BK17:BK31" si="40">(1-BJ17)</f>
        <v>0.92188754647309445</v>
      </c>
      <c r="BL17">
        <f t="shared" ref="BL17:BL31" si="41">$B$11*CJ17+$C$11*CK17+$F$11*CL17*(1-CO17)</f>
        <v>1400.0116129032299</v>
      </c>
      <c r="BM17">
        <f t="shared" ref="BM17:BM31" si="42">BL17*BN17</f>
        <v>1180.1947545021803</v>
      </c>
      <c r="BN17">
        <f t="shared" ref="BN17:BN31" si="43">($B$11*$D$9+$C$11*$D$9+$F$11*((CY17+CQ17)/MAX(CY17+CQ17+CZ17, 0.1)*$I$9+CZ17/MAX(CY17+CQ17+CZ17, 0.1)*$J$9))/($B$11+$C$11+$F$11)</f>
        <v>0.84298926067819446</v>
      </c>
      <c r="BO17">
        <f t="shared" ref="BO17:BO31" si="44">($B$11*$K$9+$C$11*$K$9+$F$11*((CY17+CQ17)/MAX(CY17+CQ17+CZ17, 0.1)*$P$9+CZ17/MAX(CY17+CQ17+CZ17, 0.1)*$Q$9))/($B$11+$C$11+$F$11)</f>
        <v>0.19597852135638877</v>
      </c>
      <c r="BP17">
        <v>6</v>
      </c>
      <c r="BQ17">
        <v>0.5</v>
      </c>
      <c r="BR17" t="s">
        <v>294</v>
      </c>
      <c r="BS17">
        <v>2</v>
      </c>
      <c r="BT17">
        <v>1608326929.0999999</v>
      </c>
      <c r="BU17">
        <v>401.72861290322601</v>
      </c>
      <c r="BV17">
        <v>405.46774193548401</v>
      </c>
      <c r="BW17">
        <v>19.893964516129</v>
      </c>
      <c r="BX17">
        <v>19.4045806451613</v>
      </c>
      <c r="BY17">
        <v>402.82216129032298</v>
      </c>
      <c r="BZ17">
        <v>19.9013967741936</v>
      </c>
      <c r="CA17">
        <v>500.21916129032297</v>
      </c>
      <c r="CB17">
        <v>102.507967741935</v>
      </c>
      <c r="CC17">
        <v>9.9909132258064498E-2</v>
      </c>
      <c r="CD17">
        <v>27.996506451612898</v>
      </c>
      <c r="CE17">
        <v>28.2595322580645</v>
      </c>
      <c r="CF17">
        <v>999.9</v>
      </c>
      <c r="CG17">
        <v>0</v>
      </c>
      <c r="CH17">
        <v>0</v>
      </c>
      <c r="CI17">
        <v>10011.1364516129</v>
      </c>
      <c r="CJ17">
        <v>0</v>
      </c>
      <c r="CK17">
        <v>282.86045161290298</v>
      </c>
      <c r="CL17">
        <v>1400.0116129032299</v>
      </c>
      <c r="CM17">
        <v>0.90000132258064502</v>
      </c>
      <c r="CN17">
        <v>9.9998683870967706E-2</v>
      </c>
      <c r="CO17">
        <v>0</v>
      </c>
      <c r="CP17">
        <v>1366.7529032258101</v>
      </c>
      <c r="CQ17">
        <v>4.99979</v>
      </c>
      <c r="CR17">
        <v>19250.2387096774</v>
      </c>
      <c r="CS17">
        <v>11904.777419354799</v>
      </c>
      <c r="CT17">
        <v>45.739774193548399</v>
      </c>
      <c r="CU17">
        <v>48.451258064516097</v>
      </c>
      <c r="CV17">
        <v>46.884903225806397</v>
      </c>
      <c r="CW17">
        <v>47.681129032258099</v>
      </c>
      <c r="CX17">
        <v>47.168999999999997</v>
      </c>
      <c r="CY17">
        <v>1255.51193548387</v>
      </c>
      <c r="CZ17">
        <v>139.5</v>
      </c>
      <c r="DA17">
        <v>0</v>
      </c>
      <c r="DB17">
        <v>225.60000014305101</v>
      </c>
      <c r="DC17">
        <v>0</v>
      </c>
      <c r="DD17">
        <v>1364.91461538462</v>
      </c>
      <c r="DE17">
        <v>-146.630427340805</v>
      </c>
      <c r="DF17">
        <v>-2049.43589726449</v>
      </c>
      <c r="DG17">
        <v>19224.330769230801</v>
      </c>
      <c r="DH17">
        <v>15</v>
      </c>
      <c r="DI17">
        <v>1608326613.5999999</v>
      </c>
      <c r="DJ17" t="s">
        <v>295</v>
      </c>
      <c r="DK17">
        <v>1608326613.5999999</v>
      </c>
      <c r="DL17">
        <v>1608326605.5999999</v>
      </c>
      <c r="DM17">
        <v>17</v>
      </c>
      <c r="DN17">
        <v>-0.30199999999999999</v>
      </c>
      <c r="DO17">
        <v>-6.0000000000000001E-3</v>
      </c>
      <c r="DP17">
        <v>-1.0980000000000001</v>
      </c>
      <c r="DQ17">
        <v>-2.5000000000000001E-2</v>
      </c>
      <c r="DR17">
        <v>1212</v>
      </c>
      <c r="DS17">
        <v>19</v>
      </c>
      <c r="DT17">
        <v>0.17</v>
      </c>
      <c r="DU17">
        <v>0.15</v>
      </c>
      <c r="DV17">
        <v>2.9271597529737199</v>
      </c>
      <c r="DW17">
        <v>2.2075251331018801</v>
      </c>
      <c r="DX17">
        <v>0.16408093786234601</v>
      </c>
      <c r="DY17">
        <v>0</v>
      </c>
      <c r="DZ17">
        <v>-3.73081166666667</v>
      </c>
      <c r="EA17">
        <v>-2.3164663848720801</v>
      </c>
      <c r="EB17">
        <v>0.17330375676026799</v>
      </c>
      <c r="EC17">
        <v>0</v>
      </c>
      <c r="ED17">
        <v>0.4904886</v>
      </c>
      <c r="EE17">
        <v>-0.72261880311457205</v>
      </c>
      <c r="EF17">
        <v>5.90515980837098E-2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-1.0940000000000001</v>
      </c>
      <c r="EN17">
        <v>-6.7000000000000002E-3</v>
      </c>
      <c r="EO17">
        <v>-1.3122512514794</v>
      </c>
      <c r="EP17">
        <v>8.1547674161403102E-4</v>
      </c>
      <c r="EQ17">
        <v>-7.5071724955183801E-7</v>
      </c>
      <c r="ER17">
        <v>1.8443278439785599E-10</v>
      </c>
      <c r="ES17">
        <v>-0.15600484798045999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5.4</v>
      </c>
      <c r="FB17">
        <v>5.5</v>
      </c>
      <c r="FC17">
        <v>2</v>
      </c>
      <c r="FD17">
        <v>513.452</v>
      </c>
      <c r="FE17">
        <v>482.67899999999997</v>
      </c>
      <c r="FF17">
        <v>23.1191</v>
      </c>
      <c r="FG17">
        <v>33.098599999999998</v>
      </c>
      <c r="FH17">
        <v>30.0001</v>
      </c>
      <c r="FI17">
        <v>33.0137</v>
      </c>
      <c r="FJ17">
        <v>32.976500000000001</v>
      </c>
      <c r="FK17">
        <v>20.535799999999998</v>
      </c>
      <c r="FL17">
        <v>5.9749400000000001</v>
      </c>
      <c r="FM17">
        <v>27.520600000000002</v>
      </c>
      <c r="FN17">
        <v>23.117000000000001</v>
      </c>
      <c r="FO17">
        <v>404.86599999999999</v>
      </c>
      <c r="FP17">
        <v>19.375699999999998</v>
      </c>
      <c r="FQ17">
        <v>100.967</v>
      </c>
      <c r="FR17">
        <v>100.51300000000001</v>
      </c>
    </row>
    <row r="18" spans="1:174" x14ac:dyDescent="0.25">
      <c r="A18">
        <v>2</v>
      </c>
      <c r="B18">
        <v>1608327057.5999999</v>
      </c>
      <c r="C18">
        <v>120.5</v>
      </c>
      <c r="D18" t="s">
        <v>297</v>
      </c>
      <c r="E18" t="s">
        <v>298</v>
      </c>
      <c r="F18" t="s">
        <v>289</v>
      </c>
      <c r="G18" t="s">
        <v>290</v>
      </c>
      <c r="H18">
        <v>1608327049.5999999</v>
      </c>
      <c r="I18">
        <f t="shared" si="0"/>
        <v>4.9537058409105067E-4</v>
      </c>
      <c r="J18">
        <f t="shared" si="1"/>
        <v>2.9606298428755031E-2</v>
      </c>
      <c r="K18">
        <f t="shared" si="2"/>
        <v>49.623448387096801</v>
      </c>
      <c r="L18">
        <f t="shared" si="3"/>
        <v>46.550121306523458</v>
      </c>
      <c r="M18">
        <f t="shared" si="4"/>
        <v>4.7763846798382348</v>
      </c>
      <c r="N18">
        <f t="shared" si="5"/>
        <v>5.0917306332273036</v>
      </c>
      <c r="O18">
        <f t="shared" si="6"/>
        <v>2.7938863163610134E-2</v>
      </c>
      <c r="P18">
        <f t="shared" si="7"/>
        <v>2.9734918525280754</v>
      </c>
      <c r="Q18">
        <f t="shared" si="8"/>
        <v>2.7793839997789525E-2</v>
      </c>
      <c r="R18">
        <f t="shared" si="9"/>
        <v>1.7384116862502283E-2</v>
      </c>
      <c r="S18">
        <f t="shared" si="10"/>
        <v>231.29401187042947</v>
      </c>
      <c r="T18">
        <f t="shared" si="11"/>
        <v>29.150308820599093</v>
      </c>
      <c r="U18">
        <f t="shared" si="12"/>
        <v>28.1573903225806</v>
      </c>
      <c r="V18">
        <f t="shared" si="13"/>
        <v>3.8297982063943201</v>
      </c>
      <c r="W18">
        <f t="shared" si="14"/>
        <v>54.323698635893095</v>
      </c>
      <c r="X18">
        <f t="shared" si="15"/>
        <v>2.0534524691485783</v>
      </c>
      <c r="Y18">
        <f t="shared" si="16"/>
        <v>3.7800306693252446</v>
      </c>
      <c r="Z18">
        <f t="shared" si="17"/>
        <v>1.7763457372457419</v>
      </c>
      <c r="AA18">
        <f t="shared" si="18"/>
        <v>-21.845842758415333</v>
      </c>
      <c r="AB18">
        <f t="shared" si="19"/>
        <v>-35.980106400004914</v>
      </c>
      <c r="AC18">
        <f t="shared" si="20"/>
        <v>-2.6387724429396737</v>
      </c>
      <c r="AD18">
        <f t="shared" si="21"/>
        <v>170.82929026906953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54044.710424711579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15326.2</v>
      </c>
      <c r="AS18">
        <v>1046.0011538461499</v>
      </c>
      <c r="AT18">
        <v>1109.81</v>
      </c>
      <c r="AU18">
        <f t="shared" si="27"/>
        <v>5.7495288521323462E-2</v>
      </c>
      <c r="AV18">
        <v>0.5</v>
      </c>
      <c r="AW18">
        <f t="shared" si="28"/>
        <v>1180.200745789037</v>
      </c>
      <c r="AX18">
        <f t="shared" si="29"/>
        <v>2.9606298428755031E-2</v>
      </c>
      <c r="AY18">
        <f t="shared" si="30"/>
        <v>33.927991196110902</v>
      </c>
      <c r="AZ18">
        <f t="shared" si="31"/>
        <v>0.39604977428568855</v>
      </c>
      <c r="BA18">
        <f t="shared" si="32"/>
        <v>5.1461904291453793E-4</v>
      </c>
      <c r="BB18">
        <f t="shared" si="33"/>
        <v>1.9393139366197818</v>
      </c>
      <c r="BC18" t="s">
        <v>300</v>
      </c>
      <c r="BD18">
        <v>670.27</v>
      </c>
      <c r="BE18">
        <f t="shared" si="34"/>
        <v>439.53999999999996</v>
      </c>
      <c r="BF18">
        <f t="shared" si="35"/>
        <v>0.14517187549221922</v>
      </c>
      <c r="BG18">
        <f t="shared" si="36"/>
        <v>0.83041195149335789</v>
      </c>
      <c r="BH18">
        <f t="shared" si="37"/>
        <v>0.16181459250575952</v>
      </c>
      <c r="BI18">
        <f t="shared" si="38"/>
        <v>0.84515330225724528</v>
      </c>
      <c r="BJ18">
        <f t="shared" si="39"/>
        <v>9.3025091443141653E-2</v>
      </c>
      <c r="BK18">
        <f t="shared" si="40"/>
        <v>0.90697490855685836</v>
      </c>
      <c r="BL18">
        <f t="shared" si="41"/>
        <v>1400.01870967742</v>
      </c>
      <c r="BM18">
        <f t="shared" si="42"/>
        <v>1180.200745789037</v>
      </c>
      <c r="BN18">
        <f t="shared" si="43"/>
        <v>0.84298926695127407</v>
      </c>
      <c r="BO18">
        <f t="shared" si="44"/>
        <v>0.19597853390254821</v>
      </c>
      <c r="BP18">
        <v>6</v>
      </c>
      <c r="BQ18">
        <v>0.5</v>
      </c>
      <c r="BR18" t="s">
        <v>294</v>
      </c>
      <c r="BS18">
        <v>2</v>
      </c>
      <c r="BT18">
        <v>1608327049.5999999</v>
      </c>
      <c r="BU18">
        <v>49.623448387096801</v>
      </c>
      <c r="BV18">
        <v>49.688438709677399</v>
      </c>
      <c r="BW18">
        <v>20.0127225806452</v>
      </c>
      <c r="BX18">
        <v>19.430493548387101</v>
      </c>
      <c r="BY18">
        <v>50.896116129032301</v>
      </c>
      <c r="BZ18">
        <v>20.017664516128999</v>
      </c>
      <c r="CA18">
        <v>500.27412903225797</v>
      </c>
      <c r="CB18">
        <v>102.507322580645</v>
      </c>
      <c r="CC18">
        <v>0.100029361290323</v>
      </c>
      <c r="CD18">
        <v>27.932945161290299</v>
      </c>
      <c r="CE18">
        <v>28.1573903225806</v>
      </c>
      <c r="CF18">
        <v>999.9</v>
      </c>
      <c r="CG18">
        <v>0</v>
      </c>
      <c r="CH18">
        <v>0</v>
      </c>
      <c r="CI18">
        <v>10001.8864516129</v>
      </c>
      <c r="CJ18">
        <v>0</v>
      </c>
      <c r="CK18">
        <v>278.14070967741901</v>
      </c>
      <c r="CL18">
        <v>1400.01870967742</v>
      </c>
      <c r="CM18">
        <v>0.90000061290322597</v>
      </c>
      <c r="CN18">
        <v>9.9999638709677402E-2</v>
      </c>
      <c r="CO18">
        <v>0</v>
      </c>
      <c r="CP18">
        <v>1046.96774193548</v>
      </c>
      <c r="CQ18">
        <v>4.99979</v>
      </c>
      <c r="CR18">
        <v>14777.777419354799</v>
      </c>
      <c r="CS18">
        <v>11904.825806451599</v>
      </c>
      <c r="CT18">
        <v>46.27</v>
      </c>
      <c r="CU18">
        <v>48.927</v>
      </c>
      <c r="CV18">
        <v>47.423000000000002</v>
      </c>
      <c r="CW18">
        <v>48.106709677419403</v>
      </c>
      <c r="CX18">
        <v>47.677</v>
      </c>
      <c r="CY18">
        <v>1255.51774193548</v>
      </c>
      <c r="CZ18">
        <v>139.500967741935</v>
      </c>
      <c r="DA18">
        <v>0</v>
      </c>
      <c r="DB18">
        <v>120</v>
      </c>
      <c r="DC18">
        <v>0</v>
      </c>
      <c r="DD18">
        <v>1046.0011538461499</v>
      </c>
      <c r="DE18">
        <v>-76.714871785535806</v>
      </c>
      <c r="DF18">
        <v>-1069.62051264049</v>
      </c>
      <c r="DG18">
        <v>14764.2846153846</v>
      </c>
      <c r="DH18">
        <v>15</v>
      </c>
      <c r="DI18">
        <v>1608326613.5999999</v>
      </c>
      <c r="DJ18" t="s">
        <v>295</v>
      </c>
      <c r="DK18">
        <v>1608326613.5999999</v>
      </c>
      <c r="DL18">
        <v>1608326605.5999999</v>
      </c>
      <c r="DM18">
        <v>17</v>
      </c>
      <c r="DN18">
        <v>-0.30199999999999999</v>
      </c>
      <c r="DO18">
        <v>-6.0000000000000001E-3</v>
      </c>
      <c r="DP18">
        <v>-1.0980000000000001</v>
      </c>
      <c r="DQ18">
        <v>-2.5000000000000001E-2</v>
      </c>
      <c r="DR18">
        <v>1212</v>
      </c>
      <c r="DS18">
        <v>19</v>
      </c>
      <c r="DT18">
        <v>0.17</v>
      </c>
      <c r="DU18">
        <v>0.15</v>
      </c>
      <c r="DV18">
        <v>3.5215577810805497E-2</v>
      </c>
      <c r="DW18">
        <v>-0.71187690488349498</v>
      </c>
      <c r="DX18">
        <v>5.4088968057251698E-2</v>
      </c>
      <c r="DY18">
        <v>0</v>
      </c>
      <c r="DZ18">
        <v>-6.1872190666666702E-2</v>
      </c>
      <c r="EA18">
        <v>0.82741220662958803</v>
      </c>
      <c r="EB18">
        <v>6.1013345870268902E-2</v>
      </c>
      <c r="EC18">
        <v>0</v>
      </c>
      <c r="ED18">
        <v>0.58728936666666698</v>
      </c>
      <c r="EE18">
        <v>0.90019656507230394</v>
      </c>
      <c r="EF18">
        <v>6.7016007715313006E-2</v>
      </c>
      <c r="EG18">
        <v>0</v>
      </c>
      <c r="EH18">
        <v>0</v>
      </c>
      <c r="EI18">
        <v>3</v>
      </c>
      <c r="EJ18" t="s">
        <v>296</v>
      </c>
      <c r="EK18">
        <v>100</v>
      </c>
      <c r="EL18">
        <v>100</v>
      </c>
      <c r="EM18">
        <v>-1.2729999999999999</v>
      </c>
      <c r="EN18">
        <v>-6.0000000000000001E-3</v>
      </c>
      <c r="EO18">
        <v>-1.3122512514794</v>
      </c>
      <c r="EP18">
        <v>8.1547674161403102E-4</v>
      </c>
      <c r="EQ18">
        <v>-7.5071724955183801E-7</v>
      </c>
      <c r="ER18">
        <v>1.8443278439785599E-10</v>
      </c>
      <c r="ES18">
        <v>-0.15600484798045999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7.4</v>
      </c>
      <c r="FB18">
        <v>7.5</v>
      </c>
      <c r="FC18">
        <v>2</v>
      </c>
      <c r="FD18">
        <v>513.52300000000002</v>
      </c>
      <c r="FE18">
        <v>482.303</v>
      </c>
      <c r="FF18">
        <v>23.163799999999998</v>
      </c>
      <c r="FG18">
        <v>33.180399999999999</v>
      </c>
      <c r="FH18">
        <v>29.998899999999999</v>
      </c>
      <c r="FI18">
        <v>33.096899999999998</v>
      </c>
      <c r="FJ18">
        <v>33.052999999999997</v>
      </c>
      <c r="FK18">
        <v>5.1545100000000001</v>
      </c>
      <c r="FL18">
        <v>10.5482</v>
      </c>
      <c r="FM18">
        <v>29.037199999999999</v>
      </c>
      <c r="FN18">
        <v>23.1995</v>
      </c>
      <c r="FO18">
        <v>49.784399999999998</v>
      </c>
      <c r="FP18">
        <v>19.190999999999999</v>
      </c>
      <c r="FQ18">
        <v>100.958</v>
      </c>
      <c r="FR18">
        <v>100.511</v>
      </c>
    </row>
    <row r="19" spans="1:174" x14ac:dyDescent="0.25">
      <c r="A19">
        <v>3</v>
      </c>
      <c r="B19">
        <v>1608327136.0999999</v>
      </c>
      <c r="C19">
        <v>199</v>
      </c>
      <c r="D19" t="s">
        <v>301</v>
      </c>
      <c r="E19" t="s">
        <v>302</v>
      </c>
      <c r="F19" t="s">
        <v>289</v>
      </c>
      <c r="G19" t="s">
        <v>290</v>
      </c>
      <c r="H19">
        <v>1608327128.0999999</v>
      </c>
      <c r="I19">
        <f t="shared" si="0"/>
        <v>5.180380423144941E-4</v>
      </c>
      <c r="J19">
        <f t="shared" si="1"/>
        <v>0.50283575823809512</v>
      </c>
      <c r="K19">
        <f t="shared" si="2"/>
        <v>79.574758064516104</v>
      </c>
      <c r="L19">
        <f t="shared" si="3"/>
        <v>49.548582974669706</v>
      </c>
      <c r="M19">
        <f t="shared" si="4"/>
        <v>5.0839993804841903</v>
      </c>
      <c r="N19">
        <f t="shared" si="5"/>
        <v>8.1648756919849337</v>
      </c>
      <c r="O19">
        <f t="shared" si="6"/>
        <v>2.8707952638573668E-2</v>
      </c>
      <c r="P19">
        <f t="shared" si="7"/>
        <v>2.9728312254762299</v>
      </c>
      <c r="Q19">
        <f t="shared" si="8"/>
        <v>2.8554825090551378E-2</v>
      </c>
      <c r="R19">
        <f t="shared" si="9"/>
        <v>1.7860455353967682E-2</v>
      </c>
      <c r="S19">
        <f t="shared" si="10"/>
        <v>231.28877615677996</v>
      </c>
      <c r="T19">
        <f t="shared" si="11"/>
        <v>29.166191712164558</v>
      </c>
      <c r="U19">
        <f t="shared" si="12"/>
        <v>27.981606451612901</v>
      </c>
      <c r="V19">
        <f t="shared" si="13"/>
        <v>3.7907724490310324</v>
      </c>
      <c r="W19">
        <f t="shared" si="14"/>
        <v>52.358839003156177</v>
      </c>
      <c r="X19">
        <f t="shared" si="15"/>
        <v>1.9816623067773957</v>
      </c>
      <c r="Y19">
        <f t="shared" si="16"/>
        <v>3.7847712907804199</v>
      </c>
      <c r="Z19">
        <f t="shared" si="17"/>
        <v>1.8091101422536366</v>
      </c>
      <c r="AA19">
        <f t="shared" si="18"/>
        <v>-22.84547766606919</v>
      </c>
      <c r="AB19">
        <f t="shared" si="19"/>
        <v>-4.3547256980779023</v>
      </c>
      <c r="AC19">
        <f t="shared" si="20"/>
        <v>-0.31919995141571422</v>
      </c>
      <c r="AD19">
        <f t="shared" si="21"/>
        <v>203.76937284121712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54021.461099632106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15323.8</v>
      </c>
      <c r="AS19">
        <v>984.97176923076904</v>
      </c>
      <c r="AT19">
        <v>1045.5899999999999</v>
      </c>
      <c r="AU19">
        <f t="shared" si="27"/>
        <v>5.7975143956264796E-2</v>
      </c>
      <c r="AV19">
        <v>0.5</v>
      </c>
      <c r="AW19">
        <f t="shared" si="28"/>
        <v>1180.1733586922753</v>
      </c>
      <c r="AX19">
        <f t="shared" si="29"/>
        <v>0.50283575823809512</v>
      </c>
      <c r="AY19">
        <f t="shared" si="30"/>
        <v>34.210360181766596</v>
      </c>
      <c r="AZ19">
        <f t="shared" si="31"/>
        <v>0.37873353800246745</v>
      </c>
      <c r="BA19">
        <f t="shared" si="32"/>
        <v>9.1561399017826427E-4</v>
      </c>
      <c r="BB19">
        <f t="shared" si="33"/>
        <v>2.1198462112300231</v>
      </c>
      <c r="BC19" t="s">
        <v>304</v>
      </c>
      <c r="BD19">
        <v>649.59</v>
      </c>
      <c r="BE19">
        <f t="shared" si="34"/>
        <v>395.99999999999989</v>
      </c>
      <c r="BF19">
        <f t="shared" si="35"/>
        <v>0.15307634032634065</v>
      </c>
      <c r="BG19">
        <f t="shared" si="36"/>
        <v>0.84842047242286089</v>
      </c>
      <c r="BH19">
        <f t="shared" si="37"/>
        <v>0.18362868667379739</v>
      </c>
      <c r="BI19">
        <f t="shared" si="38"/>
        <v>0.87037120943011859</v>
      </c>
      <c r="BJ19">
        <f t="shared" si="39"/>
        <v>0.10095402022561986</v>
      </c>
      <c r="BK19">
        <f t="shared" si="40"/>
        <v>0.89904597977438017</v>
      </c>
      <c r="BL19">
        <f t="shared" si="41"/>
        <v>1399.9861290322599</v>
      </c>
      <c r="BM19">
        <f t="shared" si="42"/>
        <v>1180.1733586922753</v>
      </c>
      <c r="BN19">
        <f t="shared" si="43"/>
        <v>0.84298932269283977</v>
      </c>
      <c r="BO19">
        <f t="shared" si="44"/>
        <v>0.19597864538567966</v>
      </c>
      <c r="BP19">
        <v>6</v>
      </c>
      <c r="BQ19">
        <v>0.5</v>
      </c>
      <c r="BR19" t="s">
        <v>294</v>
      </c>
      <c r="BS19">
        <v>2</v>
      </c>
      <c r="BT19">
        <v>1608327128.0999999</v>
      </c>
      <c r="BU19">
        <v>79.574758064516104</v>
      </c>
      <c r="BV19">
        <v>80.227312903225794</v>
      </c>
      <c r="BW19">
        <v>19.313251612903201</v>
      </c>
      <c r="BX19">
        <v>18.703906451612902</v>
      </c>
      <c r="BY19">
        <v>80.8258935483871</v>
      </c>
      <c r="BZ19">
        <v>19.332703225806501</v>
      </c>
      <c r="CA19">
        <v>500.24164516129002</v>
      </c>
      <c r="CB19">
        <v>102.50635483871</v>
      </c>
      <c r="CC19">
        <v>9.9997861290322607E-2</v>
      </c>
      <c r="CD19">
        <v>27.954435483870999</v>
      </c>
      <c r="CE19">
        <v>27.981606451612901</v>
      </c>
      <c r="CF19">
        <v>999.9</v>
      </c>
      <c r="CG19">
        <v>0</v>
      </c>
      <c r="CH19">
        <v>0</v>
      </c>
      <c r="CI19">
        <v>9998.2432258064491</v>
      </c>
      <c r="CJ19">
        <v>0</v>
      </c>
      <c r="CK19">
        <v>279.282225806452</v>
      </c>
      <c r="CL19">
        <v>1399.9861290322599</v>
      </c>
      <c r="CM19">
        <v>0.89999912903225798</v>
      </c>
      <c r="CN19">
        <v>0.100000964516129</v>
      </c>
      <c r="CO19">
        <v>0</v>
      </c>
      <c r="CP19">
        <v>985.25448387096799</v>
      </c>
      <c r="CQ19">
        <v>4.99979</v>
      </c>
      <c r="CR19">
        <v>13921.158064516099</v>
      </c>
      <c r="CS19">
        <v>11904.535483871001</v>
      </c>
      <c r="CT19">
        <v>46.473580645161299</v>
      </c>
      <c r="CU19">
        <v>49.042000000000002</v>
      </c>
      <c r="CV19">
        <v>47.6046774193548</v>
      </c>
      <c r="CW19">
        <v>48.125</v>
      </c>
      <c r="CX19">
        <v>47.811999999999998</v>
      </c>
      <c r="CY19">
        <v>1255.48580645161</v>
      </c>
      <c r="CZ19">
        <v>139.50032258064499</v>
      </c>
      <c r="DA19">
        <v>0</v>
      </c>
      <c r="DB19">
        <v>77.600000143051105</v>
      </c>
      <c r="DC19">
        <v>0</v>
      </c>
      <c r="DD19">
        <v>984.97176923076904</v>
      </c>
      <c r="DE19">
        <v>-49.022632480096199</v>
      </c>
      <c r="DF19">
        <v>-682.00683752235705</v>
      </c>
      <c r="DG19">
        <v>13917.026923076901</v>
      </c>
      <c r="DH19">
        <v>15</v>
      </c>
      <c r="DI19">
        <v>1608326613.5999999</v>
      </c>
      <c r="DJ19" t="s">
        <v>295</v>
      </c>
      <c r="DK19">
        <v>1608326613.5999999</v>
      </c>
      <c r="DL19">
        <v>1608326605.5999999</v>
      </c>
      <c r="DM19">
        <v>17</v>
      </c>
      <c r="DN19">
        <v>-0.30199999999999999</v>
      </c>
      <c r="DO19">
        <v>-6.0000000000000001E-3</v>
      </c>
      <c r="DP19">
        <v>-1.0980000000000001</v>
      </c>
      <c r="DQ19">
        <v>-2.5000000000000001E-2</v>
      </c>
      <c r="DR19">
        <v>1212</v>
      </c>
      <c r="DS19">
        <v>19</v>
      </c>
      <c r="DT19">
        <v>0.17</v>
      </c>
      <c r="DU19">
        <v>0.15</v>
      </c>
      <c r="DV19">
        <v>0.50528482563841204</v>
      </c>
      <c r="DW19">
        <v>-0.21373003271989999</v>
      </c>
      <c r="DX19">
        <v>2.5888004952400401E-2</v>
      </c>
      <c r="DY19">
        <v>1</v>
      </c>
      <c r="DZ19">
        <v>-0.65226036666666698</v>
      </c>
      <c r="EA19">
        <v>0.17336609566184599</v>
      </c>
      <c r="EB19">
        <v>2.7602383106636898E-2</v>
      </c>
      <c r="EC19">
        <v>1</v>
      </c>
      <c r="ED19">
        <v>0.60985226666666603</v>
      </c>
      <c r="EE19">
        <v>-0.13936583759733001</v>
      </c>
      <c r="EF19">
        <v>1.13551402836875E-2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-1.2509999999999999</v>
      </c>
      <c r="EN19">
        <v>-1.9300000000000001E-2</v>
      </c>
      <c r="EO19">
        <v>-1.3122512514794</v>
      </c>
      <c r="EP19">
        <v>8.1547674161403102E-4</v>
      </c>
      <c r="EQ19">
        <v>-7.5071724955183801E-7</v>
      </c>
      <c r="ER19">
        <v>1.8443278439785599E-10</v>
      </c>
      <c r="ES19">
        <v>-0.15600484798045999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8.6999999999999993</v>
      </c>
      <c r="FB19">
        <v>8.8000000000000007</v>
      </c>
      <c r="FC19">
        <v>2</v>
      </c>
      <c r="FD19">
        <v>513.67600000000004</v>
      </c>
      <c r="FE19">
        <v>483.17599999999999</v>
      </c>
      <c r="FF19">
        <v>23.3399</v>
      </c>
      <c r="FG19">
        <v>33.047199999999997</v>
      </c>
      <c r="FH19">
        <v>29.998999999999999</v>
      </c>
      <c r="FI19">
        <v>33.019399999999997</v>
      </c>
      <c r="FJ19">
        <v>32.975700000000003</v>
      </c>
      <c r="FK19">
        <v>6.4931400000000004</v>
      </c>
      <c r="FL19">
        <v>11.7722</v>
      </c>
      <c r="FM19">
        <v>29.037199999999999</v>
      </c>
      <c r="FN19">
        <v>23.3642</v>
      </c>
      <c r="FO19">
        <v>80.457800000000006</v>
      </c>
      <c r="FP19">
        <v>18.8109</v>
      </c>
      <c r="FQ19">
        <v>100.997</v>
      </c>
      <c r="FR19">
        <v>100.538</v>
      </c>
    </row>
    <row r="20" spans="1:174" x14ac:dyDescent="0.25">
      <c r="A20">
        <v>4</v>
      </c>
      <c r="B20">
        <v>1608327205.0999999</v>
      </c>
      <c r="C20">
        <v>268</v>
      </c>
      <c r="D20" t="s">
        <v>306</v>
      </c>
      <c r="E20" t="s">
        <v>307</v>
      </c>
      <c r="F20" t="s">
        <v>289</v>
      </c>
      <c r="G20" t="s">
        <v>290</v>
      </c>
      <c r="H20">
        <v>1608327197.3499999</v>
      </c>
      <c r="I20">
        <f t="shared" si="0"/>
        <v>4.5996406591774548E-4</v>
      </c>
      <c r="J20">
        <f t="shared" si="1"/>
        <v>0.80668152492900869</v>
      </c>
      <c r="K20">
        <f t="shared" si="2"/>
        <v>99.555833333333297</v>
      </c>
      <c r="L20">
        <f t="shared" si="3"/>
        <v>46.289926697151095</v>
      </c>
      <c r="M20">
        <f t="shared" si="4"/>
        <v>4.7494942308646442</v>
      </c>
      <c r="N20">
        <f t="shared" si="5"/>
        <v>10.214746269941477</v>
      </c>
      <c r="O20">
        <f t="shared" si="6"/>
        <v>2.5340954044525778E-2</v>
      </c>
      <c r="P20">
        <f t="shared" si="7"/>
        <v>2.9717812657969085</v>
      </c>
      <c r="Q20">
        <f t="shared" si="8"/>
        <v>2.5221516515312042E-2</v>
      </c>
      <c r="R20">
        <f t="shared" si="9"/>
        <v>1.5774131754823239E-2</v>
      </c>
      <c r="S20">
        <f t="shared" si="10"/>
        <v>231.29026422192629</v>
      </c>
      <c r="T20">
        <f t="shared" si="11"/>
        <v>29.236780805418142</v>
      </c>
      <c r="U20">
        <f t="shared" si="12"/>
        <v>28.041129999999999</v>
      </c>
      <c r="V20">
        <f t="shared" si="13"/>
        <v>3.8039482326316731</v>
      </c>
      <c r="W20">
        <f t="shared" si="14"/>
        <v>52.293062534411483</v>
      </c>
      <c r="X20">
        <f t="shared" si="15"/>
        <v>1.9855684189312732</v>
      </c>
      <c r="Y20">
        <f t="shared" si="16"/>
        <v>3.797001595813343</v>
      </c>
      <c r="Z20">
        <f t="shared" si="17"/>
        <v>1.8183798137003999</v>
      </c>
      <c r="AA20">
        <f t="shared" si="18"/>
        <v>-20.284415306972576</v>
      </c>
      <c r="AB20">
        <f t="shared" si="19"/>
        <v>-5.0243321014274249</v>
      </c>
      <c r="AC20">
        <f t="shared" si="20"/>
        <v>-0.36862293207436803</v>
      </c>
      <c r="AD20">
        <f t="shared" si="21"/>
        <v>205.6128938814519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53980.689611237736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15321.9</v>
      </c>
      <c r="AS20">
        <v>951.11216000000002</v>
      </c>
      <c r="AT20">
        <v>1011.83</v>
      </c>
      <c r="AU20">
        <f t="shared" si="27"/>
        <v>6.0007945998833856E-2</v>
      </c>
      <c r="AV20">
        <v>0.5</v>
      </c>
      <c r="AW20">
        <f t="shared" si="28"/>
        <v>1180.179086641823</v>
      </c>
      <c r="AX20">
        <f t="shared" si="29"/>
        <v>0.80668152492900869</v>
      </c>
      <c r="AY20">
        <f t="shared" si="30"/>
        <v>35.410061450077791</v>
      </c>
      <c r="AZ20">
        <f t="shared" si="31"/>
        <v>0.37629839004575866</v>
      </c>
      <c r="BA20">
        <f t="shared" si="32"/>
        <v>1.1730668848611765E-3</v>
      </c>
      <c r="BB20">
        <f t="shared" si="33"/>
        <v>2.2239407805659051</v>
      </c>
      <c r="BC20" t="s">
        <v>309</v>
      </c>
      <c r="BD20">
        <v>631.08000000000004</v>
      </c>
      <c r="BE20">
        <f t="shared" si="34"/>
        <v>380.75</v>
      </c>
      <c r="BF20">
        <f t="shared" si="35"/>
        <v>0.15946904793171379</v>
      </c>
      <c r="BG20">
        <f t="shared" si="36"/>
        <v>0.855283162295705</v>
      </c>
      <c r="BH20">
        <f t="shared" si="37"/>
        <v>0.20488344723938959</v>
      </c>
      <c r="BI20">
        <f t="shared" si="38"/>
        <v>0.88362808495419543</v>
      </c>
      <c r="BJ20">
        <f t="shared" si="39"/>
        <v>0.10581057734425975</v>
      </c>
      <c r="BK20">
        <f t="shared" si="40"/>
        <v>0.89418942265574031</v>
      </c>
      <c r="BL20">
        <f t="shared" si="41"/>
        <v>1399.9926666666699</v>
      </c>
      <c r="BM20">
        <f t="shared" si="42"/>
        <v>1180.179086641823</v>
      </c>
      <c r="BN20">
        <f t="shared" si="43"/>
        <v>0.84298947754618248</v>
      </c>
      <c r="BO20">
        <f t="shared" si="44"/>
        <v>0.1959789550923651</v>
      </c>
      <c r="BP20">
        <v>6</v>
      </c>
      <c r="BQ20">
        <v>0.5</v>
      </c>
      <c r="BR20" t="s">
        <v>294</v>
      </c>
      <c r="BS20">
        <v>2</v>
      </c>
      <c r="BT20">
        <v>1608327197.3499999</v>
      </c>
      <c r="BU20">
        <v>99.555833333333297</v>
      </c>
      <c r="BV20">
        <v>100.5783</v>
      </c>
      <c r="BW20">
        <v>19.3519166666667</v>
      </c>
      <c r="BX20">
        <v>18.8109066666667</v>
      </c>
      <c r="BY20">
        <v>100.793366666667</v>
      </c>
      <c r="BZ20">
        <v>19.3705833333333</v>
      </c>
      <c r="CA20">
        <v>500.24533333333301</v>
      </c>
      <c r="CB20">
        <v>102.503166666667</v>
      </c>
      <c r="CC20">
        <v>0.10002521</v>
      </c>
      <c r="CD20">
        <v>28.00977</v>
      </c>
      <c r="CE20">
        <v>28.041129999999999</v>
      </c>
      <c r="CF20">
        <v>999.9</v>
      </c>
      <c r="CG20">
        <v>0</v>
      </c>
      <c r="CH20">
        <v>0</v>
      </c>
      <c r="CI20">
        <v>9992.6156666666702</v>
      </c>
      <c r="CJ20">
        <v>0</v>
      </c>
      <c r="CK20">
        <v>274.67556666666701</v>
      </c>
      <c r="CL20">
        <v>1399.9926666666699</v>
      </c>
      <c r="CM20">
        <v>0.89999530000000005</v>
      </c>
      <c r="CN20">
        <v>0.10000473999999999</v>
      </c>
      <c r="CO20">
        <v>0</v>
      </c>
      <c r="CP20">
        <v>951.62033333333295</v>
      </c>
      <c r="CQ20">
        <v>4.99979</v>
      </c>
      <c r="CR20">
        <v>13464.893333333301</v>
      </c>
      <c r="CS20">
        <v>11904.596666666699</v>
      </c>
      <c r="CT20">
        <v>46.6374</v>
      </c>
      <c r="CU20">
        <v>49.116599999999998</v>
      </c>
      <c r="CV20">
        <v>47.75</v>
      </c>
      <c r="CW20">
        <v>48.186999999999998</v>
      </c>
      <c r="CX20">
        <v>47.936999999999998</v>
      </c>
      <c r="CY20">
        <v>1255.4856666666701</v>
      </c>
      <c r="CZ20">
        <v>139.50833333333301</v>
      </c>
      <c r="DA20">
        <v>0</v>
      </c>
      <c r="DB20">
        <v>68.600000143051105</v>
      </c>
      <c r="DC20">
        <v>0</v>
      </c>
      <c r="DD20">
        <v>951.11216000000002</v>
      </c>
      <c r="DE20">
        <v>-38.273769166431499</v>
      </c>
      <c r="DF20">
        <v>-527.67692230335797</v>
      </c>
      <c r="DG20">
        <v>13457.724</v>
      </c>
      <c r="DH20">
        <v>15</v>
      </c>
      <c r="DI20">
        <v>1608326613.5999999</v>
      </c>
      <c r="DJ20" t="s">
        <v>295</v>
      </c>
      <c r="DK20">
        <v>1608326613.5999999</v>
      </c>
      <c r="DL20">
        <v>1608326605.5999999</v>
      </c>
      <c r="DM20">
        <v>17</v>
      </c>
      <c r="DN20">
        <v>-0.30199999999999999</v>
      </c>
      <c r="DO20">
        <v>-6.0000000000000001E-3</v>
      </c>
      <c r="DP20">
        <v>-1.0980000000000001</v>
      </c>
      <c r="DQ20">
        <v>-2.5000000000000001E-2</v>
      </c>
      <c r="DR20">
        <v>1212</v>
      </c>
      <c r="DS20">
        <v>19</v>
      </c>
      <c r="DT20">
        <v>0.17</v>
      </c>
      <c r="DU20">
        <v>0.15</v>
      </c>
      <c r="DV20">
        <v>0.81347791149320803</v>
      </c>
      <c r="DW20">
        <v>-0.18533938873113001</v>
      </c>
      <c r="DX20">
        <v>3.0966914180544598E-2</v>
      </c>
      <c r="DY20">
        <v>1</v>
      </c>
      <c r="DZ20">
        <v>-1.02612843333333</v>
      </c>
      <c r="EA20">
        <v>0.14663719688542701</v>
      </c>
      <c r="EB20">
        <v>2.9847074110855298E-2</v>
      </c>
      <c r="EC20">
        <v>1</v>
      </c>
      <c r="ED20">
        <v>0.54209693333333298</v>
      </c>
      <c r="EE20">
        <v>-0.13698062736373801</v>
      </c>
      <c r="EF20">
        <v>1.1396065806330799E-2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-1.2370000000000001</v>
      </c>
      <c r="EN20">
        <v>-1.7500000000000002E-2</v>
      </c>
      <c r="EO20">
        <v>-1.3122512514794</v>
      </c>
      <c r="EP20">
        <v>8.1547674161403102E-4</v>
      </c>
      <c r="EQ20">
        <v>-7.5071724955183801E-7</v>
      </c>
      <c r="ER20">
        <v>1.8443278439785599E-10</v>
      </c>
      <c r="ES20">
        <v>-0.15600484798045999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9.9</v>
      </c>
      <c r="FB20">
        <v>10</v>
      </c>
      <c r="FC20">
        <v>2</v>
      </c>
      <c r="FD20">
        <v>513.93200000000002</v>
      </c>
      <c r="FE20">
        <v>484.43299999999999</v>
      </c>
      <c r="FF20">
        <v>23.201899999999998</v>
      </c>
      <c r="FG20">
        <v>32.911299999999997</v>
      </c>
      <c r="FH20">
        <v>30</v>
      </c>
      <c r="FI20">
        <v>32.938600000000001</v>
      </c>
      <c r="FJ20">
        <v>32.907699999999998</v>
      </c>
      <c r="FK20">
        <v>7.4119900000000003</v>
      </c>
      <c r="FL20">
        <v>9.1678499999999996</v>
      </c>
      <c r="FM20">
        <v>29.037199999999999</v>
      </c>
      <c r="FN20">
        <v>23.180299999999999</v>
      </c>
      <c r="FO20">
        <v>100.842</v>
      </c>
      <c r="FP20">
        <v>18.982299999999999</v>
      </c>
      <c r="FQ20">
        <v>101.024</v>
      </c>
      <c r="FR20">
        <v>100.553</v>
      </c>
    </row>
    <row r="21" spans="1:174" x14ac:dyDescent="0.25">
      <c r="A21">
        <v>5</v>
      </c>
      <c r="B21">
        <v>1608327285.0999999</v>
      </c>
      <c r="C21">
        <v>348</v>
      </c>
      <c r="D21" t="s">
        <v>310</v>
      </c>
      <c r="E21" t="s">
        <v>311</v>
      </c>
      <c r="F21" t="s">
        <v>289</v>
      </c>
      <c r="G21" t="s">
        <v>290</v>
      </c>
      <c r="H21">
        <v>1608327277.3499999</v>
      </c>
      <c r="I21">
        <f t="shared" si="0"/>
        <v>4.7968087396191278E-4</v>
      </c>
      <c r="J21">
        <f t="shared" si="1"/>
        <v>1.2327236740449019</v>
      </c>
      <c r="K21">
        <f t="shared" si="2"/>
        <v>149.80719999999999</v>
      </c>
      <c r="L21">
        <f t="shared" si="3"/>
        <v>71.985405582031632</v>
      </c>
      <c r="M21">
        <f t="shared" si="4"/>
        <v>7.3857779768770389</v>
      </c>
      <c r="N21">
        <f t="shared" si="5"/>
        <v>15.370375558650661</v>
      </c>
      <c r="O21">
        <f t="shared" si="6"/>
        <v>2.6550478648333001E-2</v>
      </c>
      <c r="P21">
        <f t="shared" si="7"/>
        <v>2.9734485164903921</v>
      </c>
      <c r="Q21">
        <f t="shared" si="8"/>
        <v>2.6419472443983249E-2</v>
      </c>
      <c r="R21">
        <f t="shared" si="9"/>
        <v>1.6523886645177819E-2</v>
      </c>
      <c r="S21">
        <f t="shared" si="10"/>
        <v>231.28842798285672</v>
      </c>
      <c r="T21">
        <f t="shared" si="11"/>
        <v>29.221063843576648</v>
      </c>
      <c r="U21">
        <f t="shared" si="12"/>
        <v>28.122119999999999</v>
      </c>
      <c r="V21">
        <f t="shared" si="13"/>
        <v>3.8219398602434054</v>
      </c>
      <c r="W21">
        <f t="shared" si="14"/>
        <v>53.021258728766597</v>
      </c>
      <c r="X21">
        <f t="shared" si="15"/>
        <v>2.0120424407944677</v>
      </c>
      <c r="Y21">
        <f t="shared" si="16"/>
        <v>3.7947843733533198</v>
      </c>
      <c r="Z21">
        <f t="shared" si="17"/>
        <v>1.8098974194489377</v>
      </c>
      <c r="AA21">
        <f t="shared" si="18"/>
        <v>-21.153926541720352</v>
      </c>
      <c r="AB21">
        <f t="shared" si="19"/>
        <v>-19.616468569241459</v>
      </c>
      <c r="AC21">
        <f t="shared" si="20"/>
        <v>-1.4389140307436354</v>
      </c>
      <c r="AD21">
        <f t="shared" si="21"/>
        <v>189.07911884115128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54031.310138135639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15320</v>
      </c>
      <c r="AS21">
        <v>927.38965384615403</v>
      </c>
      <c r="AT21">
        <v>992.83</v>
      </c>
      <c r="AU21">
        <f t="shared" si="27"/>
        <v>6.5912941947610326E-2</v>
      </c>
      <c r="AV21">
        <v>0.5</v>
      </c>
      <c r="AW21">
        <f t="shared" si="28"/>
        <v>1180.1708106277711</v>
      </c>
      <c r="AX21">
        <f t="shared" si="29"/>
        <v>1.2327236740449019</v>
      </c>
      <c r="AY21">
        <f t="shared" si="30"/>
        <v>38.89426506458625</v>
      </c>
      <c r="AZ21">
        <f t="shared" si="31"/>
        <v>0.38718612451275652</v>
      </c>
      <c r="BA21">
        <f t="shared" si="32"/>
        <v>1.5340755232694466E-3</v>
      </c>
      <c r="BB21">
        <f t="shared" si="33"/>
        <v>2.2856380246366448</v>
      </c>
      <c r="BC21" t="s">
        <v>313</v>
      </c>
      <c r="BD21">
        <v>608.41999999999996</v>
      </c>
      <c r="BE21">
        <f t="shared" si="34"/>
        <v>384.41000000000008</v>
      </c>
      <c r="BF21">
        <f t="shared" si="35"/>
        <v>0.17023580592036106</v>
      </c>
      <c r="BG21">
        <f t="shared" si="36"/>
        <v>0.85513969385678656</v>
      </c>
      <c r="BH21">
        <f t="shared" si="37"/>
        <v>0.2359459894219802</v>
      </c>
      <c r="BI21">
        <f t="shared" si="38"/>
        <v>0.89108900423611059</v>
      </c>
      <c r="BJ21">
        <f t="shared" si="39"/>
        <v>0.1116843050906499</v>
      </c>
      <c r="BK21">
        <f t="shared" si="40"/>
        <v>0.88831569490935014</v>
      </c>
      <c r="BL21">
        <f t="shared" si="41"/>
        <v>1399.9829999999999</v>
      </c>
      <c r="BM21">
        <f t="shared" si="42"/>
        <v>1180.1708106277711</v>
      </c>
      <c r="BN21">
        <f t="shared" si="43"/>
        <v>0.8429893867481042</v>
      </c>
      <c r="BO21">
        <f t="shared" si="44"/>
        <v>0.19597877349620849</v>
      </c>
      <c r="BP21">
        <v>6</v>
      </c>
      <c r="BQ21">
        <v>0.5</v>
      </c>
      <c r="BR21" t="s">
        <v>294</v>
      </c>
      <c r="BS21">
        <v>2</v>
      </c>
      <c r="BT21">
        <v>1608327277.3499999</v>
      </c>
      <c r="BU21">
        <v>149.80719999999999</v>
      </c>
      <c r="BV21">
        <v>151.37200000000001</v>
      </c>
      <c r="BW21">
        <v>19.61035</v>
      </c>
      <c r="BX21">
        <v>19.0462733333333</v>
      </c>
      <c r="BY21">
        <v>150.58420000000001</v>
      </c>
      <c r="BZ21">
        <v>19.632349999999999</v>
      </c>
      <c r="CA21">
        <v>500.22366666666699</v>
      </c>
      <c r="CB21">
        <v>102.501066666667</v>
      </c>
      <c r="CC21">
        <v>9.9980269999999996E-2</v>
      </c>
      <c r="CD21">
        <v>27.999749999999999</v>
      </c>
      <c r="CE21">
        <v>28.122119999999999</v>
      </c>
      <c r="CF21">
        <v>999.9</v>
      </c>
      <c r="CG21">
        <v>0</v>
      </c>
      <c r="CH21">
        <v>0</v>
      </c>
      <c r="CI21">
        <v>10002.2516666667</v>
      </c>
      <c r="CJ21">
        <v>0</v>
      </c>
      <c r="CK21">
        <v>280.962533333333</v>
      </c>
      <c r="CL21">
        <v>1399.9829999999999</v>
      </c>
      <c r="CM21">
        <v>0.89999750000000001</v>
      </c>
      <c r="CN21">
        <v>0.10000249999999999</v>
      </c>
      <c r="CO21">
        <v>0</v>
      </c>
      <c r="CP21">
        <v>927.46423333333303</v>
      </c>
      <c r="CQ21">
        <v>4.99979</v>
      </c>
      <c r="CR21">
        <v>13135.5233333333</v>
      </c>
      <c r="CS21">
        <v>11904.5333333333</v>
      </c>
      <c r="CT21">
        <v>46.8309</v>
      </c>
      <c r="CU21">
        <v>49.25</v>
      </c>
      <c r="CV21">
        <v>47.936999999999998</v>
      </c>
      <c r="CW21">
        <v>48.311999999999998</v>
      </c>
      <c r="CX21">
        <v>48.125</v>
      </c>
      <c r="CY21">
        <v>1255.48</v>
      </c>
      <c r="CZ21">
        <v>139.50299999999999</v>
      </c>
      <c r="DA21">
        <v>0</v>
      </c>
      <c r="DB21">
        <v>79.299999952316298</v>
      </c>
      <c r="DC21">
        <v>0</v>
      </c>
      <c r="DD21">
        <v>927.38965384615403</v>
      </c>
      <c r="DE21">
        <v>-22.539999992736998</v>
      </c>
      <c r="DF21">
        <v>-316.66324793801402</v>
      </c>
      <c r="DG21">
        <v>13134.723076923099</v>
      </c>
      <c r="DH21">
        <v>15</v>
      </c>
      <c r="DI21">
        <v>1608327312.0999999</v>
      </c>
      <c r="DJ21" t="s">
        <v>314</v>
      </c>
      <c r="DK21">
        <v>1608327312.0999999</v>
      </c>
      <c r="DL21">
        <v>1608327302.0999999</v>
      </c>
      <c r="DM21">
        <v>18</v>
      </c>
      <c r="DN21">
        <v>0.42799999999999999</v>
      </c>
      <c r="DO21">
        <v>3.0000000000000001E-3</v>
      </c>
      <c r="DP21">
        <v>-0.77700000000000002</v>
      </c>
      <c r="DQ21">
        <v>-2.1999999999999999E-2</v>
      </c>
      <c r="DR21">
        <v>152</v>
      </c>
      <c r="DS21">
        <v>19</v>
      </c>
      <c r="DT21">
        <v>0.18</v>
      </c>
      <c r="DU21">
        <v>0.16</v>
      </c>
      <c r="DV21">
        <v>1.5928690337476701</v>
      </c>
      <c r="DW21">
        <v>-5.4671015106036801E-2</v>
      </c>
      <c r="DX21">
        <v>1.69437594459056E-2</v>
      </c>
      <c r="DY21">
        <v>1</v>
      </c>
      <c r="DZ21">
        <v>-1.9954386666666699</v>
      </c>
      <c r="EA21">
        <v>7.48367519466068E-2</v>
      </c>
      <c r="EB21">
        <v>1.8377714535696699E-2</v>
      </c>
      <c r="EC21">
        <v>1</v>
      </c>
      <c r="ED21">
        <v>0.57309136666666705</v>
      </c>
      <c r="EE21">
        <v>-0.18920700333704099</v>
      </c>
      <c r="EF21">
        <v>2.1815801382611501E-2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-0.77700000000000002</v>
      </c>
      <c r="EN21">
        <v>-2.1999999999999999E-2</v>
      </c>
      <c r="EO21">
        <v>-1.3122512514794</v>
      </c>
      <c r="EP21">
        <v>8.1547674161403102E-4</v>
      </c>
      <c r="EQ21">
        <v>-7.5071724955183801E-7</v>
      </c>
      <c r="ER21">
        <v>1.8443278439785599E-10</v>
      </c>
      <c r="ES21">
        <v>-0.15600484798045999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11.2</v>
      </c>
      <c r="FB21">
        <v>11.3</v>
      </c>
      <c r="FC21">
        <v>2</v>
      </c>
      <c r="FD21">
        <v>514.08000000000004</v>
      </c>
      <c r="FE21">
        <v>485.22300000000001</v>
      </c>
      <c r="FF21">
        <v>23.196200000000001</v>
      </c>
      <c r="FG21">
        <v>32.831499999999998</v>
      </c>
      <c r="FH21">
        <v>30.0016</v>
      </c>
      <c r="FI21">
        <v>32.880000000000003</v>
      </c>
      <c r="FJ21">
        <v>32.854799999999997</v>
      </c>
      <c r="FK21">
        <v>9.7044300000000003</v>
      </c>
      <c r="FL21">
        <v>6.8172499999999996</v>
      </c>
      <c r="FM21">
        <v>29.4114</v>
      </c>
      <c r="FN21">
        <v>23.103899999999999</v>
      </c>
      <c r="FO21">
        <v>151.63</v>
      </c>
      <c r="FP21">
        <v>19.072700000000001</v>
      </c>
      <c r="FQ21">
        <v>101.04</v>
      </c>
      <c r="FR21">
        <v>100.559</v>
      </c>
    </row>
    <row r="22" spans="1:174" x14ac:dyDescent="0.25">
      <c r="A22">
        <v>6</v>
      </c>
      <c r="B22">
        <v>1608327390.0999999</v>
      </c>
      <c r="C22">
        <v>453</v>
      </c>
      <c r="D22" t="s">
        <v>315</v>
      </c>
      <c r="E22" t="s">
        <v>316</v>
      </c>
      <c r="F22" t="s">
        <v>289</v>
      </c>
      <c r="G22" t="s">
        <v>290</v>
      </c>
      <c r="H22">
        <v>1608327382.0999999</v>
      </c>
      <c r="I22">
        <f t="shared" si="0"/>
        <v>6.8067923096750457E-4</v>
      </c>
      <c r="J22">
        <f t="shared" si="1"/>
        <v>2.0013707129296159</v>
      </c>
      <c r="K22">
        <f t="shared" si="2"/>
        <v>199.269483870968</v>
      </c>
      <c r="L22">
        <f t="shared" si="3"/>
        <v>109.32262849146463</v>
      </c>
      <c r="M22">
        <f t="shared" si="4"/>
        <v>11.216410267642374</v>
      </c>
      <c r="N22">
        <f t="shared" si="5"/>
        <v>20.444882416018991</v>
      </c>
      <c r="O22">
        <f t="shared" si="6"/>
        <v>3.7695064433827405E-2</v>
      </c>
      <c r="P22">
        <f t="shared" si="7"/>
        <v>2.9729819663400927</v>
      </c>
      <c r="Q22">
        <f t="shared" si="8"/>
        <v>3.7431544166207392E-2</v>
      </c>
      <c r="R22">
        <f t="shared" si="9"/>
        <v>2.3418237634935259E-2</v>
      </c>
      <c r="S22">
        <f t="shared" si="10"/>
        <v>231.2934036112724</v>
      </c>
      <c r="T22">
        <f t="shared" si="11"/>
        <v>29.177637658204439</v>
      </c>
      <c r="U22">
        <f t="shared" si="12"/>
        <v>28.0543774193548</v>
      </c>
      <c r="V22">
        <f t="shared" si="13"/>
        <v>3.8068860331649566</v>
      </c>
      <c r="W22">
        <f t="shared" si="14"/>
        <v>52.518971418675896</v>
      </c>
      <c r="X22">
        <f t="shared" si="15"/>
        <v>1.9938995726175128</v>
      </c>
      <c r="Y22">
        <f t="shared" si="16"/>
        <v>3.7965320316773687</v>
      </c>
      <c r="Z22">
        <f t="shared" si="17"/>
        <v>1.8129864605474437</v>
      </c>
      <c r="AA22">
        <f t="shared" si="18"/>
        <v>-30.01795408566695</v>
      </c>
      <c r="AB22">
        <f t="shared" si="19"/>
        <v>-7.4897014290298669</v>
      </c>
      <c r="AC22">
        <f t="shared" si="20"/>
        <v>-0.54930956397676678</v>
      </c>
      <c r="AD22">
        <f t="shared" si="21"/>
        <v>193.23643853259878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54016.174758405628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15318</v>
      </c>
      <c r="AS22">
        <v>911.45669230769204</v>
      </c>
      <c r="AT22">
        <v>985.67</v>
      </c>
      <c r="AU22">
        <f t="shared" si="27"/>
        <v>7.5292245571345284E-2</v>
      </c>
      <c r="AV22">
        <v>0.5</v>
      </c>
      <c r="AW22">
        <f t="shared" si="28"/>
        <v>1180.1967683696953</v>
      </c>
      <c r="AX22">
        <f t="shared" si="29"/>
        <v>2.0013707129296159</v>
      </c>
      <c r="AY22">
        <f t="shared" si="30"/>
        <v>44.429832453299603</v>
      </c>
      <c r="AZ22">
        <f t="shared" si="31"/>
        <v>0.40148325504479176</v>
      </c>
      <c r="BA22">
        <f t="shared" si="32"/>
        <v>2.1853289738359401E-3</v>
      </c>
      <c r="BB22">
        <f t="shared" si="33"/>
        <v>2.3095052096543469</v>
      </c>
      <c r="BC22" t="s">
        <v>318</v>
      </c>
      <c r="BD22">
        <v>589.94000000000005</v>
      </c>
      <c r="BE22">
        <f t="shared" si="34"/>
        <v>395.7299999999999</v>
      </c>
      <c r="BF22">
        <f t="shared" si="35"/>
        <v>0.18753520757159664</v>
      </c>
      <c r="BG22">
        <f t="shared" si="36"/>
        <v>0.85190521454714196</v>
      </c>
      <c r="BH22">
        <f t="shared" si="37"/>
        <v>0.27466768777882561</v>
      </c>
      <c r="BI22">
        <f t="shared" si="38"/>
        <v>0.89390059276550593</v>
      </c>
      <c r="BJ22">
        <f t="shared" si="39"/>
        <v>0.12138209230180234</v>
      </c>
      <c r="BK22">
        <f t="shared" si="40"/>
        <v>0.8786179076981977</v>
      </c>
      <c r="BL22">
        <f t="shared" si="41"/>
        <v>1400.0138709677401</v>
      </c>
      <c r="BM22">
        <f t="shared" si="42"/>
        <v>1180.1967683696953</v>
      </c>
      <c r="BN22">
        <f t="shared" si="43"/>
        <v>0.84298933949411559</v>
      </c>
      <c r="BO22">
        <f t="shared" si="44"/>
        <v>0.19597867898823124</v>
      </c>
      <c r="BP22">
        <v>6</v>
      </c>
      <c r="BQ22">
        <v>0.5</v>
      </c>
      <c r="BR22" t="s">
        <v>294</v>
      </c>
      <c r="BS22">
        <v>2</v>
      </c>
      <c r="BT22">
        <v>1608327382.0999999</v>
      </c>
      <c r="BU22">
        <v>199.269483870968</v>
      </c>
      <c r="BV22">
        <v>201.83270967741899</v>
      </c>
      <c r="BW22">
        <v>19.433877419354801</v>
      </c>
      <c r="BX22">
        <v>18.633306451612899</v>
      </c>
      <c r="BY22">
        <v>200.01941935483899</v>
      </c>
      <c r="BZ22">
        <v>19.448345161290302</v>
      </c>
      <c r="CA22">
        <v>500.23122580645202</v>
      </c>
      <c r="CB22">
        <v>102.499161290323</v>
      </c>
      <c r="CC22">
        <v>0.100002509677419</v>
      </c>
      <c r="CD22">
        <v>28.0076483870968</v>
      </c>
      <c r="CE22">
        <v>28.0543774193548</v>
      </c>
      <c r="CF22">
        <v>999.9</v>
      </c>
      <c r="CG22">
        <v>0</v>
      </c>
      <c r="CH22">
        <v>0</v>
      </c>
      <c r="CI22">
        <v>9999.7977419354793</v>
      </c>
      <c r="CJ22">
        <v>0</v>
      </c>
      <c r="CK22">
        <v>290.38477419354803</v>
      </c>
      <c r="CL22">
        <v>1400.0138709677401</v>
      </c>
      <c r="CM22">
        <v>0.89999580645161303</v>
      </c>
      <c r="CN22">
        <v>0.10000416451612899</v>
      </c>
      <c r="CO22">
        <v>0</v>
      </c>
      <c r="CP22">
        <v>911.48551612903202</v>
      </c>
      <c r="CQ22">
        <v>4.99979</v>
      </c>
      <c r="CR22">
        <v>12934.3064516129</v>
      </c>
      <c r="CS22">
        <v>11904.770967741901</v>
      </c>
      <c r="CT22">
        <v>47.061999999999998</v>
      </c>
      <c r="CU22">
        <v>49.4796774193548</v>
      </c>
      <c r="CV22">
        <v>48.183</v>
      </c>
      <c r="CW22">
        <v>48.503999999999998</v>
      </c>
      <c r="CX22">
        <v>48.311999999999998</v>
      </c>
      <c r="CY22">
        <v>1255.51</v>
      </c>
      <c r="CZ22">
        <v>139.50387096774199</v>
      </c>
      <c r="DA22">
        <v>0</v>
      </c>
      <c r="DB22">
        <v>104.10000014305101</v>
      </c>
      <c r="DC22">
        <v>0</v>
      </c>
      <c r="DD22">
        <v>911.45669230769204</v>
      </c>
      <c r="DE22">
        <v>-7.0094358935183596</v>
      </c>
      <c r="DF22">
        <v>-93.230769117267201</v>
      </c>
      <c r="DG22">
        <v>12933.807692307701</v>
      </c>
      <c r="DH22">
        <v>15</v>
      </c>
      <c r="DI22">
        <v>1608327312.0999999</v>
      </c>
      <c r="DJ22" t="s">
        <v>314</v>
      </c>
      <c r="DK22">
        <v>1608327312.0999999</v>
      </c>
      <c r="DL22">
        <v>1608327302.0999999</v>
      </c>
      <c r="DM22">
        <v>18</v>
      </c>
      <c r="DN22">
        <v>0.42799999999999999</v>
      </c>
      <c r="DO22">
        <v>3.0000000000000001E-3</v>
      </c>
      <c r="DP22">
        <v>-0.77700000000000002</v>
      </c>
      <c r="DQ22">
        <v>-2.1999999999999999E-2</v>
      </c>
      <c r="DR22">
        <v>152</v>
      </c>
      <c r="DS22">
        <v>19</v>
      </c>
      <c r="DT22">
        <v>0.18</v>
      </c>
      <c r="DU22">
        <v>0.16</v>
      </c>
      <c r="DV22">
        <v>2.0094392867596298</v>
      </c>
      <c r="DW22">
        <v>-0.19843065071441199</v>
      </c>
      <c r="DX22">
        <v>3.8240783051918498E-2</v>
      </c>
      <c r="DY22">
        <v>1</v>
      </c>
      <c r="DZ22">
        <v>-2.5641526666666699</v>
      </c>
      <c r="EA22">
        <v>0.12212929922135</v>
      </c>
      <c r="EB22">
        <v>3.7690314046036899E-2</v>
      </c>
      <c r="EC22">
        <v>1</v>
      </c>
      <c r="ED22">
        <v>0.80075176666666703</v>
      </c>
      <c r="EE22">
        <v>-4.8205855394884298E-2</v>
      </c>
      <c r="EF22">
        <v>3.52247069241023E-3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-0.75</v>
      </c>
      <c r="EN22">
        <v>-1.4800000000000001E-2</v>
      </c>
      <c r="EO22">
        <v>-0.88453962086258497</v>
      </c>
      <c r="EP22">
        <v>8.1547674161403102E-4</v>
      </c>
      <c r="EQ22">
        <v>-7.5071724955183801E-7</v>
      </c>
      <c r="ER22">
        <v>1.8443278439785599E-10</v>
      </c>
      <c r="ES22">
        <v>-0.153448774426232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1.3</v>
      </c>
      <c r="FB22">
        <v>1.5</v>
      </c>
      <c r="FC22">
        <v>2</v>
      </c>
      <c r="FD22">
        <v>514.18600000000004</v>
      </c>
      <c r="FE22">
        <v>484.75599999999997</v>
      </c>
      <c r="FF22">
        <v>22.922899999999998</v>
      </c>
      <c r="FG22">
        <v>32.827800000000003</v>
      </c>
      <c r="FH22">
        <v>30.000599999999999</v>
      </c>
      <c r="FI22">
        <v>32.868299999999998</v>
      </c>
      <c r="FJ22">
        <v>32.848599999999998</v>
      </c>
      <c r="FK22">
        <v>11.9468</v>
      </c>
      <c r="FL22">
        <v>11.511900000000001</v>
      </c>
      <c r="FM22">
        <v>29.585799999999999</v>
      </c>
      <c r="FN22">
        <v>22.908899999999999</v>
      </c>
      <c r="FO22">
        <v>202.15299999999999</v>
      </c>
      <c r="FP22">
        <v>18.730799999999999</v>
      </c>
      <c r="FQ22">
        <v>101.03100000000001</v>
      </c>
      <c r="FR22">
        <v>100.54900000000001</v>
      </c>
    </row>
    <row r="23" spans="1:174" x14ac:dyDescent="0.25">
      <c r="A23">
        <v>7</v>
      </c>
      <c r="B23">
        <v>1608327463.5</v>
      </c>
      <c r="C23">
        <v>526.40000009536698</v>
      </c>
      <c r="D23" t="s">
        <v>319</v>
      </c>
      <c r="E23" t="s">
        <v>320</v>
      </c>
      <c r="F23" t="s">
        <v>289</v>
      </c>
      <c r="G23" t="s">
        <v>290</v>
      </c>
      <c r="H23">
        <v>1608327455.75</v>
      </c>
      <c r="I23">
        <f t="shared" si="0"/>
        <v>6.5839087481455458E-4</v>
      </c>
      <c r="J23">
        <f t="shared" si="1"/>
        <v>2.9384915868200081</v>
      </c>
      <c r="K23">
        <f t="shared" si="2"/>
        <v>249.098366666667</v>
      </c>
      <c r="L23">
        <f t="shared" si="3"/>
        <v>115.02791509454775</v>
      </c>
      <c r="M23">
        <f t="shared" si="4"/>
        <v>11.801827504072165</v>
      </c>
      <c r="N23">
        <f t="shared" si="5"/>
        <v>25.557413194264431</v>
      </c>
      <c r="O23">
        <f t="shared" si="6"/>
        <v>3.671282112966541E-2</v>
      </c>
      <c r="P23">
        <f t="shared" si="7"/>
        <v>2.9733459236332078</v>
      </c>
      <c r="Q23">
        <f t="shared" si="8"/>
        <v>3.6462836576384446E-2</v>
      </c>
      <c r="R23">
        <f t="shared" si="9"/>
        <v>2.2811590932627853E-2</v>
      </c>
      <c r="S23">
        <f t="shared" si="10"/>
        <v>231.28865804161705</v>
      </c>
      <c r="T23">
        <f t="shared" si="11"/>
        <v>29.158844008836166</v>
      </c>
      <c r="U23">
        <f t="shared" si="12"/>
        <v>28.0127466666667</v>
      </c>
      <c r="V23">
        <f t="shared" si="13"/>
        <v>3.7976604893963444</v>
      </c>
      <c r="W23">
        <f t="shared" si="14"/>
        <v>52.685677061567468</v>
      </c>
      <c r="X23">
        <f t="shared" si="15"/>
        <v>1.9973894042683205</v>
      </c>
      <c r="Y23">
        <f t="shared" si="16"/>
        <v>3.7911430879671713</v>
      </c>
      <c r="Z23">
        <f t="shared" si="17"/>
        <v>1.8002710851280239</v>
      </c>
      <c r="AA23">
        <f t="shared" si="18"/>
        <v>-29.035037579321855</v>
      </c>
      <c r="AB23">
        <f t="shared" si="19"/>
        <v>-4.7229436194079879</v>
      </c>
      <c r="AC23">
        <f t="shared" si="20"/>
        <v>-0.34623377112657172</v>
      </c>
      <c r="AD23">
        <f t="shared" si="21"/>
        <v>197.18444307176063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54031.227447588637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15316.5</v>
      </c>
      <c r="AS23">
        <v>916.661807692308</v>
      </c>
      <c r="AT23">
        <v>997.04</v>
      </c>
      <c r="AU23">
        <f t="shared" si="27"/>
        <v>8.0616818089236153E-2</v>
      </c>
      <c r="AV23">
        <v>0.5</v>
      </c>
      <c r="AW23">
        <f t="shared" si="28"/>
        <v>1180.1749606277165</v>
      </c>
      <c r="AX23">
        <f t="shared" si="29"/>
        <v>2.9384915868200081</v>
      </c>
      <c r="AY23">
        <f t="shared" si="30"/>
        <v>47.570975057198027</v>
      </c>
      <c r="AZ23">
        <f t="shared" si="31"/>
        <v>0.41110687635400789</v>
      </c>
      <c r="BA23">
        <f t="shared" si="32"/>
        <v>2.979421851795601E-3</v>
      </c>
      <c r="BB23">
        <f t="shared" si="33"/>
        <v>2.2717644226911657</v>
      </c>
      <c r="BC23" t="s">
        <v>322</v>
      </c>
      <c r="BD23">
        <v>587.15</v>
      </c>
      <c r="BE23">
        <f t="shared" si="34"/>
        <v>409.89</v>
      </c>
      <c r="BF23">
        <f t="shared" si="35"/>
        <v>0.19609698286782298</v>
      </c>
      <c r="BG23">
        <f t="shared" si="36"/>
        <v>0.84676608359844929</v>
      </c>
      <c r="BH23">
        <f t="shared" si="37"/>
        <v>0.28547135223149755</v>
      </c>
      <c r="BI23">
        <f t="shared" si="38"/>
        <v>0.88943582159522305</v>
      </c>
      <c r="BJ23">
        <f t="shared" si="39"/>
        <v>0.12560613142670635</v>
      </c>
      <c r="BK23">
        <f t="shared" si="40"/>
        <v>0.87439386857329371</v>
      </c>
      <c r="BL23">
        <f t="shared" si="41"/>
        <v>1399.98833333333</v>
      </c>
      <c r="BM23">
        <f t="shared" si="42"/>
        <v>1180.1749606277165</v>
      </c>
      <c r="BN23">
        <f t="shared" si="43"/>
        <v>0.84298913964358224</v>
      </c>
      <c r="BO23">
        <f t="shared" si="44"/>
        <v>0.19597827928716455</v>
      </c>
      <c r="BP23">
        <v>6</v>
      </c>
      <c r="BQ23">
        <v>0.5</v>
      </c>
      <c r="BR23" t="s">
        <v>294</v>
      </c>
      <c r="BS23">
        <v>2</v>
      </c>
      <c r="BT23">
        <v>1608327455.75</v>
      </c>
      <c r="BU23">
        <v>249.098366666667</v>
      </c>
      <c r="BV23">
        <v>252.8194</v>
      </c>
      <c r="BW23">
        <v>19.467793333333301</v>
      </c>
      <c r="BX23">
        <v>18.6935133333333</v>
      </c>
      <c r="BY23">
        <v>249.82316666666699</v>
      </c>
      <c r="BZ23">
        <v>19.481563333333298</v>
      </c>
      <c r="CA23">
        <v>500.26356666666697</v>
      </c>
      <c r="CB23">
        <v>102.49963333333299</v>
      </c>
      <c r="CC23">
        <v>0.10004861666666701</v>
      </c>
      <c r="CD23">
        <v>27.983283333333301</v>
      </c>
      <c r="CE23">
        <v>28.0127466666667</v>
      </c>
      <c r="CF23">
        <v>999.9</v>
      </c>
      <c r="CG23">
        <v>0</v>
      </c>
      <c r="CH23">
        <v>0</v>
      </c>
      <c r="CI23">
        <v>10001.811</v>
      </c>
      <c r="CJ23">
        <v>0</v>
      </c>
      <c r="CK23">
        <v>311.32299999999998</v>
      </c>
      <c r="CL23">
        <v>1399.98833333333</v>
      </c>
      <c r="CM23">
        <v>0.90000333333333404</v>
      </c>
      <c r="CN23">
        <v>9.9996600000000005E-2</v>
      </c>
      <c r="CO23">
        <v>0</v>
      </c>
      <c r="CP23">
        <v>916.69693333333305</v>
      </c>
      <c r="CQ23">
        <v>4.99979</v>
      </c>
      <c r="CR23">
        <v>12999.9566666667</v>
      </c>
      <c r="CS23">
        <v>11904.5766666667</v>
      </c>
      <c r="CT23">
        <v>47.25</v>
      </c>
      <c r="CU23">
        <v>49.6291333333333</v>
      </c>
      <c r="CV23">
        <v>48.370800000000003</v>
      </c>
      <c r="CW23">
        <v>48.676666666666598</v>
      </c>
      <c r="CX23">
        <v>48.495800000000003</v>
      </c>
      <c r="CY23">
        <v>1255.4963333333301</v>
      </c>
      <c r="CZ23">
        <v>139.49199999999999</v>
      </c>
      <c r="DA23">
        <v>0</v>
      </c>
      <c r="DB23">
        <v>72.799999952316298</v>
      </c>
      <c r="DC23">
        <v>0</v>
      </c>
      <c r="DD23">
        <v>916.661807692308</v>
      </c>
      <c r="DE23">
        <v>-11.9757606851185</v>
      </c>
      <c r="DF23">
        <v>-169.96239323758499</v>
      </c>
      <c r="DG23">
        <v>12999.5846153846</v>
      </c>
      <c r="DH23">
        <v>15</v>
      </c>
      <c r="DI23">
        <v>1608327312.0999999</v>
      </c>
      <c r="DJ23" t="s">
        <v>314</v>
      </c>
      <c r="DK23">
        <v>1608327312.0999999</v>
      </c>
      <c r="DL23">
        <v>1608327302.0999999</v>
      </c>
      <c r="DM23">
        <v>18</v>
      </c>
      <c r="DN23">
        <v>0.42799999999999999</v>
      </c>
      <c r="DO23">
        <v>3.0000000000000001E-3</v>
      </c>
      <c r="DP23">
        <v>-0.77700000000000002</v>
      </c>
      <c r="DQ23">
        <v>-2.1999999999999999E-2</v>
      </c>
      <c r="DR23">
        <v>152</v>
      </c>
      <c r="DS23">
        <v>19</v>
      </c>
      <c r="DT23">
        <v>0.18</v>
      </c>
      <c r="DU23">
        <v>0.16</v>
      </c>
      <c r="DV23">
        <v>2.9439109376603501</v>
      </c>
      <c r="DW23">
        <v>-5.5944321192255203E-2</v>
      </c>
      <c r="DX23">
        <v>2.8252172656114499E-2</v>
      </c>
      <c r="DY23">
        <v>1</v>
      </c>
      <c r="DZ23">
        <v>-3.72699580645161</v>
      </c>
      <c r="EA23">
        <v>5.9100000000014599E-2</v>
      </c>
      <c r="EB23">
        <v>3.4183683315213403E-2</v>
      </c>
      <c r="EC23">
        <v>1</v>
      </c>
      <c r="ED23">
        <v>0.77399238709677398</v>
      </c>
      <c r="EE23">
        <v>4.7960806451613602E-2</v>
      </c>
      <c r="EF23">
        <v>5.0351422421360901E-3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-0.72499999999999998</v>
      </c>
      <c r="EN23">
        <v>-1.37E-2</v>
      </c>
      <c r="EO23">
        <v>-0.88453962086258497</v>
      </c>
      <c r="EP23">
        <v>8.1547674161403102E-4</v>
      </c>
      <c r="EQ23">
        <v>-7.5071724955183801E-7</v>
      </c>
      <c r="ER23">
        <v>1.8443278439785599E-10</v>
      </c>
      <c r="ES23">
        <v>-0.153448774426232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2.5</v>
      </c>
      <c r="FB23">
        <v>2.7</v>
      </c>
      <c r="FC23">
        <v>2</v>
      </c>
      <c r="FD23">
        <v>514.08500000000004</v>
      </c>
      <c r="FE23">
        <v>484.75200000000001</v>
      </c>
      <c r="FF23">
        <v>22.811399999999999</v>
      </c>
      <c r="FG23">
        <v>32.880400000000002</v>
      </c>
      <c r="FH23">
        <v>30</v>
      </c>
      <c r="FI23">
        <v>32.895400000000002</v>
      </c>
      <c r="FJ23">
        <v>32.8718</v>
      </c>
      <c r="FK23">
        <v>14.1891</v>
      </c>
      <c r="FL23">
        <v>10.6219</v>
      </c>
      <c r="FM23">
        <v>29.585799999999999</v>
      </c>
      <c r="FN23">
        <v>22.818200000000001</v>
      </c>
      <c r="FO23">
        <v>253.24199999999999</v>
      </c>
      <c r="FP23">
        <v>18.7575</v>
      </c>
      <c r="FQ23">
        <v>101.02</v>
      </c>
      <c r="FR23">
        <v>100.542</v>
      </c>
    </row>
    <row r="24" spans="1:174" x14ac:dyDescent="0.25">
      <c r="A24">
        <v>8</v>
      </c>
      <c r="B24">
        <v>1608327577.5</v>
      </c>
      <c r="C24">
        <v>640.40000009536698</v>
      </c>
      <c r="D24" t="s">
        <v>323</v>
      </c>
      <c r="E24" t="s">
        <v>324</v>
      </c>
      <c r="F24" t="s">
        <v>289</v>
      </c>
      <c r="G24" t="s">
        <v>290</v>
      </c>
      <c r="H24">
        <v>1608327569.75</v>
      </c>
      <c r="I24">
        <f t="shared" si="0"/>
        <v>7.0725091837043925E-4</v>
      </c>
      <c r="J24">
        <f t="shared" si="1"/>
        <v>5.0243802913715214</v>
      </c>
      <c r="K24">
        <f t="shared" si="2"/>
        <v>399.68516666666699</v>
      </c>
      <c r="L24">
        <f t="shared" si="3"/>
        <v>187.61914478439661</v>
      </c>
      <c r="M24">
        <f t="shared" si="4"/>
        <v>19.250041969138938</v>
      </c>
      <c r="N24">
        <f t="shared" si="5"/>
        <v>41.008374926861407</v>
      </c>
      <c r="O24">
        <f t="shared" si="6"/>
        <v>3.9725821587803425E-2</v>
      </c>
      <c r="P24">
        <f t="shared" si="7"/>
        <v>2.9725828846279541</v>
      </c>
      <c r="Q24">
        <f t="shared" si="8"/>
        <v>3.9433223031345652E-2</v>
      </c>
      <c r="R24">
        <f t="shared" si="9"/>
        <v>2.4671873418243652E-2</v>
      </c>
      <c r="S24">
        <f t="shared" si="10"/>
        <v>231.29349454207511</v>
      </c>
      <c r="T24">
        <f t="shared" si="11"/>
        <v>29.189805431787477</v>
      </c>
      <c r="U24">
        <f t="shared" si="12"/>
        <v>28.0617566666667</v>
      </c>
      <c r="V24">
        <f t="shared" si="13"/>
        <v>3.8085233427056377</v>
      </c>
      <c r="W24">
        <f t="shared" si="14"/>
        <v>53.163656955934215</v>
      </c>
      <c r="X24">
        <f t="shared" si="15"/>
        <v>2.0205939730970859</v>
      </c>
      <c r="Y24">
        <f t="shared" si="16"/>
        <v>3.8007053855830435</v>
      </c>
      <c r="Z24">
        <f t="shared" si="17"/>
        <v>1.7879293696085519</v>
      </c>
      <c r="AA24">
        <f t="shared" si="18"/>
        <v>-31.189765500136371</v>
      </c>
      <c r="AB24">
        <f t="shared" si="19"/>
        <v>-5.6506931476661091</v>
      </c>
      <c r="AC24">
        <f t="shared" si="20"/>
        <v>-0.41454285719733358</v>
      </c>
      <c r="AD24">
        <f t="shared" si="21"/>
        <v>194.03849303707528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54001.149698502886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15315.2</v>
      </c>
      <c r="AS24">
        <v>940.49553846153901</v>
      </c>
      <c r="AT24">
        <v>1042.6400000000001</v>
      </c>
      <c r="AU24">
        <f t="shared" si="27"/>
        <v>9.7967142578896937E-2</v>
      </c>
      <c r="AV24">
        <v>0.5</v>
      </c>
      <c r="AW24">
        <f t="shared" si="28"/>
        <v>1180.1964106630803</v>
      </c>
      <c r="AX24">
        <f t="shared" si="29"/>
        <v>5.0243802913715214</v>
      </c>
      <c r="AY24">
        <f t="shared" si="30"/>
        <v>57.810235017266194</v>
      </c>
      <c r="AZ24">
        <f t="shared" si="31"/>
        <v>0.43368756234174788</v>
      </c>
      <c r="BA24">
        <f t="shared" si="32"/>
        <v>4.7467758083082545E-3</v>
      </c>
      <c r="BB24">
        <f t="shared" si="33"/>
        <v>2.1286733676053089</v>
      </c>
      <c r="BC24" t="s">
        <v>326</v>
      </c>
      <c r="BD24">
        <v>590.46</v>
      </c>
      <c r="BE24">
        <f t="shared" si="34"/>
        <v>452.18000000000006</v>
      </c>
      <c r="BF24">
        <f t="shared" si="35"/>
        <v>0.22589336445322897</v>
      </c>
      <c r="BG24">
        <f t="shared" si="36"/>
        <v>0.83074688765617855</v>
      </c>
      <c r="BH24">
        <f t="shared" si="37"/>
        <v>0.31221268151380477</v>
      </c>
      <c r="BI24">
        <f t="shared" si="38"/>
        <v>0.87152961531862638</v>
      </c>
      <c r="BJ24">
        <f t="shared" si="39"/>
        <v>0.1418199135673073</v>
      </c>
      <c r="BK24">
        <f t="shared" si="40"/>
        <v>0.85818008643269272</v>
      </c>
      <c r="BL24">
        <f t="shared" si="41"/>
        <v>1400.0133333333299</v>
      </c>
      <c r="BM24">
        <f t="shared" si="42"/>
        <v>1180.1964106630803</v>
      </c>
      <c r="BN24">
        <f t="shared" si="43"/>
        <v>0.84298940771736686</v>
      </c>
      <c r="BO24">
        <f t="shared" si="44"/>
        <v>0.19597881543473381</v>
      </c>
      <c r="BP24">
        <v>6</v>
      </c>
      <c r="BQ24">
        <v>0.5</v>
      </c>
      <c r="BR24" t="s">
        <v>294</v>
      </c>
      <c r="BS24">
        <v>2</v>
      </c>
      <c r="BT24">
        <v>1608327569.75</v>
      </c>
      <c r="BU24">
        <v>399.68516666666699</v>
      </c>
      <c r="BV24">
        <v>406.050366666667</v>
      </c>
      <c r="BW24">
        <v>19.693573333333301</v>
      </c>
      <c r="BX24">
        <v>18.862013333333302</v>
      </c>
      <c r="BY24">
        <v>400.35163333333298</v>
      </c>
      <c r="BZ24">
        <v>19.702676666666701</v>
      </c>
      <c r="CA24">
        <v>500.25683333333302</v>
      </c>
      <c r="CB24">
        <v>102.50166666666701</v>
      </c>
      <c r="CC24">
        <v>0.10002673333333301</v>
      </c>
      <c r="CD24">
        <v>28.026496666666699</v>
      </c>
      <c r="CE24">
        <v>28.0617566666667</v>
      </c>
      <c r="CF24">
        <v>999.9</v>
      </c>
      <c r="CG24">
        <v>0</v>
      </c>
      <c r="CH24">
        <v>0</v>
      </c>
      <c r="CI24">
        <v>9997.2956666666705</v>
      </c>
      <c r="CJ24">
        <v>0</v>
      </c>
      <c r="CK24">
        <v>319.55020000000002</v>
      </c>
      <c r="CL24">
        <v>1400.0133333333299</v>
      </c>
      <c r="CM24">
        <v>0.89999600000000002</v>
      </c>
      <c r="CN24">
        <v>0.10000394</v>
      </c>
      <c r="CO24">
        <v>0</v>
      </c>
      <c r="CP24">
        <v>940.45936666666705</v>
      </c>
      <c r="CQ24">
        <v>4.99979</v>
      </c>
      <c r="CR24">
        <v>13350.1566666667</v>
      </c>
      <c r="CS24">
        <v>11904.766666666699</v>
      </c>
      <c r="CT24">
        <v>47.436999999999998</v>
      </c>
      <c r="CU24">
        <v>49.870800000000003</v>
      </c>
      <c r="CV24">
        <v>48.587200000000003</v>
      </c>
      <c r="CW24">
        <v>48.875</v>
      </c>
      <c r="CX24">
        <v>48.686999999999998</v>
      </c>
      <c r="CY24">
        <v>1255.50933333333</v>
      </c>
      <c r="CZ24">
        <v>139.50733333333301</v>
      </c>
      <c r="DA24">
        <v>0</v>
      </c>
      <c r="DB24">
        <v>113.60000014305101</v>
      </c>
      <c r="DC24">
        <v>0</v>
      </c>
      <c r="DD24">
        <v>940.49553846153901</v>
      </c>
      <c r="DE24">
        <v>3.9461196711781699</v>
      </c>
      <c r="DF24">
        <v>44.225641020707798</v>
      </c>
      <c r="DG24">
        <v>13350.5538461538</v>
      </c>
      <c r="DH24">
        <v>15</v>
      </c>
      <c r="DI24">
        <v>1608327312.0999999</v>
      </c>
      <c r="DJ24" t="s">
        <v>314</v>
      </c>
      <c r="DK24">
        <v>1608327312.0999999</v>
      </c>
      <c r="DL24">
        <v>1608327302.0999999</v>
      </c>
      <c r="DM24">
        <v>18</v>
      </c>
      <c r="DN24">
        <v>0.42799999999999999</v>
      </c>
      <c r="DO24">
        <v>3.0000000000000001E-3</v>
      </c>
      <c r="DP24">
        <v>-0.77700000000000002</v>
      </c>
      <c r="DQ24">
        <v>-2.1999999999999999E-2</v>
      </c>
      <c r="DR24">
        <v>152</v>
      </c>
      <c r="DS24">
        <v>19</v>
      </c>
      <c r="DT24">
        <v>0.18</v>
      </c>
      <c r="DU24">
        <v>0.16</v>
      </c>
      <c r="DV24">
        <v>5.0291154603755599</v>
      </c>
      <c r="DW24">
        <v>-0.15650803016642401</v>
      </c>
      <c r="DX24">
        <v>3.2242864692735497E-2</v>
      </c>
      <c r="DY24">
        <v>1</v>
      </c>
      <c r="DZ24">
        <v>-6.3702838709677403</v>
      </c>
      <c r="EA24">
        <v>0.14790435483873199</v>
      </c>
      <c r="EB24">
        <v>3.7632177350139899E-2</v>
      </c>
      <c r="EC24">
        <v>1</v>
      </c>
      <c r="ED24">
        <v>0.83031283870967698</v>
      </c>
      <c r="EE24">
        <v>7.2867387096772596E-2</v>
      </c>
      <c r="EF24">
        <v>6.6180842764439404E-3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-0.66600000000000004</v>
      </c>
      <c r="EN24">
        <v>-1.01E-2</v>
      </c>
      <c r="EO24">
        <v>-0.88453962086258497</v>
      </c>
      <c r="EP24">
        <v>8.1547674161403102E-4</v>
      </c>
      <c r="EQ24">
        <v>-7.5071724955183801E-7</v>
      </c>
      <c r="ER24">
        <v>1.8443278439785599E-10</v>
      </c>
      <c r="ES24">
        <v>-0.153448774426232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4.4000000000000004</v>
      </c>
      <c r="FB24">
        <v>4.5999999999999996</v>
      </c>
      <c r="FC24">
        <v>2</v>
      </c>
      <c r="FD24">
        <v>513.85799999999995</v>
      </c>
      <c r="FE24">
        <v>484.88099999999997</v>
      </c>
      <c r="FF24">
        <v>22.814399999999999</v>
      </c>
      <c r="FG24">
        <v>32.984699999999997</v>
      </c>
      <c r="FH24">
        <v>30.000599999999999</v>
      </c>
      <c r="FI24">
        <v>32.971400000000003</v>
      </c>
      <c r="FJ24">
        <v>32.9465</v>
      </c>
      <c r="FK24">
        <v>20.6035</v>
      </c>
      <c r="FL24">
        <v>10.3216</v>
      </c>
      <c r="FM24">
        <v>29.964099999999998</v>
      </c>
      <c r="FN24">
        <v>22.806699999999999</v>
      </c>
      <c r="FO24">
        <v>406.22199999999998</v>
      </c>
      <c r="FP24">
        <v>18.7592</v>
      </c>
      <c r="FQ24">
        <v>100.996</v>
      </c>
      <c r="FR24">
        <v>100.521</v>
      </c>
    </row>
    <row r="25" spans="1:174" x14ac:dyDescent="0.25">
      <c r="A25">
        <v>9</v>
      </c>
      <c r="B25">
        <v>1608327689.5</v>
      </c>
      <c r="C25">
        <v>752.40000009536698</v>
      </c>
      <c r="D25" t="s">
        <v>327</v>
      </c>
      <c r="E25" t="s">
        <v>328</v>
      </c>
      <c r="F25" t="s">
        <v>289</v>
      </c>
      <c r="G25" t="s">
        <v>290</v>
      </c>
      <c r="H25">
        <v>1608327681.75</v>
      </c>
      <c r="I25">
        <f t="shared" si="0"/>
        <v>6.6425393314597007E-4</v>
      </c>
      <c r="J25">
        <f t="shared" si="1"/>
        <v>6.5836026098805078</v>
      </c>
      <c r="K25">
        <f t="shared" si="2"/>
        <v>499.74540000000002</v>
      </c>
      <c r="L25">
        <f t="shared" si="3"/>
        <v>201.48941031079332</v>
      </c>
      <c r="M25">
        <f t="shared" si="4"/>
        <v>20.672688145280492</v>
      </c>
      <c r="N25">
        <f t="shared" si="5"/>
        <v>51.273567133394138</v>
      </c>
      <c r="O25">
        <f t="shared" si="6"/>
        <v>3.6782257259184145E-2</v>
      </c>
      <c r="P25">
        <f t="shared" si="7"/>
        <v>2.9744761393272627</v>
      </c>
      <c r="Q25">
        <f t="shared" si="8"/>
        <v>3.6531424335281483E-2</v>
      </c>
      <c r="R25">
        <f t="shared" si="9"/>
        <v>2.2854533809656092E-2</v>
      </c>
      <c r="S25">
        <f t="shared" si="10"/>
        <v>231.28813589518825</v>
      </c>
      <c r="T25">
        <f t="shared" si="11"/>
        <v>29.175824044832538</v>
      </c>
      <c r="U25">
        <f t="shared" si="12"/>
        <v>28.037559999999999</v>
      </c>
      <c r="V25">
        <f t="shared" si="13"/>
        <v>3.8031568736080059</v>
      </c>
      <c r="W25">
        <f t="shared" si="14"/>
        <v>52.439623572565722</v>
      </c>
      <c r="X25">
        <f t="shared" si="15"/>
        <v>1.9902548797273159</v>
      </c>
      <c r="Y25">
        <f t="shared" si="16"/>
        <v>3.7953264042279216</v>
      </c>
      <c r="Z25">
        <f t="shared" si="17"/>
        <v>1.8129019938806901</v>
      </c>
      <c r="AA25">
        <f t="shared" si="18"/>
        <v>-29.293598451737282</v>
      </c>
      <c r="AB25">
        <f t="shared" si="19"/>
        <v>-5.6703281015639426</v>
      </c>
      <c r="AC25">
        <f t="shared" si="20"/>
        <v>-0.41561809159106944</v>
      </c>
      <c r="AD25">
        <f t="shared" si="21"/>
        <v>195.90859125029596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54060.964854360951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15313.8</v>
      </c>
      <c r="AS25">
        <v>966.6508</v>
      </c>
      <c r="AT25">
        <v>1086.77</v>
      </c>
      <c r="AU25">
        <f t="shared" si="27"/>
        <v>0.11052863071303032</v>
      </c>
      <c r="AV25">
        <v>0.5</v>
      </c>
      <c r="AW25">
        <f t="shared" si="28"/>
        <v>1180.1714106277345</v>
      </c>
      <c r="AX25">
        <f t="shared" si="29"/>
        <v>6.5836026098805078</v>
      </c>
      <c r="AY25">
        <f t="shared" si="30"/>
        <v>65.221365011674465</v>
      </c>
      <c r="AZ25">
        <f t="shared" si="31"/>
        <v>0.44881621686281364</v>
      </c>
      <c r="BA25">
        <f t="shared" si="32"/>
        <v>6.0680592880042739E-3</v>
      </c>
      <c r="BB25">
        <f t="shared" si="33"/>
        <v>2.0016286794813989</v>
      </c>
      <c r="BC25" t="s">
        <v>330</v>
      </c>
      <c r="BD25">
        <v>599.01</v>
      </c>
      <c r="BE25">
        <f t="shared" si="34"/>
        <v>487.76</v>
      </c>
      <c r="BF25">
        <f t="shared" si="35"/>
        <v>0.24626701656552399</v>
      </c>
      <c r="BG25">
        <f t="shared" si="36"/>
        <v>0.81684296695167613</v>
      </c>
      <c r="BH25">
        <f t="shared" si="37"/>
        <v>0.32351586244331126</v>
      </c>
      <c r="BI25">
        <f t="shared" si="38"/>
        <v>0.85420064858647293</v>
      </c>
      <c r="BJ25">
        <f t="shared" si="39"/>
        <v>0.15260568303767455</v>
      </c>
      <c r="BK25">
        <f t="shared" si="40"/>
        <v>0.84739431696232548</v>
      </c>
      <c r="BL25">
        <f t="shared" si="41"/>
        <v>1399.9839999999999</v>
      </c>
      <c r="BM25">
        <f t="shared" si="42"/>
        <v>1180.1714106277345</v>
      </c>
      <c r="BN25">
        <f t="shared" si="43"/>
        <v>0.84298921318224684</v>
      </c>
      <c r="BO25">
        <f t="shared" si="44"/>
        <v>0.19597842636449381</v>
      </c>
      <c r="BP25">
        <v>6</v>
      </c>
      <c r="BQ25">
        <v>0.5</v>
      </c>
      <c r="BR25" t="s">
        <v>294</v>
      </c>
      <c r="BS25">
        <v>2</v>
      </c>
      <c r="BT25">
        <v>1608327681.75</v>
      </c>
      <c r="BU25">
        <v>499.74540000000002</v>
      </c>
      <c r="BV25">
        <v>508.03976666666699</v>
      </c>
      <c r="BW25">
        <v>19.398313333333299</v>
      </c>
      <c r="BX25">
        <v>18.617076666666701</v>
      </c>
      <c r="BY25">
        <v>500.386666666667</v>
      </c>
      <c r="BZ25">
        <v>19.413516666666698</v>
      </c>
      <c r="CA25">
        <v>500.25956666666701</v>
      </c>
      <c r="CB25">
        <v>102.499433333333</v>
      </c>
      <c r="CC25">
        <v>9.9944536666666695E-2</v>
      </c>
      <c r="CD25">
        <v>28.002199999999998</v>
      </c>
      <c r="CE25">
        <v>28.037559999999999</v>
      </c>
      <c r="CF25">
        <v>999.9</v>
      </c>
      <c r="CG25">
        <v>0</v>
      </c>
      <c r="CH25">
        <v>0</v>
      </c>
      <c r="CI25">
        <v>10008.2273333333</v>
      </c>
      <c r="CJ25">
        <v>0</v>
      </c>
      <c r="CK25">
        <v>315.86096666666703</v>
      </c>
      <c r="CL25">
        <v>1399.9839999999999</v>
      </c>
      <c r="CM25">
        <v>0.90000366666666698</v>
      </c>
      <c r="CN25">
        <v>9.9996203333333297E-2</v>
      </c>
      <c r="CO25">
        <v>0</v>
      </c>
      <c r="CP25">
        <v>966.59946666666701</v>
      </c>
      <c r="CQ25">
        <v>4.99979</v>
      </c>
      <c r="CR25">
        <v>13718.053333333301</v>
      </c>
      <c r="CS25">
        <v>11904.5366666667</v>
      </c>
      <c r="CT25">
        <v>47.655999999999999</v>
      </c>
      <c r="CU25">
        <v>50.097700000000003</v>
      </c>
      <c r="CV25">
        <v>48.811999999999998</v>
      </c>
      <c r="CW25">
        <v>49.085099999999997</v>
      </c>
      <c r="CX25">
        <v>48.875</v>
      </c>
      <c r="CY25">
        <v>1255.489</v>
      </c>
      <c r="CZ25">
        <v>139.495</v>
      </c>
      <c r="DA25">
        <v>0</v>
      </c>
      <c r="DB25">
        <v>111</v>
      </c>
      <c r="DC25">
        <v>0</v>
      </c>
      <c r="DD25">
        <v>966.6508</v>
      </c>
      <c r="DE25">
        <v>9.3415384711089509</v>
      </c>
      <c r="DF25">
        <v>137.746154011062</v>
      </c>
      <c r="DG25">
        <v>13718.72</v>
      </c>
      <c r="DH25">
        <v>15</v>
      </c>
      <c r="DI25">
        <v>1608327312.0999999</v>
      </c>
      <c r="DJ25" t="s">
        <v>314</v>
      </c>
      <c r="DK25">
        <v>1608327312.0999999</v>
      </c>
      <c r="DL25">
        <v>1608327302.0999999</v>
      </c>
      <c r="DM25">
        <v>18</v>
      </c>
      <c r="DN25">
        <v>0.42799999999999999</v>
      </c>
      <c r="DO25">
        <v>3.0000000000000001E-3</v>
      </c>
      <c r="DP25">
        <v>-0.77700000000000002</v>
      </c>
      <c r="DQ25">
        <v>-2.1999999999999999E-2</v>
      </c>
      <c r="DR25">
        <v>152</v>
      </c>
      <c r="DS25">
        <v>19</v>
      </c>
      <c r="DT25">
        <v>0.18</v>
      </c>
      <c r="DU25">
        <v>0.16</v>
      </c>
      <c r="DV25">
        <v>6.58011086323702</v>
      </c>
      <c r="DW25">
        <v>-0.24009036182294199</v>
      </c>
      <c r="DX25">
        <v>3.5653951625909397E-2</v>
      </c>
      <c r="DY25">
        <v>1</v>
      </c>
      <c r="DZ25">
        <v>-8.2920051612903194</v>
      </c>
      <c r="EA25">
        <v>0.176680161290342</v>
      </c>
      <c r="EB25">
        <v>4.2463427897956402E-2</v>
      </c>
      <c r="EC25">
        <v>1</v>
      </c>
      <c r="ED25">
        <v>0.780247322580645</v>
      </c>
      <c r="EE25">
        <v>7.0598177419356103E-2</v>
      </c>
      <c r="EF25">
        <v>5.5260470290171802E-3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-0.64100000000000001</v>
      </c>
      <c r="EN25">
        <v>-1.5299999999999999E-2</v>
      </c>
      <c r="EO25">
        <v>-0.88453962086258497</v>
      </c>
      <c r="EP25">
        <v>8.1547674161403102E-4</v>
      </c>
      <c r="EQ25">
        <v>-7.5071724955183801E-7</v>
      </c>
      <c r="ER25">
        <v>1.8443278439785599E-10</v>
      </c>
      <c r="ES25">
        <v>-0.153448774426232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6.3</v>
      </c>
      <c r="FB25">
        <v>6.5</v>
      </c>
      <c r="FC25">
        <v>2</v>
      </c>
      <c r="FD25">
        <v>513.80600000000004</v>
      </c>
      <c r="FE25">
        <v>484.39</v>
      </c>
      <c r="FF25">
        <v>22.686199999999999</v>
      </c>
      <c r="FG25">
        <v>33.155999999999999</v>
      </c>
      <c r="FH25">
        <v>30.000599999999999</v>
      </c>
      <c r="FI25">
        <v>33.1</v>
      </c>
      <c r="FJ25">
        <v>33.069600000000001</v>
      </c>
      <c r="FK25">
        <v>24.6586</v>
      </c>
      <c r="FL25">
        <v>10.891</v>
      </c>
      <c r="FM25">
        <v>29.964099999999998</v>
      </c>
      <c r="FN25">
        <v>22.684899999999999</v>
      </c>
      <c r="FO25">
        <v>508.09199999999998</v>
      </c>
      <c r="FP25">
        <v>18.681699999999999</v>
      </c>
      <c r="FQ25">
        <v>100.964</v>
      </c>
      <c r="FR25">
        <v>100.498</v>
      </c>
    </row>
    <row r="26" spans="1:174" x14ac:dyDescent="0.25">
      <c r="A26">
        <v>10</v>
      </c>
      <c r="B26">
        <v>1608327801.5</v>
      </c>
      <c r="C26">
        <v>864.40000009536698</v>
      </c>
      <c r="D26" t="s">
        <v>331</v>
      </c>
      <c r="E26" t="s">
        <v>332</v>
      </c>
      <c r="F26" t="s">
        <v>289</v>
      </c>
      <c r="G26" t="s">
        <v>290</v>
      </c>
      <c r="H26">
        <v>1608327793.75</v>
      </c>
      <c r="I26">
        <f t="shared" si="0"/>
        <v>6.4785562994408249E-4</v>
      </c>
      <c r="J26">
        <f t="shared" si="1"/>
        <v>7.8579453805566812</v>
      </c>
      <c r="K26">
        <f t="shared" si="2"/>
        <v>599.74636666666697</v>
      </c>
      <c r="L26">
        <f t="shared" si="3"/>
        <v>235.68179282225435</v>
      </c>
      <c r="M26">
        <f t="shared" si="4"/>
        <v>24.180334469835877</v>
      </c>
      <c r="N26">
        <f t="shared" si="5"/>
        <v>61.532405916506036</v>
      </c>
      <c r="O26">
        <f t="shared" si="6"/>
        <v>3.5928934070183778E-2</v>
      </c>
      <c r="P26">
        <f t="shared" si="7"/>
        <v>2.9723240004368163</v>
      </c>
      <c r="Q26">
        <f t="shared" si="8"/>
        <v>3.5689391508968403E-2</v>
      </c>
      <c r="R26">
        <f t="shared" si="9"/>
        <v>2.2327258356919621E-2</v>
      </c>
      <c r="S26">
        <f t="shared" si="10"/>
        <v>231.2916081038081</v>
      </c>
      <c r="T26">
        <f t="shared" si="11"/>
        <v>29.163760882156716</v>
      </c>
      <c r="U26">
        <f t="shared" si="12"/>
        <v>28.0183933333333</v>
      </c>
      <c r="V26">
        <f t="shared" si="13"/>
        <v>3.798910669129683</v>
      </c>
      <c r="W26">
        <f t="shared" si="14"/>
        <v>52.459694541303037</v>
      </c>
      <c r="X26">
        <f t="shared" si="15"/>
        <v>1.9890335196529052</v>
      </c>
      <c r="Y26">
        <f t="shared" si="16"/>
        <v>3.7915461327874898</v>
      </c>
      <c r="Z26">
        <f t="shared" si="17"/>
        <v>1.8098771494767778</v>
      </c>
      <c r="AA26">
        <f t="shared" si="18"/>
        <v>-28.570433280534036</v>
      </c>
      <c r="AB26">
        <f t="shared" si="19"/>
        <v>-5.3339863335706585</v>
      </c>
      <c r="AC26">
        <f t="shared" si="20"/>
        <v>-0.3911776390346266</v>
      </c>
      <c r="AD26">
        <f t="shared" si="21"/>
        <v>196.99601085066877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54000.89508158368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15312.7</v>
      </c>
      <c r="AS26">
        <v>1004.375</v>
      </c>
      <c r="AT26">
        <v>1141.3599999999999</v>
      </c>
      <c r="AU26">
        <f t="shared" si="27"/>
        <v>0.12001910002102745</v>
      </c>
      <c r="AV26">
        <v>0.5</v>
      </c>
      <c r="AW26">
        <f t="shared" si="28"/>
        <v>1180.1855906277938</v>
      </c>
      <c r="AX26">
        <f t="shared" si="29"/>
        <v>7.8579453805566812</v>
      </c>
      <c r="AY26">
        <f t="shared" si="30"/>
        <v>70.82240622246627</v>
      </c>
      <c r="AZ26">
        <f t="shared" si="31"/>
        <v>0.46485771360482231</v>
      </c>
      <c r="BA26">
        <f t="shared" si="32"/>
        <v>7.1477680522142118E-3</v>
      </c>
      <c r="BB26">
        <f t="shared" si="33"/>
        <v>1.8580640639237405</v>
      </c>
      <c r="BC26" t="s">
        <v>334</v>
      </c>
      <c r="BD26">
        <v>610.79</v>
      </c>
      <c r="BE26">
        <f t="shared" si="34"/>
        <v>530.56999999999994</v>
      </c>
      <c r="BF26">
        <f t="shared" si="35"/>
        <v>0.2581845939272856</v>
      </c>
      <c r="BG26">
        <f t="shared" si="36"/>
        <v>0.79988232143598037</v>
      </c>
      <c r="BH26">
        <f t="shared" si="37"/>
        <v>0.32164931508828687</v>
      </c>
      <c r="BI26">
        <f t="shared" si="38"/>
        <v>0.832764249449644</v>
      </c>
      <c r="BJ26">
        <f t="shared" si="39"/>
        <v>0.15700965090214986</v>
      </c>
      <c r="BK26">
        <f t="shared" si="40"/>
        <v>0.84299034909785009</v>
      </c>
      <c r="BL26">
        <f t="shared" si="41"/>
        <v>1400.00033333333</v>
      </c>
      <c r="BM26">
        <f t="shared" si="42"/>
        <v>1180.1855906277938</v>
      </c>
      <c r="BN26">
        <f t="shared" si="43"/>
        <v>0.84298950687949592</v>
      </c>
      <c r="BO26">
        <f t="shared" si="44"/>
        <v>0.19597901375899165</v>
      </c>
      <c r="BP26">
        <v>6</v>
      </c>
      <c r="BQ26">
        <v>0.5</v>
      </c>
      <c r="BR26" t="s">
        <v>294</v>
      </c>
      <c r="BS26">
        <v>2</v>
      </c>
      <c r="BT26">
        <v>1608327793.75</v>
      </c>
      <c r="BU26">
        <v>599.74636666666697</v>
      </c>
      <c r="BV26">
        <v>609.63703333333297</v>
      </c>
      <c r="BW26">
        <v>19.386786666666701</v>
      </c>
      <c r="BX26">
        <v>18.624826666666699</v>
      </c>
      <c r="BY26">
        <v>600.37203333333298</v>
      </c>
      <c r="BZ26">
        <v>19.402239999999999</v>
      </c>
      <c r="CA26">
        <v>500.259166666667</v>
      </c>
      <c r="CB26">
        <v>102.49736666666701</v>
      </c>
      <c r="CC26">
        <v>0.100013386666667</v>
      </c>
      <c r="CD26">
        <v>27.985106666666699</v>
      </c>
      <c r="CE26">
        <v>28.0183933333333</v>
      </c>
      <c r="CF26">
        <v>999.9</v>
      </c>
      <c r="CG26">
        <v>0</v>
      </c>
      <c r="CH26">
        <v>0</v>
      </c>
      <c r="CI26">
        <v>9996.2506666666595</v>
      </c>
      <c r="CJ26">
        <v>0</v>
      </c>
      <c r="CK26">
        <v>439.99116666666703</v>
      </c>
      <c r="CL26">
        <v>1400.00033333333</v>
      </c>
      <c r="CM26">
        <v>0.89999533333333304</v>
      </c>
      <c r="CN26">
        <v>0.10000464000000001</v>
      </c>
      <c r="CO26">
        <v>0</v>
      </c>
      <c r="CP26">
        <v>1004.345</v>
      </c>
      <c r="CQ26">
        <v>4.99979</v>
      </c>
      <c r="CR26">
        <v>14253.163333333299</v>
      </c>
      <c r="CS26">
        <v>11904.6566666667</v>
      </c>
      <c r="CT26">
        <v>47.820399999999999</v>
      </c>
      <c r="CU26">
        <v>50.299599999999998</v>
      </c>
      <c r="CV26">
        <v>49</v>
      </c>
      <c r="CW26">
        <v>49.25</v>
      </c>
      <c r="CX26">
        <v>49.053733333333298</v>
      </c>
      <c r="CY26">
        <v>1255.49</v>
      </c>
      <c r="CZ26">
        <v>139.51033333333299</v>
      </c>
      <c r="DA26">
        <v>0</v>
      </c>
      <c r="DB26">
        <v>111.200000047684</v>
      </c>
      <c r="DC26">
        <v>0</v>
      </c>
      <c r="DD26">
        <v>1004.375</v>
      </c>
      <c r="DE26">
        <v>13.523760666745201</v>
      </c>
      <c r="DF26">
        <v>191.74017067792099</v>
      </c>
      <c r="DG26">
        <v>14253.5538461538</v>
      </c>
      <c r="DH26">
        <v>15</v>
      </c>
      <c r="DI26">
        <v>1608327312.0999999</v>
      </c>
      <c r="DJ26" t="s">
        <v>314</v>
      </c>
      <c r="DK26">
        <v>1608327312.0999999</v>
      </c>
      <c r="DL26">
        <v>1608327302.0999999</v>
      </c>
      <c r="DM26">
        <v>18</v>
      </c>
      <c r="DN26">
        <v>0.42799999999999999</v>
      </c>
      <c r="DO26">
        <v>3.0000000000000001E-3</v>
      </c>
      <c r="DP26">
        <v>-0.77700000000000002</v>
      </c>
      <c r="DQ26">
        <v>-2.1999999999999999E-2</v>
      </c>
      <c r="DR26">
        <v>152</v>
      </c>
      <c r="DS26">
        <v>19</v>
      </c>
      <c r="DT26">
        <v>0.18</v>
      </c>
      <c r="DU26">
        <v>0.16</v>
      </c>
      <c r="DV26">
        <v>7.8548657565993798</v>
      </c>
      <c r="DW26">
        <v>-0.19237911356576701</v>
      </c>
      <c r="DX26">
        <v>4.1550233807462901E-2</v>
      </c>
      <c r="DY26">
        <v>1</v>
      </c>
      <c r="DZ26">
        <v>-9.8877229032258107</v>
      </c>
      <c r="EA26">
        <v>0.136683870967794</v>
      </c>
      <c r="EB26">
        <v>4.8901376535381499E-2</v>
      </c>
      <c r="EC26">
        <v>1</v>
      </c>
      <c r="ED26">
        <v>0.76112251612903203</v>
      </c>
      <c r="EE26">
        <v>6.1562999999998202E-2</v>
      </c>
      <c r="EF26">
        <v>4.7155957368041701E-3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-0.626</v>
      </c>
      <c r="EN26">
        <v>-1.55E-2</v>
      </c>
      <c r="EO26">
        <v>-0.88453962086258497</v>
      </c>
      <c r="EP26">
        <v>8.1547674161403102E-4</v>
      </c>
      <c r="EQ26">
        <v>-7.5071724955183801E-7</v>
      </c>
      <c r="ER26">
        <v>1.8443278439785599E-10</v>
      </c>
      <c r="ES26">
        <v>-0.153448774426232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8.1999999999999993</v>
      </c>
      <c r="FB26">
        <v>8.3000000000000007</v>
      </c>
      <c r="FC26">
        <v>2</v>
      </c>
      <c r="FD26">
        <v>513.60900000000004</v>
      </c>
      <c r="FE26">
        <v>484.666</v>
      </c>
      <c r="FF26">
        <v>22.6797</v>
      </c>
      <c r="FG26">
        <v>33.285600000000002</v>
      </c>
      <c r="FH26">
        <v>30.000399999999999</v>
      </c>
      <c r="FI26">
        <v>33.209899999999998</v>
      </c>
      <c r="FJ26">
        <v>33.173699999999997</v>
      </c>
      <c r="FK26">
        <v>28.580300000000001</v>
      </c>
      <c r="FL26">
        <v>9.8856400000000004</v>
      </c>
      <c r="FM26">
        <v>29.964099999999998</v>
      </c>
      <c r="FN26">
        <v>22.684899999999999</v>
      </c>
      <c r="FO26">
        <v>609.74199999999996</v>
      </c>
      <c r="FP26">
        <v>18.6812</v>
      </c>
      <c r="FQ26">
        <v>100.943</v>
      </c>
      <c r="FR26">
        <v>100.48</v>
      </c>
    </row>
    <row r="27" spans="1:174" x14ac:dyDescent="0.25">
      <c r="A27">
        <v>11</v>
      </c>
      <c r="B27">
        <v>1608327922</v>
      </c>
      <c r="C27">
        <v>984.90000009536698</v>
      </c>
      <c r="D27" t="s">
        <v>335</v>
      </c>
      <c r="E27" t="s">
        <v>336</v>
      </c>
      <c r="F27" t="s">
        <v>289</v>
      </c>
      <c r="G27" t="s">
        <v>290</v>
      </c>
      <c r="H27">
        <v>1608327914</v>
      </c>
      <c r="I27">
        <f t="shared" si="0"/>
        <v>5.3980036936506675E-4</v>
      </c>
      <c r="J27">
        <f t="shared" si="1"/>
        <v>9.0681406495218475</v>
      </c>
      <c r="K27">
        <f t="shared" si="2"/>
        <v>699.64235483871005</v>
      </c>
      <c r="L27">
        <f t="shared" si="3"/>
        <v>196.61583327374296</v>
      </c>
      <c r="M27">
        <f t="shared" si="4"/>
        <v>20.171372771272974</v>
      </c>
      <c r="N27">
        <f t="shared" si="5"/>
        <v>71.778282099865578</v>
      </c>
      <c r="O27">
        <f t="shared" si="6"/>
        <v>2.9753780850836884E-2</v>
      </c>
      <c r="P27">
        <f t="shared" si="7"/>
        <v>2.9735910238787593</v>
      </c>
      <c r="Q27">
        <f t="shared" si="8"/>
        <v>2.9589369496984975E-2</v>
      </c>
      <c r="R27">
        <f t="shared" si="9"/>
        <v>1.8508051764451978E-2</v>
      </c>
      <c r="S27">
        <f t="shared" si="10"/>
        <v>231.2892790440894</v>
      </c>
      <c r="T27">
        <f t="shared" si="11"/>
        <v>29.197936105951602</v>
      </c>
      <c r="U27">
        <f t="shared" si="12"/>
        <v>28.237867741935499</v>
      </c>
      <c r="V27">
        <f t="shared" si="13"/>
        <v>3.8477816394331579</v>
      </c>
      <c r="W27">
        <f t="shared" si="14"/>
        <v>53.512830431133594</v>
      </c>
      <c r="X27">
        <f t="shared" si="15"/>
        <v>2.0297880204226972</v>
      </c>
      <c r="Y27">
        <f t="shared" si="16"/>
        <v>3.7930866374838081</v>
      </c>
      <c r="Z27">
        <f t="shared" si="17"/>
        <v>1.8179936190104606</v>
      </c>
      <c r="AA27">
        <f t="shared" si="18"/>
        <v>-23.805196288999444</v>
      </c>
      <c r="AB27">
        <f t="shared" si="19"/>
        <v>-39.403714142353415</v>
      </c>
      <c r="AC27">
        <f t="shared" si="20"/>
        <v>-2.8917733317835421</v>
      </c>
      <c r="AD27">
        <f t="shared" si="21"/>
        <v>165.188595280953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54036.686991575989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15311.9</v>
      </c>
      <c r="AS27">
        <v>1048.82269230769</v>
      </c>
      <c r="AT27">
        <v>1198.8800000000001</v>
      </c>
      <c r="AU27">
        <f t="shared" si="27"/>
        <v>0.12516457668182812</v>
      </c>
      <c r="AV27">
        <v>0.5</v>
      </c>
      <c r="AW27">
        <f t="shared" si="28"/>
        <v>1180.1755748213129</v>
      </c>
      <c r="AX27">
        <f t="shared" si="29"/>
        <v>9.0681406495218475</v>
      </c>
      <c r="AY27">
        <f t="shared" si="30"/>
        <v>73.858088116371405</v>
      </c>
      <c r="AZ27">
        <f t="shared" si="31"/>
        <v>0.48210830108100899</v>
      </c>
      <c r="BA27">
        <f t="shared" si="32"/>
        <v>8.1732653472332099E-3</v>
      </c>
      <c r="BB27">
        <f t="shared" si="33"/>
        <v>1.720939543574002</v>
      </c>
      <c r="BC27" t="s">
        <v>338</v>
      </c>
      <c r="BD27">
        <v>620.89</v>
      </c>
      <c r="BE27">
        <f t="shared" si="34"/>
        <v>577.99000000000012</v>
      </c>
      <c r="BF27">
        <f t="shared" si="35"/>
        <v>0.25961921087269696</v>
      </c>
      <c r="BG27">
        <f t="shared" si="36"/>
        <v>0.78116303635861095</v>
      </c>
      <c r="BH27">
        <f t="shared" si="37"/>
        <v>0.31041860272682631</v>
      </c>
      <c r="BI27">
        <f t="shared" si="38"/>
        <v>0.8101772980235511</v>
      </c>
      <c r="BJ27">
        <f t="shared" si="39"/>
        <v>0.1536913465173764</v>
      </c>
      <c r="BK27">
        <f t="shared" si="40"/>
        <v>0.84630865348262363</v>
      </c>
      <c r="BL27">
        <f t="shared" si="41"/>
        <v>1399.98870967742</v>
      </c>
      <c r="BM27">
        <f t="shared" si="42"/>
        <v>1180.1755748213129</v>
      </c>
      <c r="BN27">
        <f t="shared" si="43"/>
        <v>0.84298935174501821</v>
      </c>
      <c r="BO27">
        <f t="shared" si="44"/>
        <v>0.19597870349003643</v>
      </c>
      <c r="BP27">
        <v>6</v>
      </c>
      <c r="BQ27">
        <v>0.5</v>
      </c>
      <c r="BR27" t="s">
        <v>294</v>
      </c>
      <c r="BS27">
        <v>2</v>
      </c>
      <c r="BT27">
        <v>1608327914</v>
      </c>
      <c r="BU27">
        <v>699.64235483871005</v>
      </c>
      <c r="BV27">
        <v>710.97180645161302</v>
      </c>
      <c r="BW27">
        <v>19.7848935483871</v>
      </c>
      <c r="BX27">
        <v>19.150258064516098</v>
      </c>
      <c r="BY27">
        <v>700.49735483870995</v>
      </c>
      <c r="BZ27">
        <v>19.8058935483871</v>
      </c>
      <c r="CA27">
        <v>500.243516129032</v>
      </c>
      <c r="CB27">
        <v>102.492774193548</v>
      </c>
      <c r="CC27">
        <v>0.1000457</v>
      </c>
      <c r="CD27">
        <v>27.992074193548401</v>
      </c>
      <c r="CE27">
        <v>28.237867741935499</v>
      </c>
      <c r="CF27">
        <v>999.9</v>
      </c>
      <c r="CG27">
        <v>0</v>
      </c>
      <c r="CH27">
        <v>0</v>
      </c>
      <c r="CI27">
        <v>10003.867419354799</v>
      </c>
      <c r="CJ27">
        <v>0</v>
      </c>
      <c r="CK27">
        <v>674.89935483870897</v>
      </c>
      <c r="CL27">
        <v>1399.98870967742</v>
      </c>
      <c r="CM27">
        <v>0.89999980645161304</v>
      </c>
      <c r="CN27">
        <v>0.100000077419355</v>
      </c>
      <c r="CO27">
        <v>0</v>
      </c>
      <c r="CP27">
        <v>1048.7361290322599</v>
      </c>
      <c r="CQ27">
        <v>4.99979</v>
      </c>
      <c r="CR27">
        <v>14889.3064516129</v>
      </c>
      <c r="CS27">
        <v>11904.5709677419</v>
      </c>
      <c r="CT27">
        <v>47.983741935483899</v>
      </c>
      <c r="CU27">
        <v>50.436999999999998</v>
      </c>
      <c r="CV27">
        <v>49.164999999999999</v>
      </c>
      <c r="CW27">
        <v>49.378999999999998</v>
      </c>
      <c r="CX27">
        <v>49.179000000000002</v>
      </c>
      <c r="CY27">
        <v>1255.48677419355</v>
      </c>
      <c r="CZ27">
        <v>139.50193548387099</v>
      </c>
      <c r="DA27">
        <v>0</v>
      </c>
      <c r="DB27">
        <v>119.700000047684</v>
      </c>
      <c r="DC27">
        <v>0</v>
      </c>
      <c r="DD27">
        <v>1048.82269230769</v>
      </c>
      <c r="DE27">
        <v>11.7788033918007</v>
      </c>
      <c r="DF27">
        <v>199.37435874131901</v>
      </c>
      <c r="DG27">
        <v>14890.319230769201</v>
      </c>
      <c r="DH27">
        <v>15</v>
      </c>
      <c r="DI27">
        <v>1608327947.5</v>
      </c>
      <c r="DJ27" t="s">
        <v>339</v>
      </c>
      <c r="DK27">
        <v>1608327947.5</v>
      </c>
      <c r="DL27">
        <v>1608327939</v>
      </c>
      <c r="DM27">
        <v>19</v>
      </c>
      <c r="DN27">
        <v>-0.23699999999999999</v>
      </c>
      <c r="DO27">
        <v>-4.0000000000000001E-3</v>
      </c>
      <c r="DP27">
        <v>-0.85499999999999998</v>
      </c>
      <c r="DQ27">
        <v>-2.1000000000000001E-2</v>
      </c>
      <c r="DR27">
        <v>711</v>
      </c>
      <c r="DS27">
        <v>19</v>
      </c>
      <c r="DT27">
        <v>0.28999999999999998</v>
      </c>
      <c r="DU27">
        <v>0.18</v>
      </c>
      <c r="DV27">
        <v>8.8623373644381296</v>
      </c>
      <c r="DW27">
        <v>-0.55843681720722205</v>
      </c>
      <c r="DX27">
        <v>5.5993231867237397E-2</v>
      </c>
      <c r="DY27">
        <v>0</v>
      </c>
      <c r="DZ27">
        <v>-11.0928</v>
      </c>
      <c r="EA27">
        <v>0.66780000000003203</v>
      </c>
      <c r="EB27">
        <v>7.2670995234598995E-2</v>
      </c>
      <c r="EC27">
        <v>0</v>
      </c>
      <c r="ED27">
        <v>0.64871841935483898</v>
      </c>
      <c r="EE27">
        <v>-6.0458225806453797E-2</v>
      </c>
      <c r="EF27">
        <v>1.2222145413206299E-2</v>
      </c>
      <c r="EG27">
        <v>1</v>
      </c>
      <c r="EH27">
        <v>1</v>
      </c>
      <c r="EI27">
        <v>3</v>
      </c>
      <c r="EJ27" t="s">
        <v>340</v>
      </c>
      <c r="EK27">
        <v>100</v>
      </c>
      <c r="EL27">
        <v>100</v>
      </c>
      <c r="EM27">
        <v>-0.85499999999999998</v>
      </c>
      <c r="EN27">
        <v>-2.1000000000000001E-2</v>
      </c>
      <c r="EO27">
        <v>-0.88453962086258497</v>
      </c>
      <c r="EP27">
        <v>8.1547674161403102E-4</v>
      </c>
      <c r="EQ27">
        <v>-7.5071724955183801E-7</v>
      </c>
      <c r="ER27">
        <v>1.8443278439785599E-10</v>
      </c>
      <c r="ES27">
        <v>-0.153448774426232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10.199999999999999</v>
      </c>
      <c r="FB27">
        <v>10.3</v>
      </c>
      <c r="FC27">
        <v>2</v>
      </c>
      <c r="FD27">
        <v>513.69600000000003</v>
      </c>
      <c r="FE27">
        <v>486.08800000000002</v>
      </c>
      <c r="FF27">
        <v>23.024799999999999</v>
      </c>
      <c r="FG27">
        <v>33.332299999999996</v>
      </c>
      <c r="FH27">
        <v>30.0002</v>
      </c>
      <c r="FI27">
        <v>33.265700000000002</v>
      </c>
      <c r="FJ27">
        <v>33.227800000000002</v>
      </c>
      <c r="FK27">
        <v>32.407299999999999</v>
      </c>
      <c r="FL27">
        <v>7.7335399999999996</v>
      </c>
      <c r="FM27">
        <v>32.254100000000001</v>
      </c>
      <c r="FN27">
        <v>23.018899999999999</v>
      </c>
      <c r="FO27">
        <v>711.02099999999996</v>
      </c>
      <c r="FP27">
        <v>19.238099999999999</v>
      </c>
      <c r="FQ27">
        <v>100.93600000000001</v>
      </c>
      <c r="FR27">
        <v>100.479</v>
      </c>
    </row>
    <row r="28" spans="1:174" x14ac:dyDescent="0.25">
      <c r="A28">
        <v>12</v>
      </c>
      <c r="B28">
        <v>1608328068.5</v>
      </c>
      <c r="C28">
        <v>1131.4000000953699</v>
      </c>
      <c r="D28" t="s">
        <v>341</v>
      </c>
      <c r="E28" t="s">
        <v>342</v>
      </c>
      <c r="F28" t="s">
        <v>289</v>
      </c>
      <c r="G28" t="s">
        <v>290</v>
      </c>
      <c r="H28">
        <v>1608328060.5</v>
      </c>
      <c r="I28">
        <f t="shared" si="0"/>
        <v>5.1791843107417334E-4</v>
      </c>
      <c r="J28">
        <f t="shared" si="1"/>
        <v>9.672882875217633</v>
      </c>
      <c r="K28">
        <f t="shared" si="2"/>
        <v>799.87022580645203</v>
      </c>
      <c r="L28">
        <f t="shared" si="3"/>
        <v>247.65325323043865</v>
      </c>
      <c r="M28">
        <f t="shared" si="4"/>
        <v>25.4063981385106</v>
      </c>
      <c r="N28">
        <f t="shared" si="5"/>
        <v>82.057558909068163</v>
      </c>
      <c r="O28">
        <f t="shared" si="6"/>
        <v>2.8945658325876426E-2</v>
      </c>
      <c r="P28">
        <f t="shared" si="7"/>
        <v>2.9736550910344439</v>
      </c>
      <c r="Q28">
        <f t="shared" si="8"/>
        <v>2.8790034744989937E-2</v>
      </c>
      <c r="R28">
        <f t="shared" si="9"/>
        <v>1.8007683985549507E-2</v>
      </c>
      <c r="S28">
        <f t="shared" si="10"/>
        <v>231.28662597009622</v>
      </c>
      <c r="T28">
        <f t="shared" si="11"/>
        <v>29.207378967226358</v>
      </c>
      <c r="U28">
        <f t="shared" si="12"/>
        <v>28.218029032258102</v>
      </c>
      <c r="V28">
        <f t="shared" si="13"/>
        <v>3.8433416665420435</v>
      </c>
      <c r="W28">
        <f t="shared" si="14"/>
        <v>54.05563389656696</v>
      </c>
      <c r="X28">
        <f t="shared" si="15"/>
        <v>2.0508405668607179</v>
      </c>
      <c r="Y28">
        <f t="shared" si="16"/>
        <v>3.7939441627581498</v>
      </c>
      <c r="Z28">
        <f t="shared" si="17"/>
        <v>1.7925010996813255</v>
      </c>
      <c r="AA28">
        <f t="shared" si="18"/>
        <v>-22.840202810371043</v>
      </c>
      <c r="AB28">
        <f t="shared" si="19"/>
        <v>-35.602495443016146</v>
      </c>
      <c r="AC28">
        <f t="shared" si="20"/>
        <v>-2.612544076414395</v>
      </c>
      <c r="AD28">
        <f t="shared" si="21"/>
        <v>170.23138364029464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54037.778577360747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15311.2</v>
      </c>
      <c r="AS28">
        <v>1093.4053846153799</v>
      </c>
      <c r="AT28">
        <v>1256.05</v>
      </c>
      <c r="AU28">
        <f t="shared" si="27"/>
        <v>0.12948896571364199</v>
      </c>
      <c r="AV28">
        <v>0.5</v>
      </c>
      <c r="AW28">
        <f t="shared" si="28"/>
        <v>1180.1624715954968</v>
      </c>
      <c r="AX28">
        <f t="shared" si="29"/>
        <v>9.672882875217633</v>
      </c>
      <c r="AY28">
        <f t="shared" si="30"/>
        <v>76.409008910478136</v>
      </c>
      <c r="AZ28">
        <f t="shared" si="31"/>
        <v>0.49802157557422078</v>
      </c>
      <c r="BA28">
        <f t="shared" si="32"/>
        <v>8.6857789514148201E-3</v>
      </c>
      <c r="BB28">
        <f t="shared" si="33"/>
        <v>1.5970940647267227</v>
      </c>
      <c r="BC28" t="s">
        <v>344</v>
      </c>
      <c r="BD28">
        <v>630.51</v>
      </c>
      <c r="BE28">
        <f t="shared" si="34"/>
        <v>625.54</v>
      </c>
      <c r="BF28">
        <f t="shared" si="35"/>
        <v>0.26000673879307479</v>
      </c>
      <c r="BG28">
        <f t="shared" si="36"/>
        <v>0.76229399179957225</v>
      </c>
      <c r="BH28">
        <f t="shared" si="37"/>
        <v>0.30087442813539189</v>
      </c>
      <c r="BI28">
        <f t="shared" si="38"/>
        <v>0.78772778458423043</v>
      </c>
      <c r="BJ28">
        <f t="shared" si="39"/>
        <v>0.14993235919913506</v>
      </c>
      <c r="BK28">
        <f t="shared" si="40"/>
        <v>0.85006764080086494</v>
      </c>
      <c r="BL28">
        <f t="shared" si="41"/>
        <v>1399.97322580645</v>
      </c>
      <c r="BM28">
        <f t="shared" si="42"/>
        <v>1180.1624715954968</v>
      </c>
      <c r="BN28">
        <f t="shared" si="43"/>
        <v>0.84298931568185387</v>
      </c>
      <c r="BO28">
        <f t="shared" si="44"/>
        <v>0.19597863136370788</v>
      </c>
      <c r="BP28">
        <v>6</v>
      </c>
      <c r="BQ28">
        <v>0.5</v>
      </c>
      <c r="BR28" t="s">
        <v>294</v>
      </c>
      <c r="BS28">
        <v>2</v>
      </c>
      <c r="BT28">
        <v>1608328060.5</v>
      </c>
      <c r="BU28">
        <v>799.87022580645203</v>
      </c>
      <c r="BV28">
        <v>811.96877419354803</v>
      </c>
      <c r="BW28">
        <v>19.990922580645201</v>
      </c>
      <c r="BX28">
        <v>19.382148387096802</v>
      </c>
      <c r="BY28">
        <v>800.72570967741899</v>
      </c>
      <c r="BZ28">
        <v>19.998029032258099</v>
      </c>
      <c r="CA28">
        <v>500.24929032258098</v>
      </c>
      <c r="CB28">
        <v>102.48858064516099</v>
      </c>
      <c r="CC28">
        <v>0.100009680645161</v>
      </c>
      <c r="CD28">
        <v>27.995951612903198</v>
      </c>
      <c r="CE28">
        <v>28.218029032258102</v>
      </c>
      <c r="CF28">
        <v>999.9</v>
      </c>
      <c r="CG28">
        <v>0</v>
      </c>
      <c r="CH28">
        <v>0</v>
      </c>
      <c r="CI28">
        <v>10004.6393548387</v>
      </c>
      <c r="CJ28">
        <v>0</v>
      </c>
      <c r="CK28">
        <v>809.84964516129003</v>
      </c>
      <c r="CL28">
        <v>1399.97322580645</v>
      </c>
      <c r="CM28">
        <v>0.90000038709677399</v>
      </c>
      <c r="CN28">
        <v>9.9999496774193605E-2</v>
      </c>
      <c r="CO28">
        <v>0</v>
      </c>
      <c r="CP28">
        <v>1093.3167741935499</v>
      </c>
      <c r="CQ28">
        <v>4.99979</v>
      </c>
      <c r="CR28">
        <v>15537.748387096801</v>
      </c>
      <c r="CS28">
        <v>11904.441935483899</v>
      </c>
      <c r="CT28">
        <v>48.125</v>
      </c>
      <c r="CU28">
        <v>50.625</v>
      </c>
      <c r="CV28">
        <v>49.311999999999998</v>
      </c>
      <c r="CW28">
        <v>49.56</v>
      </c>
      <c r="CX28">
        <v>49.311999999999998</v>
      </c>
      <c r="CY28">
        <v>1255.47451612903</v>
      </c>
      <c r="CZ28">
        <v>139.49870967741899</v>
      </c>
      <c r="DA28">
        <v>0</v>
      </c>
      <c r="DB28">
        <v>146</v>
      </c>
      <c r="DC28">
        <v>0</v>
      </c>
      <c r="DD28">
        <v>1093.4053846153799</v>
      </c>
      <c r="DE28">
        <v>6.7589743497638404</v>
      </c>
      <c r="DF28">
        <v>88.222222251847796</v>
      </c>
      <c r="DG28">
        <v>15538.603846153799</v>
      </c>
      <c r="DH28">
        <v>15</v>
      </c>
      <c r="DI28">
        <v>1608327947.5</v>
      </c>
      <c r="DJ28" t="s">
        <v>339</v>
      </c>
      <c r="DK28">
        <v>1608327947.5</v>
      </c>
      <c r="DL28">
        <v>1608327939</v>
      </c>
      <c r="DM28">
        <v>19</v>
      </c>
      <c r="DN28">
        <v>-0.23699999999999999</v>
      </c>
      <c r="DO28">
        <v>-4.0000000000000001E-3</v>
      </c>
      <c r="DP28">
        <v>-0.85499999999999998</v>
      </c>
      <c r="DQ28">
        <v>-2.1000000000000001E-2</v>
      </c>
      <c r="DR28">
        <v>711</v>
      </c>
      <c r="DS28">
        <v>19</v>
      </c>
      <c r="DT28">
        <v>0.28999999999999998</v>
      </c>
      <c r="DU28">
        <v>0.18</v>
      </c>
      <c r="DV28">
        <v>9.6829661368967095</v>
      </c>
      <c r="DW28">
        <v>0.291498717807261</v>
      </c>
      <c r="DX28">
        <v>7.0752592924028204E-2</v>
      </c>
      <c r="DY28">
        <v>1</v>
      </c>
      <c r="DZ28">
        <v>-12.105700000000001</v>
      </c>
      <c r="EA28">
        <v>-0.11798709677417001</v>
      </c>
      <c r="EB28">
        <v>9.0068314574674901E-2</v>
      </c>
      <c r="EC28">
        <v>1</v>
      </c>
      <c r="ED28">
        <v>0.60967499999999997</v>
      </c>
      <c r="EE28">
        <v>-8.1819725806451804E-2</v>
      </c>
      <c r="EF28">
        <v>4.5208015603858502E-2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-0.85599999999999998</v>
      </c>
      <c r="EN28">
        <v>-6.7999999999999996E-3</v>
      </c>
      <c r="EO28">
        <v>-1.1219030957556899</v>
      </c>
      <c r="EP28">
        <v>8.1547674161403102E-4</v>
      </c>
      <c r="EQ28">
        <v>-7.5071724955183801E-7</v>
      </c>
      <c r="ER28">
        <v>1.8443278439785599E-10</v>
      </c>
      <c r="ES28">
        <v>-0.157756760825294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2</v>
      </c>
      <c r="FB28">
        <v>2.2000000000000002</v>
      </c>
      <c r="FC28">
        <v>2</v>
      </c>
      <c r="FD28">
        <v>513.91</v>
      </c>
      <c r="FE28">
        <v>486.9</v>
      </c>
      <c r="FF28">
        <v>22.690799999999999</v>
      </c>
      <c r="FG28">
        <v>33.311399999999999</v>
      </c>
      <c r="FH28">
        <v>30.0002</v>
      </c>
      <c r="FI28">
        <v>33.276499999999999</v>
      </c>
      <c r="FJ28">
        <v>33.24</v>
      </c>
      <c r="FK28">
        <v>36.107700000000001</v>
      </c>
      <c r="FL28">
        <v>12.2994</v>
      </c>
      <c r="FM28">
        <v>33.895099999999999</v>
      </c>
      <c r="FN28">
        <v>22.691600000000001</v>
      </c>
      <c r="FO28">
        <v>812.09699999999998</v>
      </c>
      <c r="FP28">
        <v>19.278500000000001</v>
      </c>
      <c r="FQ28">
        <v>100.937</v>
      </c>
      <c r="FR28">
        <v>100.477</v>
      </c>
    </row>
    <row r="29" spans="1:174" x14ac:dyDescent="0.25">
      <c r="A29">
        <v>13</v>
      </c>
      <c r="B29">
        <v>1608328180.5</v>
      </c>
      <c r="C29">
        <v>1243.4000000953699</v>
      </c>
      <c r="D29" t="s">
        <v>345</v>
      </c>
      <c r="E29" t="s">
        <v>346</v>
      </c>
      <c r="F29" t="s">
        <v>289</v>
      </c>
      <c r="G29" t="s">
        <v>290</v>
      </c>
      <c r="H29">
        <v>1608328172.75</v>
      </c>
      <c r="I29">
        <f t="shared" si="0"/>
        <v>6.5375144637554151E-4</v>
      </c>
      <c r="J29">
        <f t="shared" si="1"/>
        <v>10.14694870098821</v>
      </c>
      <c r="K29">
        <f t="shared" si="2"/>
        <v>899.802866666667</v>
      </c>
      <c r="L29">
        <f t="shared" si="3"/>
        <v>439.80694801900171</v>
      </c>
      <c r="M29">
        <f t="shared" si="4"/>
        <v>45.119538464586014</v>
      </c>
      <c r="N29">
        <f t="shared" si="5"/>
        <v>92.310251659228882</v>
      </c>
      <c r="O29">
        <f t="shared" si="6"/>
        <v>3.7035256196878578E-2</v>
      </c>
      <c r="P29">
        <f t="shared" si="7"/>
        <v>2.9723920107661597</v>
      </c>
      <c r="Q29">
        <f t="shared" si="8"/>
        <v>3.6780796704849489E-2</v>
      </c>
      <c r="R29">
        <f t="shared" si="9"/>
        <v>2.3010714223446176E-2</v>
      </c>
      <c r="S29">
        <f t="shared" si="10"/>
        <v>231.29335808446257</v>
      </c>
      <c r="T29">
        <f t="shared" si="11"/>
        <v>29.127045805292337</v>
      </c>
      <c r="U29">
        <f t="shared" si="12"/>
        <v>27.9222033333333</v>
      </c>
      <c r="V29">
        <f t="shared" si="13"/>
        <v>3.7776630364695736</v>
      </c>
      <c r="W29">
        <f t="shared" si="14"/>
        <v>53.005592862229825</v>
      </c>
      <c r="X29">
        <f t="shared" si="15"/>
        <v>2.0056087431551024</v>
      </c>
      <c r="Y29">
        <f t="shared" si="16"/>
        <v>3.7837681551228126</v>
      </c>
      <c r="Z29">
        <f t="shared" si="17"/>
        <v>1.7720542933144712</v>
      </c>
      <c r="AA29">
        <f t="shared" si="18"/>
        <v>-28.83043878516138</v>
      </c>
      <c r="AB29">
        <f t="shared" si="19"/>
        <v>4.4367218323027489</v>
      </c>
      <c r="AC29">
        <f t="shared" si="20"/>
        <v>0.32515464197210087</v>
      </c>
      <c r="AD29">
        <f t="shared" si="21"/>
        <v>207.22479577357601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54009.035806733205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15311.5</v>
      </c>
      <c r="AS29">
        <v>1122.9304</v>
      </c>
      <c r="AT29">
        <v>1294.44</v>
      </c>
      <c r="AU29">
        <f t="shared" si="27"/>
        <v>0.13249714162108717</v>
      </c>
      <c r="AV29">
        <v>0.5</v>
      </c>
      <c r="AW29">
        <f t="shared" si="28"/>
        <v>1180.1968416241939</v>
      </c>
      <c r="AX29">
        <f t="shared" si="29"/>
        <v>10.14694870098821</v>
      </c>
      <c r="AY29">
        <f t="shared" si="30"/>
        <v>78.186354032720303</v>
      </c>
      <c r="AZ29">
        <f t="shared" si="31"/>
        <v>0.50450387812490349</v>
      </c>
      <c r="BA29">
        <f t="shared" si="32"/>
        <v>9.087209694651481E-3</v>
      </c>
      <c r="BB29">
        <f t="shared" si="33"/>
        <v>1.5200704551775284</v>
      </c>
      <c r="BC29" t="s">
        <v>348</v>
      </c>
      <c r="BD29">
        <v>641.39</v>
      </c>
      <c r="BE29">
        <f t="shared" si="34"/>
        <v>653.05000000000007</v>
      </c>
      <c r="BF29">
        <f t="shared" si="35"/>
        <v>0.26262858892887231</v>
      </c>
      <c r="BG29">
        <f t="shared" si="36"/>
        <v>0.75080990120922342</v>
      </c>
      <c r="BH29">
        <f t="shared" si="37"/>
        <v>0.29623581681839689</v>
      </c>
      <c r="BI29">
        <f t="shared" si="38"/>
        <v>0.77265280083513965</v>
      </c>
      <c r="BJ29">
        <f t="shared" si="39"/>
        <v>0.15000693778803159</v>
      </c>
      <c r="BK29">
        <f t="shared" si="40"/>
        <v>0.84999306221196846</v>
      </c>
      <c r="BL29">
        <f t="shared" si="41"/>
        <v>1400.0139999999999</v>
      </c>
      <c r="BM29">
        <f t="shared" si="42"/>
        <v>1180.1968416241939</v>
      </c>
      <c r="BN29">
        <f t="shared" si="43"/>
        <v>0.84298931412414013</v>
      </c>
      <c r="BO29">
        <f t="shared" si="44"/>
        <v>0.19597862824828041</v>
      </c>
      <c r="BP29">
        <v>6</v>
      </c>
      <c r="BQ29">
        <v>0.5</v>
      </c>
      <c r="BR29" t="s">
        <v>294</v>
      </c>
      <c r="BS29">
        <v>2</v>
      </c>
      <c r="BT29">
        <v>1608328172.75</v>
      </c>
      <c r="BU29">
        <v>899.802866666667</v>
      </c>
      <c r="BV29">
        <v>912.67843333333406</v>
      </c>
      <c r="BW29">
        <v>19.549859999999999</v>
      </c>
      <c r="BX29">
        <v>18.781093333333299</v>
      </c>
      <c r="BY29">
        <v>900.66443333333302</v>
      </c>
      <c r="BZ29">
        <v>19.56617</v>
      </c>
      <c r="CA29">
        <v>500.25896666666699</v>
      </c>
      <c r="CB29">
        <v>102.489366666667</v>
      </c>
      <c r="CC29">
        <v>0.100050503333333</v>
      </c>
      <c r="CD29">
        <v>27.94989</v>
      </c>
      <c r="CE29">
        <v>27.9222033333333</v>
      </c>
      <c r="CF29">
        <v>999.9</v>
      </c>
      <c r="CG29">
        <v>0</v>
      </c>
      <c r="CH29">
        <v>0</v>
      </c>
      <c r="CI29">
        <v>9997.4156666666695</v>
      </c>
      <c r="CJ29">
        <v>0</v>
      </c>
      <c r="CK29">
        <v>750.169033333333</v>
      </c>
      <c r="CL29">
        <v>1400.0139999999999</v>
      </c>
      <c r="CM29">
        <v>0.90000006666666699</v>
      </c>
      <c r="CN29">
        <v>9.9999813333333298E-2</v>
      </c>
      <c r="CO29">
        <v>0</v>
      </c>
      <c r="CP29">
        <v>1122.8913333333301</v>
      </c>
      <c r="CQ29">
        <v>4.99979</v>
      </c>
      <c r="CR29">
        <v>15883.65</v>
      </c>
      <c r="CS29">
        <v>11904.7966666667</v>
      </c>
      <c r="CT29">
        <v>48.1312</v>
      </c>
      <c r="CU29">
        <v>50.668399999999998</v>
      </c>
      <c r="CV29">
        <v>49.375</v>
      </c>
      <c r="CW29">
        <v>49.561999999999998</v>
      </c>
      <c r="CX29">
        <v>49.366599999999998</v>
      </c>
      <c r="CY29">
        <v>1255.511</v>
      </c>
      <c r="CZ29">
        <v>139.50266666666701</v>
      </c>
      <c r="DA29">
        <v>0</v>
      </c>
      <c r="DB29">
        <v>111</v>
      </c>
      <c r="DC29">
        <v>0</v>
      </c>
      <c r="DD29">
        <v>1122.9304</v>
      </c>
      <c r="DE29">
        <v>5.95000001714501</v>
      </c>
      <c r="DF29">
        <v>33.253846165664001</v>
      </c>
      <c r="DG29">
        <v>15883.732</v>
      </c>
      <c r="DH29">
        <v>15</v>
      </c>
      <c r="DI29">
        <v>1608327947.5</v>
      </c>
      <c r="DJ29" t="s">
        <v>339</v>
      </c>
      <c r="DK29">
        <v>1608327947.5</v>
      </c>
      <c r="DL29">
        <v>1608327939</v>
      </c>
      <c r="DM29">
        <v>19</v>
      </c>
      <c r="DN29">
        <v>-0.23699999999999999</v>
      </c>
      <c r="DO29">
        <v>-4.0000000000000001E-3</v>
      </c>
      <c r="DP29">
        <v>-0.85499999999999998</v>
      </c>
      <c r="DQ29">
        <v>-2.1000000000000001E-2</v>
      </c>
      <c r="DR29">
        <v>711</v>
      </c>
      <c r="DS29">
        <v>19</v>
      </c>
      <c r="DT29">
        <v>0.28999999999999998</v>
      </c>
      <c r="DU29">
        <v>0.18</v>
      </c>
      <c r="DV29">
        <v>10.154653824165299</v>
      </c>
      <c r="DW29">
        <v>-0.159182758105718</v>
      </c>
      <c r="DX29">
        <v>5.7470197218534302E-2</v>
      </c>
      <c r="DY29">
        <v>1</v>
      </c>
      <c r="DZ29">
        <v>-12.8854290322581</v>
      </c>
      <c r="EA29">
        <v>0.15015483870966201</v>
      </c>
      <c r="EB29">
        <v>5.9916394404355901E-2</v>
      </c>
      <c r="EC29">
        <v>1</v>
      </c>
      <c r="ED29">
        <v>0.76831612903225799</v>
      </c>
      <c r="EE29">
        <v>-7.1075806451649601E-3</v>
      </c>
      <c r="EF29">
        <v>1.0734192794574399E-2</v>
      </c>
      <c r="EG29">
        <v>1</v>
      </c>
      <c r="EH29">
        <v>3</v>
      </c>
      <c r="EI29">
        <v>3</v>
      </c>
      <c r="EJ29" t="s">
        <v>305</v>
      </c>
      <c r="EK29">
        <v>100</v>
      </c>
      <c r="EL29">
        <v>100</v>
      </c>
      <c r="EM29">
        <v>-0.86199999999999999</v>
      </c>
      <c r="EN29">
        <v>-1.7899999999999999E-2</v>
      </c>
      <c r="EO29">
        <v>-1.1219030957556899</v>
      </c>
      <c r="EP29">
        <v>8.1547674161403102E-4</v>
      </c>
      <c r="EQ29">
        <v>-7.5071724955183801E-7</v>
      </c>
      <c r="ER29">
        <v>1.8443278439785599E-10</v>
      </c>
      <c r="ES29">
        <v>-0.157756760825294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3.9</v>
      </c>
      <c r="FB29">
        <v>4</v>
      </c>
      <c r="FC29">
        <v>2</v>
      </c>
      <c r="FD29">
        <v>513.81799999999998</v>
      </c>
      <c r="FE29">
        <v>487.428</v>
      </c>
      <c r="FF29">
        <v>22.688700000000001</v>
      </c>
      <c r="FG29">
        <v>33.218899999999998</v>
      </c>
      <c r="FH29">
        <v>29.997</v>
      </c>
      <c r="FI29">
        <v>33.183599999999998</v>
      </c>
      <c r="FJ29">
        <v>33.127200000000002</v>
      </c>
      <c r="FK29">
        <v>39.718699999999998</v>
      </c>
      <c r="FL29">
        <v>15.333399999999999</v>
      </c>
      <c r="FM29">
        <v>33.895099999999999</v>
      </c>
      <c r="FN29">
        <v>22.748200000000001</v>
      </c>
      <c r="FO29">
        <v>912.678</v>
      </c>
      <c r="FP29">
        <v>18.681999999999999</v>
      </c>
      <c r="FQ29">
        <v>100.967</v>
      </c>
      <c r="FR29">
        <v>100.503</v>
      </c>
    </row>
    <row r="30" spans="1:174" x14ac:dyDescent="0.25">
      <c r="A30">
        <v>14</v>
      </c>
      <c r="B30">
        <v>1608328301</v>
      </c>
      <c r="C30">
        <v>1363.9000000953699</v>
      </c>
      <c r="D30" t="s">
        <v>349</v>
      </c>
      <c r="E30" t="s">
        <v>350</v>
      </c>
      <c r="F30" t="s">
        <v>289</v>
      </c>
      <c r="G30" t="s">
        <v>290</v>
      </c>
      <c r="H30">
        <v>1608328293</v>
      </c>
      <c r="I30">
        <f t="shared" si="0"/>
        <v>3.1388839432036864E-4</v>
      </c>
      <c r="J30">
        <f t="shared" si="1"/>
        <v>12.292783894828821</v>
      </c>
      <c r="K30">
        <f t="shared" si="2"/>
        <v>1199.6180645161301</v>
      </c>
      <c r="L30">
        <f t="shared" si="3"/>
        <v>34.673531165895575</v>
      </c>
      <c r="M30">
        <f t="shared" si="4"/>
        <v>3.5570266632417833</v>
      </c>
      <c r="N30">
        <f t="shared" si="5"/>
        <v>123.06428845607202</v>
      </c>
      <c r="O30">
        <f t="shared" si="6"/>
        <v>1.7196838354698395E-2</v>
      </c>
      <c r="P30">
        <f t="shared" si="7"/>
        <v>2.9727449328914797</v>
      </c>
      <c r="Q30">
        <f t="shared" si="8"/>
        <v>1.7141762335936294E-2</v>
      </c>
      <c r="R30">
        <f t="shared" si="9"/>
        <v>1.071853503828641E-2</v>
      </c>
      <c r="S30">
        <f t="shared" si="10"/>
        <v>231.28964879129188</v>
      </c>
      <c r="T30">
        <f t="shared" si="11"/>
        <v>29.275542168561948</v>
      </c>
      <c r="U30">
        <f t="shared" si="12"/>
        <v>28.1463258064516</v>
      </c>
      <c r="V30">
        <f t="shared" si="13"/>
        <v>3.8273314791509678</v>
      </c>
      <c r="W30">
        <f t="shared" si="14"/>
        <v>52.726289428265517</v>
      </c>
      <c r="X30">
        <f t="shared" si="15"/>
        <v>2.0022150604701423</v>
      </c>
      <c r="Y30">
        <f t="shared" si="16"/>
        <v>3.7973752414232935</v>
      </c>
      <c r="Z30">
        <f t="shared" si="17"/>
        <v>1.8251164186808255</v>
      </c>
      <c r="AA30">
        <f t="shared" si="18"/>
        <v>-13.842478189528256</v>
      </c>
      <c r="AB30">
        <f t="shared" si="19"/>
        <v>-21.614797797373438</v>
      </c>
      <c r="AC30">
        <f t="shared" si="20"/>
        <v>-1.5861552254389579</v>
      </c>
      <c r="AD30">
        <f t="shared" si="21"/>
        <v>194.24621757895122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54008.264906372438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15313.5</v>
      </c>
      <c r="AS30">
        <v>1171.20692307692</v>
      </c>
      <c r="AT30">
        <v>1351.17</v>
      </c>
      <c r="AU30">
        <f t="shared" si="27"/>
        <v>0.13319055109503619</v>
      </c>
      <c r="AV30">
        <v>0.5</v>
      </c>
      <c r="AW30">
        <f t="shared" si="28"/>
        <v>1180.1803999614715</v>
      </c>
      <c r="AX30">
        <f t="shared" si="29"/>
        <v>12.292783894828821</v>
      </c>
      <c r="AY30">
        <f t="shared" si="30"/>
        <v>78.594438931214313</v>
      </c>
      <c r="AZ30">
        <f t="shared" si="31"/>
        <v>0.52674348897622059</v>
      </c>
      <c r="BA30">
        <f t="shared" si="32"/>
        <v>1.090556272165274E-2</v>
      </c>
      <c r="BB30">
        <f t="shared" si="33"/>
        <v>1.4142631941206507</v>
      </c>
      <c r="BC30" t="s">
        <v>352</v>
      </c>
      <c r="BD30">
        <v>639.45000000000005</v>
      </c>
      <c r="BE30">
        <f t="shared" si="34"/>
        <v>711.72</v>
      </c>
      <c r="BF30">
        <f t="shared" si="35"/>
        <v>0.25285656848631488</v>
      </c>
      <c r="BG30">
        <f t="shared" si="36"/>
        <v>0.72862355726884831</v>
      </c>
      <c r="BH30">
        <f t="shared" si="37"/>
        <v>0.2830974309082443</v>
      </c>
      <c r="BI30">
        <f t="shared" si="38"/>
        <v>0.75037606657918954</v>
      </c>
      <c r="BJ30">
        <f t="shared" si="39"/>
        <v>0.1380534297848878</v>
      </c>
      <c r="BK30">
        <f t="shared" si="40"/>
        <v>0.86194657021511223</v>
      </c>
      <c r="BL30">
        <f t="shared" si="41"/>
        <v>1399.9948387096799</v>
      </c>
      <c r="BM30">
        <f t="shared" si="42"/>
        <v>1180.1803999614715</v>
      </c>
      <c r="BN30">
        <f t="shared" si="43"/>
        <v>0.84298910776642388</v>
      </c>
      <c r="BO30">
        <f t="shared" si="44"/>
        <v>0.19597821553284789</v>
      </c>
      <c r="BP30">
        <v>6</v>
      </c>
      <c r="BQ30">
        <v>0.5</v>
      </c>
      <c r="BR30" t="s">
        <v>294</v>
      </c>
      <c r="BS30">
        <v>2</v>
      </c>
      <c r="BT30">
        <v>1608328293</v>
      </c>
      <c r="BU30">
        <v>1199.6180645161301</v>
      </c>
      <c r="BV30">
        <v>1214.81322580645</v>
      </c>
      <c r="BW30">
        <v>19.5173870967742</v>
      </c>
      <c r="BX30">
        <v>19.148267741935499</v>
      </c>
      <c r="BY30">
        <v>1200.5238709677401</v>
      </c>
      <c r="BZ30">
        <v>19.534364516128999</v>
      </c>
      <c r="CA30">
        <v>500.26438709677399</v>
      </c>
      <c r="CB30">
        <v>102.486225806452</v>
      </c>
      <c r="CC30">
        <v>9.9999006451612901E-2</v>
      </c>
      <c r="CD30">
        <v>28.011458064516098</v>
      </c>
      <c r="CE30">
        <v>28.1463258064516</v>
      </c>
      <c r="CF30">
        <v>999.9</v>
      </c>
      <c r="CG30">
        <v>0</v>
      </c>
      <c r="CH30">
        <v>0</v>
      </c>
      <c r="CI30">
        <v>9999.7187096774196</v>
      </c>
      <c r="CJ30">
        <v>0</v>
      </c>
      <c r="CK30">
        <v>520.87212903225804</v>
      </c>
      <c r="CL30">
        <v>1399.9948387096799</v>
      </c>
      <c r="CM30">
        <v>0.900007032258064</v>
      </c>
      <c r="CN30">
        <v>9.9992735483870901E-2</v>
      </c>
      <c r="CO30">
        <v>0</v>
      </c>
      <c r="CP30">
        <v>1171.2670967741899</v>
      </c>
      <c r="CQ30">
        <v>4.99979</v>
      </c>
      <c r="CR30">
        <v>16562.654838709699</v>
      </c>
      <c r="CS30">
        <v>11904.654838709699</v>
      </c>
      <c r="CT30">
        <v>48</v>
      </c>
      <c r="CU30">
        <v>50.502000000000002</v>
      </c>
      <c r="CV30">
        <v>49.25</v>
      </c>
      <c r="CW30">
        <v>49.311999999999998</v>
      </c>
      <c r="CX30">
        <v>49.186999999999998</v>
      </c>
      <c r="CY30">
        <v>1255.5019354838701</v>
      </c>
      <c r="CZ30">
        <v>139.49096774193501</v>
      </c>
      <c r="DA30">
        <v>0</v>
      </c>
      <c r="DB30">
        <v>119.60000014305101</v>
      </c>
      <c r="DC30">
        <v>0</v>
      </c>
      <c r="DD30">
        <v>1171.20692307692</v>
      </c>
      <c r="DE30">
        <v>-14.694700848637799</v>
      </c>
      <c r="DF30">
        <v>-167.59316243005301</v>
      </c>
      <c r="DG30">
        <v>16562.0423076923</v>
      </c>
      <c r="DH30">
        <v>15</v>
      </c>
      <c r="DI30">
        <v>1608327947.5</v>
      </c>
      <c r="DJ30" t="s">
        <v>339</v>
      </c>
      <c r="DK30">
        <v>1608327947.5</v>
      </c>
      <c r="DL30">
        <v>1608327939</v>
      </c>
      <c r="DM30">
        <v>19</v>
      </c>
      <c r="DN30">
        <v>-0.23699999999999999</v>
      </c>
      <c r="DO30">
        <v>-4.0000000000000001E-3</v>
      </c>
      <c r="DP30">
        <v>-0.85499999999999998</v>
      </c>
      <c r="DQ30">
        <v>-2.1000000000000001E-2</v>
      </c>
      <c r="DR30">
        <v>711</v>
      </c>
      <c r="DS30">
        <v>19</v>
      </c>
      <c r="DT30">
        <v>0.28999999999999998</v>
      </c>
      <c r="DU30">
        <v>0.18</v>
      </c>
      <c r="DV30">
        <v>12.2940555511603</v>
      </c>
      <c r="DW30">
        <v>-0.57034673348938902</v>
      </c>
      <c r="DX30">
        <v>6.2134397098460303E-2</v>
      </c>
      <c r="DY30">
        <v>0</v>
      </c>
      <c r="DZ30">
        <v>-15.1942548387097</v>
      </c>
      <c r="EA30">
        <v>1.98228870967742</v>
      </c>
      <c r="EB30">
        <v>0.16137484682026601</v>
      </c>
      <c r="EC30">
        <v>0</v>
      </c>
      <c r="ED30">
        <v>0.369128870967742</v>
      </c>
      <c r="EE30">
        <v>-1.0906236774193601</v>
      </c>
      <c r="EF30">
        <v>8.3649780741567897E-2</v>
      </c>
      <c r="EG30">
        <v>0</v>
      </c>
      <c r="EH30">
        <v>0</v>
      </c>
      <c r="EI30">
        <v>3</v>
      </c>
      <c r="EJ30" t="s">
        <v>296</v>
      </c>
      <c r="EK30">
        <v>100</v>
      </c>
      <c r="EL30">
        <v>100</v>
      </c>
      <c r="EM30">
        <v>-0.9</v>
      </c>
      <c r="EN30">
        <v>-1.5599999999999999E-2</v>
      </c>
      <c r="EO30">
        <v>-1.1219030957556899</v>
      </c>
      <c r="EP30">
        <v>8.1547674161403102E-4</v>
      </c>
      <c r="EQ30">
        <v>-7.5071724955183801E-7</v>
      </c>
      <c r="ER30">
        <v>1.8443278439785599E-10</v>
      </c>
      <c r="ES30">
        <v>-0.157756760825294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5.9</v>
      </c>
      <c r="FB30">
        <v>6</v>
      </c>
      <c r="FC30">
        <v>2</v>
      </c>
      <c r="FD30">
        <v>514.20899999999995</v>
      </c>
      <c r="FE30">
        <v>491.09699999999998</v>
      </c>
      <c r="FF30">
        <v>23.196300000000001</v>
      </c>
      <c r="FG30">
        <v>32.759300000000003</v>
      </c>
      <c r="FH30">
        <v>29.997499999999999</v>
      </c>
      <c r="FI30">
        <v>32.8459</v>
      </c>
      <c r="FJ30">
        <v>32.813699999999997</v>
      </c>
      <c r="FK30">
        <v>50.314500000000002</v>
      </c>
      <c r="FL30">
        <v>10.4679</v>
      </c>
      <c r="FM30">
        <v>34.266599999999997</v>
      </c>
      <c r="FN30">
        <v>23.2622</v>
      </c>
      <c r="FO30">
        <v>1214.83</v>
      </c>
      <c r="FP30">
        <v>19.3018</v>
      </c>
      <c r="FQ30">
        <v>101.06</v>
      </c>
      <c r="FR30">
        <v>100.56699999999999</v>
      </c>
    </row>
    <row r="31" spans="1:174" x14ac:dyDescent="0.25">
      <c r="A31">
        <v>15</v>
      </c>
      <c r="B31">
        <v>1608328415.5</v>
      </c>
      <c r="C31">
        <v>1478.4000000953699</v>
      </c>
      <c r="D31" t="s">
        <v>353</v>
      </c>
      <c r="E31" t="s">
        <v>354</v>
      </c>
      <c r="F31" t="s">
        <v>289</v>
      </c>
      <c r="G31" t="s">
        <v>290</v>
      </c>
      <c r="H31">
        <v>1608328407.5</v>
      </c>
      <c r="I31">
        <f t="shared" si="0"/>
        <v>4.8752357255635884E-4</v>
      </c>
      <c r="J31">
        <f t="shared" si="1"/>
        <v>12.597594713669123</v>
      </c>
      <c r="K31">
        <f t="shared" si="2"/>
        <v>1399.5867741935499</v>
      </c>
      <c r="L31">
        <f t="shared" si="3"/>
        <v>627.50284773197075</v>
      </c>
      <c r="M31">
        <f t="shared" si="4"/>
        <v>64.368910551889059</v>
      </c>
      <c r="N31">
        <f t="shared" si="5"/>
        <v>143.56887176415211</v>
      </c>
      <c r="O31">
        <f t="shared" si="6"/>
        <v>2.7248412408370861E-2</v>
      </c>
      <c r="P31">
        <f t="shared" si="7"/>
        <v>2.9725778513709589</v>
      </c>
      <c r="Q31">
        <f t="shared" si="8"/>
        <v>2.7110407271609224E-2</v>
      </c>
      <c r="R31">
        <f t="shared" si="9"/>
        <v>1.6956345355943796E-2</v>
      </c>
      <c r="S31">
        <f t="shared" si="10"/>
        <v>231.28991021607246</v>
      </c>
      <c r="T31">
        <f t="shared" si="11"/>
        <v>29.183987349236308</v>
      </c>
      <c r="U31">
        <f t="shared" si="12"/>
        <v>27.8724548387097</v>
      </c>
      <c r="V31">
        <f t="shared" si="13"/>
        <v>3.7667147119066278</v>
      </c>
      <c r="W31">
        <f t="shared" si="14"/>
        <v>52.117196883968916</v>
      </c>
      <c r="X31">
        <f t="shared" si="15"/>
        <v>1.9736531895191833</v>
      </c>
      <c r="Y31">
        <f t="shared" si="16"/>
        <v>3.7869519228235249</v>
      </c>
      <c r="Z31">
        <f t="shared" si="17"/>
        <v>1.7930615223874444</v>
      </c>
      <c r="AA31">
        <f t="shared" si="18"/>
        <v>-21.499789549735425</v>
      </c>
      <c r="AB31">
        <f t="shared" si="19"/>
        <v>14.72095453289109</v>
      </c>
      <c r="AC31">
        <f t="shared" si="20"/>
        <v>1.0785992496922641</v>
      </c>
      <c r="AD31">
        <f t="shared" si="21"/>
        <v>225.58967444892039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54011.682953523479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15314.6</v>
      </c>
      <c r="AS31">
        <v>1179.9815384615399</v>
      </c>
      <c r="AT31">
        <v>1365.28</v>
      </c>
      <c r="AU31">
        <f t="shared" si="27"/>
        <v>0.13572194827321871</v>
      </c>
      <c r="AV31">
        <v>0.5</v>
      </c>
      <c r="AW31">
        <f t="shared" si="28"/>
        <v>1180.181026101114</v>
      </c>
      <c r="AX31">
        <f t="shared" si="29"/>
        <v>12.597594713669123</v>
      </c>
      <c r="AY31">
        <f t="shared" si="30"/>
        <v>80.088234088764779</v>
      </c>
      <c r="AZ31">
        <f t="shared" si="31"/>
        <v>0.52715193952888784</v>
      </c>
      <c r="BA31">
        <f t="shared" si="32"/>
        <v>1.1163831566596061E-2</v>
      </c>
      <c r="BB31">
        <f t="shared" si="33"/>
        <v>1.3893120825032228</v>
      </c>
      <c r="BC31" t="s">
        <v>356</v>
      </c>
      <c r="BD31">
        <v>645.57000000000005</v>
      </c>
      <c r="BE31">
        <f t="shared" si="34"/>
        <v>719.70999999999992</v>
      </c>
      <c r="BF31">
        <f t="shared" si="35"/>
        <v>0.25746267460290961</v>
      </c>
      <c r="BG31">
        <f t="shared" si="36"/>
        <v>0.72493512350420986</v>
      </c>
      <c r="BH31">
        <f t="shared" si="37"/>
        <v>0.28516094816891041</v>
      </c>
      <c r="BI31">
        <f t="shared" si="38"/>
        <v>0.74483535231246201</v>
      </c>
      <c r="BJ31">
        <f t="shared" si="39"/>
        <v>0.14085828754584179</v>
      </c>
      <c r="BK31">
        <f t="shared" si="40"/>
        <v>0.85914171245415827</v>
      </c>
      <c r="BL31">
        <f t="shared" si="41"/>
        <v>1399.99548387097</v>
      </c>
      <c r="BM31">
        <f t="shared" si="42"/>
        <v>1180.181026101114</v>
      </c>
      <c r="BN31">
        <f t="shared" si="43"/>
        <v>0.84298916653497202</v>
      </c>
      <c r="BO31">
        <f t="shared" si="44"/>
        <v>0.19597833306994406</v>
      </c>
      <c r="BP31">
        <v>6</v>
      </c>
      <c r="BQ31">
        <v>0.5</v>
      </c>
      <c r="BR31" t="s">
        <v>294</v>
      </c>
      <c r="BS31">
        <v>2</v>
      </c>
      <c r="BT31">
        <v>1608328407.5</v>
      </c>
      <c r="BU31">
        <v>1399.5867741935499</v>
      </c>
      <c r="BV31">
        <v>1415.51548387097</v>
      </c>
      <c r="BW31">
        <v>19.240235483871</v>
      </c>
      <c r="BX31">
        <v>18.6667225806452</v>
      </c>
      <c r="BY31">
        <v>1400.5325806451599</v>
      </c>
      <c r="BZ31">
        <v>19.2629032258065</v>
      </c>
      <c r="CA31">
        <v>500.22606451612899</v>
      </c>
      <c r="CB31">
        <v>102.47951612903201</v>
      </c>
      <c r="CC31">
        <v>9.9955477419354802E-2</v>
      </c>
      <c r="CD31">
        <v>27.9643129032258</v>
      </c>
      <c r="CE31">
        <v>27.8724548387097</v>
      </c>
      <c r="CF31">
        <v>999.9</v>
      </c>
      <c r="CG31">
        <v>0</v>
      </c>
      <c r="CH31">
        <v>0</v>
      </c>
      <c r="CI31">
        <v>9999.4280645161307</v>
      </c>
      <c r="CJ31">
        <v>0</v>
      </c>
      <c r="CK31">
        <v>279.16019354838699</v>
      </c>
      <c r="CL31">
        <v>1399.99548387097</v>
      </c>
      <c r="CM31">
        <v>0.90000232258064505</v>
      </c>
      <c r="CN31">
        <v>9.9997522580645107E-2</v>
      </c>
      <c r="CO31">
        <v>0</v>
      </c>
      <c r="CP31">
        <v>1180.0329032258101</v>
      </c>
      <c r="CQ31">
        <v>4.99979</v>
      </c>
      <c r="CR31">
        <v>16683.641935483902</v>
      </c>
      <c r="CS31">
        <v>11904.6419354839</v>
      </c>
      <c r="CT31">
        <v>47.895000000000003</v>
      </c>
      <c r="CU31">
        <v>50.375</v>
      </c>
      <c r="CV31">
        <v>49.125</v>
      </c>
      <c r="CW31">
        <v>49.1991935483871</v>
      </c>
      <c r="CX31">
        <v>49.090451612903202</v>
      </c>
      <c r="CY31">
        <v>1255.5006451612901</v>
      </c>
      <c r="CZ31">
        <v>139.493870967742</v>
      </c>
      <c r="DA31">
        <v>0</v>
      </c>
      <c r="DB31">
        <v>113.60000014305101</v>
      </c>
      <c r="DC31">
        <v>0</v>
      </c>
      <c r="DD31">
        <v>1179.9815384615399</v>
      </c>
      <c r="DE31">
        <v>-12.146324786286399</v>
      </c>
      <c r="DF31">
        <v>-193.28205127075</v>
      </c>
      <c r="DG31">
        <v>16682.811538461501</v>
      </c>
      <c r="DH31">
        <v>15</v>
      </c>
      <c r="DI31">
        <v>1608327947.5</v>
      </c>
      <c r="DJ31" t="s">
        <v>339</v>
      </c>
      <c r="DK31">
        <v>1608327947.5</v>
      </c>
      <c r="DL31">
        <v>1608327939</v>
      </c>
      <c r="DM31">
        <v>19</v>
      </c>
      <c r="DN31">
        <v>-0.23699999999999999</v>
      </c>
      <c r="DO31">
        <v>-4.0000000000000001E-3</v>
      </c>
      <c r="DP31">
        <v>-0.85499999999999998</v>
      </c>
      <c r="DQ31">
        <v>-2.1000000000000001E-2</v>
      </c>
      <c r="DR31">
        <v>711</v>
      </c>
      <c r="DS31">
        <v>19</v>
      </c>
      <c r="DT31">
        <v>0.28999999999999998</v>
      </c>
      <c r="DU31">
        <v>0.18</v>
      </c>
      <c r="DV31">
        <v>12.602899545293401</v>
      </c>
      <c r="DW31">
        <v>1.7056803177390601E-3</v>
      </c>
      <c r="DX31">
        <v>4.5667312910449002E-2</v>
      </c>
      <c r="DY31">
        <v>1</v>
      </c>
      <c r="DZ31">
        <v>-15.933767741935499</v>
      </c>
      <c r="EA31">
        <v>5.6022580645222302E-2</v>
      </c>
      <c r="EB31">
        <v>4.6963289624136297E-2</v>
      </c>
      <c r="EC31">
        <v>1</v>
      </c>
      <c r="ED31">
        <v>0.57450661290322602</v>
      </c>
      <c r="EE31">
        <v>-0.14115024193548401</v>
      </c>
      <c r="EF31">
        <v>1.06091328783648E-2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-0.94</v>
      </c>
      <c r="EN31">
        <v>-2.3300000000000001E-2</v>
      </c>
      <c r="EO31">
        <v>-1.1219030957556899</v>
      </c>
      <c r="EP31">
        <v>8.1547674161403102E-4</v>
      </c>
      <c r="EQ31">
        <v>-7.5071724955183801E-7</v>
      </c>
      <c r="ER31">
        <v>1.8443278439785599E-10</v>
      </c>
      <c r="ES31">
        <v>-0.157756760825294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7.8</v>
      </c>
      <c r="FB31">
        <v>7.9</v>
      </c>
      <c r="FC31">
        <v>2</v>
      </c>
      <c r="FD31">
        <v>514.399</v>
      </c>
      <c r="FE31">
        <v>492.12200000000001</v>
      </c>
      <c r="FF31">
        <v>23.212599999999998</v>
      </c>
      <c r="FG31">
        <v>32.453499999999998</v>
      </c>
      <c r="FH31">
        <v>29.999199999999998</v>
      </c>
      <c r="FI31">
        <v>32.579000000000001</v>
      </c>
      <c r="FJ31">
        <v>32.555100000000003</v>
      </c>
      <c r="FK31">
        <v>57.053800000000003</v>
      </c>
      <c r="FL31">
        <v>14.0327</v>
      </c>
      <c r="FM31">
        <v>34.266599999999997</v>
      </c>
      <c r="FN31">
        <v>23.236599999999999</v>
      </c>
      <c r="FO31">
        <v>1415.64</v>
      </c>
      <c r="FP31">
        <v>18.665099999999999</v>
      </c>
      <c r="FQ31">
        <v>101.113</v>
      </c>
      <c r="FR31">
        <v>100.6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2020-12-18T14:00:26Z</dcterms:created>
  <dcterms:modified xsi:type="dcterms:W3CDTF">2021-05-04T23:52:27Z</dcterms:modified>
</cp:coreProperties>
</file>