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8306EBA-CD98-4E3F-8805-5799FB45E25A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/>
  <c r="AW31" i="1" s="1"/>
  <c r="BL31" i="1"/>
  <c r="BK31" i="1"/>
  <c r="BJ31" i="1"/>
  <c r="BI31" i="1"/>
  <c r="BH31" i="1"/>
  <c r="BG31" i="1"/>
  <c r="BF31" i="1"/>
  <c r="BE31" i="1"/>
  <c r="BB31" i="1"/>
  <c r="AZ31" i="1"/>
  <c r="AY31" i="1"/>
  <c r="AU31" i="1"/>
  <c r="AO31" i="1"/>
  <c r="AN31" i="1"/>
  <c r="AI31" i="1"/>
  <c r="AG31" i="1"/>
  <c r="Y31" i="1"/>
  <c r="X31" i="1"/>
  <c r="W31" i="1"/>
  <c r="S31" i="1"/>
  <c r="P31" i="1"/>
  <c r="N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X30" i="1"/>
  <c r="W30" i="1" s="1"/>
  <c r="P30" i="1"/>
  <c r="K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J29" i="1" s="1"/>
  <c r="AX29" i="1" s="1"/>
  <c r="Y29" i="1"/>
  <c r="X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W28" i="1"/>
  <c r="AY28" i="1" s="1"/>
  <c r="AU28" i="1"/>
  <c r="AN28" i="1"/>
  <c r="AO28" i="1" s="1"/>
  <c r="AI28" i="1"/>
  <c r="AG28" i="1"/>
  <c r="N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AA27" i="1"/>
  <c r="Y27" i="1"/>
  <c r="X27" i="1"/>
  <c r="W27" i="1"/>
  <c r="P27" i="1"/>
  <c r="K27" i="1"/>
  <c r="J27" i="1"/>
  <c r="AX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/>
  <c r="P26" i="1"/>
  <c r="BO25" i="1"/>
  <c r="BN25" i="1"/>
  <c r="BM25" i="1" s="1"/>
  <c r="BL25" i="1"/>
  <c r="BI25" i="1"/>
  <c r="BH25" i="1"/>
  <c r="BG25" i="1"/>
  <c r="BF25" i="1"/>
  <c r="BJ25" i="1" s="1"/>
  <c r="BK25" i="1" s="1"/>
  <c r="BE25" i="1"/>
  <c r="AZ25" i="1" s="1"/>
  <c r="BB25" i="1"/>
  <c r="AW25" i="1"/>
  <c r="AU25" i="1"/>
  <c r="AY25" i="1" s="1"/>
  <c r="AO25" i="1"/>
  <c r="AN25" i="1"/>
  <c r="AI25" i="1"/>
  <c r="AG25" i="1"/>
  <c r="K25" i="1" s="1"/>
  <c r="Y25" i="1"/>
  <c r="X25" i="1"/>
  <c r="W25" i="1"/>
  <c r="P25" i="1"/>
  <c r="N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X24" i="1"/>
  <c r="W24" i="1" s="1"/>
  <c r="P24" i="1"/>
  <c r="K24" i="1"/>
  <c r="J24" i="1"/>
  <c r="AX24" i="1" s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H23" i="1"/>
  <c r="AG23" i="1"/>
  <c r="Y23" i="1"/>
  <c r="X23" i="1"/>
  <c r="W23" i="1"/>
  <c r="P23" i="1"/>
  <c r="N23" i="1"/>
  <c r="BO22" i="1"/>
  <c r="BN22" i="1"/>
  <c r="BM22" i="1" s="1"/>
  <c r="BL22" i="1"/>
  <c r="BI22" i="1"/>
  <c r="BH22" i="1"/>
  <c r="BG22" i="1"/>
  <c r="BF22" i="1"/>
  <c r="BJ22" i="1" s="1"/>
  <c r="BK22" i="1" s="1"/>
  <c r="BE22" i="1"/>
  <c r="AZ22" i="1" s="1"/>
  <c r="BB22" i="1"/>
  <c r="AX22" i="1"/>
  <c r="AU22" i="1"/>
  <c r="AO22" i="1"/>
  <c r="AN22" i="1"/>
  <c r="AI22" i="1"/>
  <c r="AG22" i="1"/>
  <c r="I22" i="1" s="1"/>
  <c r="AA22" i="1"/>
  <c r="Y22" i="1"/>
  <c r="X22" i="1"/>
  <c r="W22" i="1"/>
  <c r="P22" i="1"/>
  <c r="N22" i="1"/>
  <c r="K22" i="1"/>
  <c r="J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AH21" i="1"/>
  <c r="Y21" i="1"/>
  <c r="X21" i="1"/>
  <c r="W21" i="1" s="1"/>
  <c r="P21" i="1"/>
  <c r="J21" i="1"/>
  <c r="AX21" i="1" s="1"/>
  <c r="I21" i="1"/>
  <c r="AA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Y20" i="1"/>
  <c r="X20" i="1"/>
  <c r="W20" i="1"/>
  <c r="P20" i="1"/>
  <c r="N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O19" i="1"/>
  <c r="AN19" i="1"/>
  <c r="AI19" i="1"/>
  <c r="AG19" i="1"/>
  <c r="I19" i="1" s="1"/>
  <c r="Y19" i="1"/>
  <c r="X19" i="1"/>
  <c r="W19" i="1"/>
  <c r="P19" i="1"/>
  <c r="K19" i="1"/>
  <c r="J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H18" i="1"/>
  <c r="AG18" i="1"/>
  <c r="J18" i="1" s="1"/>
  <c r="AX18" i="1" s="1"/>
  <c r="Y18" i="1"/>
  <c r="W18" i="1" s="1"/>
  <c r="X18" i="1"/>
  <c r="P18" i="1"/>
  <c r="I18" i="1"/>
  <c r="AA18" i="1" s="1"/>
  <c r="BO17" i="1"/>
  <c r="BN17" i="1"/>
  <c r="BM17" i="1" s="1"/>
  <c r="S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Y17" i="1"/>
  <c r="X17" i="1"/>
  <c r="W17" i="1"/>
  <c r="P17" i="1"/>
  <c r="N17" i="1"/>
  <c r="AW24" i="1" l="1"/>
  <c r="BA24" i="1" s="1"/>
  <c r="S24" i="1"/>
  <c r="AW27" i="1"/>
  <c r="AY27" i="1" s="1"/>
  <c r="S27" i="1"/>
  <c r="AW19" i="1"/>
  <c r="BA19" i="1" s="1"/>
  <c r="S19" i="1"/>
  <c r="S22" i="1"/>
  <c r="AW22" i="1"/>
  <c r="N26" i="1"/>
  <c r="K26" i="1"/>
  <c r="J26" i="1"/>
  <c r="AX26" i="1" s="1"/>
  <c r="BA26" i="1" s="1"/>
  <c r="AH26" i="1"/>
  <c r="I26" i="1"/>
  <c r="BA29" i="1"/>
  <c r="AY22" i="1"/>
  <c r="AW29" i="1"/>
  <c r="AY29" i="1" s="1"/>
  <c r="S29" i="1"/>
  <c r="S20" i="1"/>
  <c r="BA27" i="1"/>
  <c r="K17" i="1"/>
  <c r="J17" i="1"/>
  <c r="AX17" i="1" s="1"/>
  <c r="I17" i="1"/>
  <c r="AH17" i="1"/>
  <c r="J20" i="1"/>
  <c r="AX20" i="1" s="1"/>
  <c r="AH20" i="1"/>
  <c r="K20" i="1"/>
  <c r="I20" i="1"/>
  <c r="AW21" i="1"/>
  <c r="S21" i="1"/>
  <c r="BA22" i="1"/>
  <c r="AH24" i="1"/>
  <c r="N24" i="1"/>
  <c r="I29" i="1"/>
  <c r="AH29" i="1"/>
  <c r="AW23" i="1"/>
  <c r="AY23" i="1" s="1"/>
  <c r="S23" i="1"/>
  <c r="K31" i="1"/>
  <c r="J31" i="1"/>
  <c r="AX31" i="1" s="1"/>
  <c r="BA31" i="1" s="1"/>
  <c r="I31" i="1"/>
  <c r="T31" i="1" s="1"/>
  <c r="U31" i="1" s="1"/>
  <c r="AH31" i="1"/>
  <c r="N29" i="1"/>
  <c r="K29" i="1"/>
  <c r="N18" i="1"/>
  <c r="K18" i="1"/>
  <c r="AW18" i="1"/>
  <c r="AY18" i="1" s="1"/>
  <c r="S18" i="1"/>
  <c r="AA19" i="1"/>
  <c r="N21" i="1"/>
  <c r="K21" i="1"/>
  <c r="I23" i="1"/>
  <c r="K23" i="1"/>
  <c r="J23" i="1"/>
  <c r="AX23" i="1" s="1"/>
  <c r="BA23" i="1" s="1"/>
  <c r="AY24" i="1"/>
  <c r="S25" i="1"/>
  <c r="J30" i="1"/>
  <c r="AX30" i="1" s="1"/>
  <c r="BA30" i="1" s="1"/>
  <c r="I30" i="1"/>
  <c r="AH30" i="1"/>
  <c r="N30" i="1"/>
  <c r="AW20" i="1"/>
  <c r="AY20" i="1" s="1"/>
  <c r="AW26" i="1"/>
  <c r="AY26" i="1" s="1"/>
  <c r="S26" i="1"/>
  <c r="K28" i="1"/>
  <c r="J28" i="1"/>
  <c r="AX28" i="1" s="1"/>
  <c r="BA28" i="1" s="1"/>
  <c r="I28" i="1"/>
  <c r="AH28" i="1"/>
  <c r="AW17" i="1"/>
  <c r="AY17" i="1" s="1"/>
  <c r="I24" i="1"/>
  <c r="S28" i="1"/>
  <c r="W29" i="1"/>
  <c r="S30" i="1"/>
  <c r="N19" i="1"/>
  <c r="AH25" i="1"/>
  <c r="N27" i="1"/>
  <c r="AH22" i="1"/>
  <c r="I25" i="1"/>
  <c r="AH19" i="1"/>
  <c r="J25" i="1"/>
  <c r="AX25" i="1" s="1"/>
  <c r="BA25" i="1" s="1"/>
  <c r="AH27" i="1"/>
  <c r="AC31" i="1" l="1"/>
  <c r="V31" i="1"/>
  <c r="Z31" i="1" s="1"/>
  <c r="AB31" i="1"/>
  <c r="AA28" i="1"/>
  <c r="Q28" i="1"/>
  <c r="O28" i="1" s="1"/>
  <c r="R28" i="1" s="1"/>
  <c r="L28" i="1" s="1"/>
  <c r="M28" i="1" s="1"/>
  <c r="T19" i="1"/>
  <c r="U19" i="1" s="1"/>
  <c r="T28" i="1"/>
  <c r="U28" i="1" s="1"/>
  <c r="AA29" i="1"/>
  <c r="AA26" i="1"/>
  <c r="AA25" i="1"/>
  <c r="AA24" i="1"/>
  <c r="T27" i="1"/>
  <c r="U27" i="1" s="1"/>
  <c r="Q23" i="1"/>
  <c r="O23" i="1" s="1"/>
  <c r="R23" i="1" s="1"/>
  <c r="L23" i="1" s="1"/>
  <c r="M23" i="1" s="1"/>
  <c r="AA23" i="1"/>
  <c r="T23" i="1"/>
  <c r="U23" i="1" s="1"/>
  <c r="T29" i="1"/>
  <c r="U29" i="1" s="1"/>
  <c r="Q29" i="1" s="1"/>
  <c r="O29" i="1" s="1"/>
  <c r="R29" i="1" s="1"/>
  <c r="L29" i="1" s="1"/>
  <c r="M29" i="1" s="1"/>
  <c r="AA31" i="1"/>
  <c r="Q31" i="1"/>
  <c r="O31" i="1" s="1"/>
  <c r="R31" i="1" s="1"/>
  <c r="L31" i="1" s="1"/>
  <c r="M31" i="1" s="1"/>
  <c r="T26" i="1"/>
  <c r="U26" i="1" s="1"/>
  <c r="AA30" i="1"/>
  <c r="BA18" i="1"/>
  <c r="AA20" i="1"/>
  <c r="T20" i="1"/>
  <c r="U20" i="1" s="1"/>
  <c r="Q20" i="1" s="1"/>
  <c r="O20" i="1" s="1"/>
  <c r="R20" i="1" s="1"/>
  <c r="L20" i="1" s="1"/>
  <c r="M20" i="1" s="1"/>
  <c r="T21" i="1"/>
  <c r="U21" i="1" s="1"/>
  <c r="AA17" i="1"/>
  <c r="Q17" i="1"/>
  <c r="O17" i="1" s="1"/>
  <c r="R17" i="1" s="1"/>
  <c r="L17" i="1" s="1"/>
  <c r="M17" i="1" s="1"/>
  <c r="T17" i="1"/>
  <c r="U17" i="1" s="1"/>
  <c r="T24" i="1"/>
  <c r="U24" i="1" s="1"/>
  <c r="Q24" i="1" s="1"/>
  <c r="O24" i="1" s="1"/>
  <c r="R24" i="1" s="1"/>
  <c r="L24" i="1" s="1"/>
  <c r="M24" i="1" s="1"/>
  <c r="BA20" i="1"/>
  <c r="T30" i="1"/>
  <c r="U30" i="1" s="1"/>
  <c r="T25" i="1"/>
  <c r="U25" i="1" s="1"/>
  <c r="Q25" i="1" s="1"/>
  <c r="O25" i="1" s="1"/>
  <c r="R25" i="1" s="1"/>
  <c r="L25" i="1" s="1"/>
  <c r="M25" i="1" s="1"/>
  <c r="T18" i="1"/>
  <c r="U18" i="1" s="1"/>
  <c r="AY19" i="1"/>
  <c r="AY21" i="1"/>
  <c r="BA21" i="1"/>
  <c r="BA17" i="1"/>
  <c r="T22" i="1"/>
  <c r="U22" i="1" s="1"/>
  <c r="V22" i="1" l="1"/>
  <c r="Z22" i="1" s="1"/>
  <c r="AC22" i="1"/>
  <c r="AD22" i="1" s="1"/>
  <c r="AB22" i="1"/>
  <c r="Q22" i="1"/>
  <c r="O22" i="1" s="1"/>
  <c r="R22" i="1" s="1"/>
  <c r="L22" i="1" s="1"/>
  <c r="M22" i="1" s="1"/>
  <c r="AC28" i="1"/>
  <c r="V28" i="1"/>
  <c r="Z28" i="1" s="1"/>
  <c r="AB28" i="1"/>
  <c r="V19" i="1"/>
  <c r="Z19" i="1" s="1"/>
  <c r="AC19" i="1"/>
  <c r="AB19" i="1"/>
  <c r="Q19" i="1"/>
  <c r="O19" i="1" s="1"/>
  <c r="R19" i="1" s="1"/>
  <c r="L19" i="1" s="1"/>
  <c r="M19" i="1" s="1"/>
  <c r="V26" i="1"/>
  <c r="Z26" i="1" s="1"/>
  <c r="AC26" i="1"/>
  <c r="AB26" i="1"/>
  <c r="AC25" i="1"/>
  <c r="AD25" i="1" s="1"/>
  <c r="V25" i="1"/>
  <c r="Z25" i="1" s="1"/>
  <c r="AB25" i="1"/>
  <c r="V30" i="1"/>
  <c r="Z30" i="1" s="1"/>
  <c r="AC30" i="1"/>
  <c r="AD30" i="1" s="1"/>
  <c r="AB30" i="1"/>
  <c r="V21" i="1"/>
  <c r="Z21" i="1" s="1"/>
  <c r="AC21" i="1"/>
  <c r="AB21" i="1"/>
  <c r="Q21" i="1"/>
  <c r="O21" i="1" s="1"/>
  <c r="R21" i="1" s="1"/>
  <c r="L21" i="1" s="1"/>
  <c r="M21" i="1" s="1"/>
  <c r="Q30" i="1"/>
  <c r="O30" i="1" s="1"/>
  <c r="R30" i="1" s="1"/>
  <c r="L30" i="1" s="1"/>
  <c r="M30" i="1" s="1"/>
  <c r="AC23" i="1"/>
  <c r="V23" i="1"/>
  <c r="Z23" i="1" s="1"/>
  <c r="AB23" i="1"/>
  <c r="V27" i="1"/>
  <c r="Z27" i="1" s="1"/>
  <c r="AC27" i="1"/>
  <c r="AB27" i="1"/>
  <c r="Q27" i="1"/>
  <c r="O27" i="1" s="1"/>
  <c r="R27" i="1" s="1"/>
  <c r="L27" i="1" s="1"/>
  <c r="M27" i="1" s="1"/>
  <c r="V24" i="1"/>
  <c r="Z24" i="1" s="1"/>
  <c r="AC24" i="1"/>
  <c r="AB24" i="1"/>
  <c r="V18" i="1"/>
  <c r="Z18" i="1" s="1"/>
  <c r="AC18" i="1"/>
  <c r="Q18" i="1"/>
  <c r="O18" i="1" s="1"/>
  <c r="R18" i="1" s="1"/>
  <c r="L18" i="1" s="1"/>
  <c r="M18" i="1" s="1"/>
  <c r="AB18" i="1"/>
  <c r="Q26" i="1"/>
  <c r="O26" i="1" s="1"/>
  <c r="R26" i="1" s="1"/>
  <c r="L26" i="1" s="1"/>
  <c r="M26" i="1" s="1"/>
  <c r="V20" i="1"/>
  <c r="Z20" i="1" s="1"/>
  <c r="AC20" i="1"/>
  <c r="AB20" i="1"/>
  <c r="AB17" i="1"/>
  <c r="V17" i="1"/>
  <c r="Z17" i="1" s="1"/>
  <c r="AC17" i="1"/>
  <c r="AD17" i="1" s="1"/>
  <c r="V29" i="1"/>
  <c r="Z29" i="1" s="1"/>
  <c r="AC29" i="1"/>
  <c r="AD29" i="1" s="1"/>
  <c r="AB29" i="1"/>
  <c r="AD31" i="1"/>
  <c r="AD27" i="1" l="1"/>
  <c r="AD18" i="1"/>
  <c r="AD26" i="1"/>
  <c r="AD28" i="1"/>
  <c r="AD21" i="1"/>
  <c r="AD20" i="1"/>
  <c r="AD24" i="1"/>
  <c r="AD23" i="1"/>
  <c r="AD19" i="1"/>
</calcChain>
</file>

<file path=xl/sharedStrings.xml><?xml version="1.0" encoding="utf-8"?>
<sst xmlns="http://schemas.openxmlformats.org/spreadsheetml/2006/main" count="703" uniqueCount="358">
  <si>
    <t>File opened</t>
  </si>
  <si>
    <t>2020-12-18 14:00:41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</si>
  <si>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</si>
  <si>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</si>
  <si>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</si>
  <si>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</si>
  <si>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</si>
  <si>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</si>
  <si>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</si>
  <si>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</si>
  <si>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</si>
  <si>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</si>
  <si>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</si>
  <si>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</si>
  <si>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</si>
  <si>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</si>
  <si>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</si>
  <si>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</si>
  <si>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</si>
  <si>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</si>
  <si>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</si>
  <si>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</si>
  <si>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</si>
  <si>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14:00:41</t>
  </si>
  <si>
    <t>Stability Definition:	A (GasEx): Slp&lt;0.5 Per=15	ΔH2O (Meas2): Slp&lt;0.2 Per=15	ΔCO2 (Meas2): Slp&lt;0.2 Per=15</t>
  </si>
  <si>
    <t>14:01:25</t>
  </si>
  <si>
    <t>accidentally waterd before curve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</si>
  <si>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</si>
  <si>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</si>
  <si>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</si>
  <si>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</si>
  <si>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</si>
  <si>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</si>
  <si>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</si>
  <si>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</si>
  <si>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</si>
  <si>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</si>
  <si>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</si>
  <si>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</si>
  <si>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</si>
  <si>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</si>
  <si>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</si>
  <si>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</si>
  <si>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</si>
  <si>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</si>
  <si>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</si>
  <si>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</si>
  <si>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</si>
  <si>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</si>
  <si>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</si>
  <si>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</si>
  <si>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</si>
  <si>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</si>
  <si>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</si>
  <si>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</si>
  <si>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</si>
  <si>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</si>
  <si>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</si>
  <si>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</si>
  <si>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</si>
  <si>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</si>
  <si>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</si>
  <si>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</si>
  <si>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</si>
  <si>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</si>
  <si>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</si>
  <si>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</si>
  <si>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</si>
  <si>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</si>
  <si>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</si>
  <si>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</si>
  <si>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</si>
  <si>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</si>
  <si>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</si>
  <si>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</si>
  <si>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</si>
  <si>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</si>
  <si>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</si>
  <si>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</si>
  <si>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</si>
  <si>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</si>
  <si>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</si>
  <si>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</si>
  <si>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</si>
  <si>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</si>
  <si>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</si>
  <si>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</si>
  <si>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</si>
  <si>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</si>
  <si>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</si>
  <si>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</si>
  <si>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</si>
  <si>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</si>
  <si>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</si>
  <si>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</si>
  <si>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</si>
  <si>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</si>
  <si>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</si>
  <si>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</si>
  <si>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</si>
  <si>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</si>
  <si>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</si>
  <si>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</si>
  <si>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</si>
  <si>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</si>
  <si>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</si>
  <si>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</si>
  <si>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</si>
  <si>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</si>
  <si>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</si>
  <si>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</si>
  <si>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</si>
  <si>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</si>
  <si>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</si>
  <si>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</si>
  <si>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</si>
  <si>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</si>
  <si>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</si>
  <si>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</si>
  <si>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</si>
  <si>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</si>
  <si>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</si>
  <si>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</si>
  <si>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</si>
  <si>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</si>
  <si>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</si>
  <si>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</si>
  <si>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</si>
  <si>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</si>
  <si>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</si>
  <si>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</si>
  <si>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</si>
  <si>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</si>
  <si>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</si>
  <si>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</si>
  <si>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</si>
  <si>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</si>
  <si>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</si>
  <si>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</si>
  <si>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</si>
  <si>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</si>
  <si>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</si>
  <si>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</si>
  <si>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</si>
  <si>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</si>
  <si>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</si>
  <si>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</si>
  <si>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</si>
  <si>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</si>
  <si>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</si>
  <si>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</si>
  <si>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</si>
  <si>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</si>
  <si>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</si>
  <si>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</si>
  <si>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</si>
  <si>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</si>
  <si>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</si>
  <si>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</si>
  <si>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</si>
  <si>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</si>
  <si>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</si>
  <si>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</si>
  <si>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</si>
  <si>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</si>
  <si>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</si>
  <si>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</si>
  <si>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</si>
  <si>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</si>
  <si>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</si>
  <si>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</si>
  <si>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</si>
  <si>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</si>
  <si>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</si>
  <si>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</si>
  <si>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</si>
  <si>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</si>
  <si>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</si>
  <si>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</si>
  <si>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</si>
  <si>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</si>
  <si>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</si>
  <si>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</si>
  <si>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</si>
  <si>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</si>
  <si>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</si>
  <si>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</si>
  <si>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</si>
  <si>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</si>
  <si>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</si>
  <si>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</si>
  <si>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</si>
  <si>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</si>
  <si>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</si>
  <si>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</si>
  <si>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</si>
  <si>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</si>
  <si>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</si>
  <si>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</si>
  <si>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</si>
  <si>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</si>
  <si>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</si>
  <si>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</si>
  <si>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</si>
  <si>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</si>
  <si>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</si>
  <si>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</si>
  <si>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</si>
  <si>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</si>
  <si>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</si>
  <si>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</si>
  <si>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</si>
  <si>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</si>
  <si>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</si>
  <si>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</si>
  <si>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</si>
  <si>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</si>
  <si>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</si>
  <si>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</si>
  <si>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</si>
  <si>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</si>
  <si>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</si>
  <si>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</si>
  <si>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</si>
  <si>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</si>
  <si>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</si>
  <si>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</si>
  <si>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</si>
  <si>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</si>
  <si>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</si>
  <si>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</si>
  <si>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</si>
  <si>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</si>
  <si>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</si>
  <si>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</si>
  <si>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</si>
  <si>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</si>
  <si>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</si>
  <si>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</si>
  <si>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</si>
  <si>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</si>
  <si>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</si>
  <si>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</si>
  <si>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</si>
  <si>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</si>
  <si>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</si>
  <si>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</si>
  <si>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</si>
  <si>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</si>
  <si>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</si>
  <si>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</si>
  <si>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</si>
  <si>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</si>
  <si>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</si>
  <si>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</si>
  <si>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</si>
  <si>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</si>
  <si>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</si>
  <si>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</si>
  <si>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</si>
  <si>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</si>
  <si>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</si>
  <si>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</si>
  <si>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</si>
  <si>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</si>
  <si>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</si>
  <si>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</si>
  <si>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</si>
  <si>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</si>
  <si>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</si>
  <si>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</si>
  <si>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</si>
  <si>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</si>
  <si>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</si>
  <si>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</si>
  <si>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</si>
  <si>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</si>
  <si>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</si>
  <si>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</si>
  <si>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</si>
  <si>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</si>
  <si>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</si>
  <si>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</si>
  <si>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</si>
  <si>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</si>
  <si>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</si>
  <si>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</si>
  <si>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</si>
  <si>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</si>
  <si>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14:03:13</t>
  </si>
  <si>
    <t>14:03:13</t>
  </si>
  <si>
    <t>1149</t>
  </si>
  <si>
    <t>_1</t>
  </si>
  <si>
    <t>RECT-4143-20200907-06_33_50</t>
  </si>
  <si>
    <t>RECT-937-20201218-14_03_10</t>
  </si>
  <si>
    <t>DARK-938-20201218-14_03_12</t>
  </si>
  <si>
    <t>0: Broadleaf</t>
  </si>
  <si>
    <t>14:03:36</t>
  </si>
  <si>
    <t>3/3</t>
  </si>
  <si>
    <t>20201218 14:05:36</t>
  </si>
  <si>
    <t>14:05:36</t>
  </si>
  <si>
    <t>RECT-939-20201218-14_05_33</t>
  </si>
  <si>
    <t>DARK-940-20201218-14_05_35</t>
  </si>
  <si>
    <t>20201218 14:06:54</t>
  </si>
  <si>
    <t>14:06:54</t>
  </si>
  <si>
    <t>RECT-941-20201218-14_06_51</t>
  </si>
  <si>
    <t>DARK-942-20201218-14_06_53</t>
  </si>
  <si>
    <t>20201218 14:08:08</t>
  </si>
  <si>
    <t>14:08:08</t>
  </si>
  <si>
    <t>RECT-943-20201218-14_08_05</t>
  </si>
  <si>
    <t>DARK-944-20201218-14_08_07</t>
  </si>
  <si>
    <t>20201218 14:09:37</t>
  </si>
  <si>
    <t>14:09:37</t>
  </si>
  <si>
    <t>RECT-945-20201218-14_09_34</t>
  </si>
  <si>
    <t>DARK-946-20201218-14_09_36</t>
  </si>
  <si>
    <t>20201218 14:10:51</t>
  </si>
  <si>
    <t>14:10:51</t>
  </si>
  <si>
    <t>RECT-947-20201218-14_10_48</t>
  </si>
  <si>
    <t>DARK-948-20201218-14_10_50</t>
  </si>
  <si>
    <t>20201218 14:12:06</t>
  </si>
  <si>
    <t>14:12:06</t>
  </si>
  <si>
    <t>RECT-949-20201218-14_12_03</t>
  </si>
  <si>
    <t>DARK-950-20201218-14_12_05</t>
  </si>
  <si>
    <t>20201218 14:13:52</t>
  </si>
  <si>
    <t>14:13:52</t>
  </si>
  <si>
    <t>RECT-951-20201218-14_13_49</t>
  </si>
  <si>
    <t>DARK-952-20201218-14_13_51</t>
  </si>
  <si>
    <t>14:14:11</t>
  </si>
  <si>
    <t>20201218 14:15:57</t>
  </si>
  <si>
    <t>14:15:57</t>
  </si>
  <si>
    <t>RECT-953-20201218-14_15_54</t>
  </si>
  <si>
    <t>DARK-954-20201218-14_15_56</t>
  </si>
  <si>
    <t>20201218 14:17:34</t>
  </si>
  <si>
    <t>14:17:34</t>
  </si>
  <si>
    <t>RECT-955-20201218-14_17_31</t>
  </si>
  <si>
    <t>DARK-956-20201218-14_17_33</t>
  </si>
  <si>
    <t>20201218 14:19:20</t>
  </si>
  <si>
    <t>14:19:20</t>
  </si>
  <si>
    <t>RECT-957-20201218-14_19_17</t>
  </si>
  <si>
    <t>DARK-958-20201218-14_19_19</t>
  </si>
  <si>
    <t>20201218 14:20:53</t>
  </si>
  <si>
    <t>14:20:53</t>
  </si>
  <si>
    <t>RECT-959-20201218-14_20_50</t>
  </si>
  <si>
    <t>DARK-960-20201218-14_20_52</t>
  </si>
  <si>
    <t>20201218 14:22:33</t>
  </si>
  <si>
    <t>14:22:33</t>
  </si>
  <si>
    <t>RECT-961-20201218-14_22_30</t>
  </si>
  <si>
    <t>DARK-962-20201218-14_22_32</t>
  </si>
  <si>
    <t>20201218 14:24:24</t>
  </si>
  <si>
    <t>14:24:24</t>
  </si>
  <si>
    <t>RECT-963-20201218-14_24_21</t>
  </si>
  <si>
    <t>DARK-964-20201218-14_24_23</t>
  </si>
  <si>
    <t>14:24:54</t>
  </si>
  <si>
    <t>20201218 14:26:55</t>
  </si>
  <si>
    <t>14:26:55</t>
  </si>
  <si>
    <t>RECT-965-20201218-14_26_51</t>
  </si>
  <si>
    <t>DARK-966-20201218-14_26_53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</si>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</sst>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27</v>
      </c>
      <c r="B2" t="s">
        <v>28</v>
      </c>
      <c r="C2" t="s">
        <v>30</v>
      </c>
    </row>
    <row r="3" spans="1:174" x14ac:dyDescent="0.25">
      <c r="B3" t="s">
        <v>29</v>
      </c>
      <c r="C3">
        <v>21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86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270</v>
      </c>
      <c r="M16" t="s">
        <v>174</v>
      </c>
      <c r="N16" t="s">
        <v>174</v>
      </c>
      <c r="O16" t="s">
        <v>268</v>
      </c>
      <c r="P16" t="s">
        <v>268</v>
      </c>
      <c r="Q16" t="s">
        <v>268</v>
      </c>
      <c r="R16" t="s">
        <v>268</v>
      </c>
      <c r="S16" t="s">
        <v>271</v>
      </c>
      <c r="T16" t="s">
        <v>272</v>
      </c>
      <c r="U16" t="s">
        <v>272</v>
      </c>
      <c r="V16" t="s">
        <v>273</v>
      </c>
      <c r="W16" t="s">
        <v>274</v>
      </c>
      <c r="X16" t="s">
        <v>273</v>
      </c>
      <c r="Y16" t="s">
        <v>273</v>
      </c>
      <c r="Z16" t="s">
        <v>273</v>
      </c>
      <c r="AA16" t="s">
        <v>271</v>
      </c>
      <c r="AB16" t="s">
        <v>271</v>
      </c>
      <c r="AC16" t="s">
        <v>271</v>
      </c>
      <c r="AD16" t="s">
        <v>271</v>
      </c>
      <c r="AE16" t="s">
        <v>275</v>
      </c>
      <c r="AF16" t="s">
        <v>274</v>
      </c>
      <c r="AH16" t="s">
        <v>274</v>
      </c>
      <c r="AI16" t="s">
        <v>275</v>
      </c>
      <c r="AP16" t="s">
        <v>269</v>
      </c>
      <c r="AW16" t="s">
        <v>269</v>
      </c>
      <c r="AX16" t="s">
        <v>269</v>
      </c>
      <c r="AY16" t="s">
        <v>269</v>
      </c>
      <c r="BA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268</v>
      </c>
      <c r="BT16" t="s">
        <v>267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267</v>
      </c>
      <c r="DE16" t="s">
        <v>281</v>
      </c>
      <c r="DF16" t="s">
        <v>281</v>
      </c>
      <c r="DH16" t="s">
        <v>267</v>
      </c>
      <c r="DI16" t="s">
        <v>282</v>
      </c>
      <c r="DK16" t="s">
        <v>267</v>
      </c>
      <c r="DL16" t="s">
        <v>267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1608328993.5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1608328985.5</v>
      </c>
      <c r="I17">
        <f t="shared" ref="I17:I31" si="0">CA17*AG17*(BW17-BX17)/(100*BP17*(1000-AG17*BW17))</f>
        <v>4.4495244530079372E-5</v>
      </c>
      <c r="J17">
        <f t="shared" ref="J17:J31" si="1">CA17*AG17*(BV17-BU17*(1000-AG17*BX17)/(1000-AG17*BW17))/(100*BP17)</f>
        <v>-0.20247361898773036</v>
      </c>
      <c r="K17">
        <f t="shared" ref="K17:K31" si="2">BU17 - IF(AG17&gt;1, J17*BP17*100/(AI17*CI17), 0)</f>
        <v>400.25412903225799</v>
      </c>
      <c r="L17">
        <f t="shared" ref="L17:L31" si="3">((R17-I17/2)*K17-J17)/(R17+I17/2)</f>
        <v>518.24620146478583</v>
      </c>
      <c r="M17">
        <f t="shared" ref="M17:M31" si="4">L17*(CB17+CC17)/1000</f>
        <v>53.152877999004943</v>
      </c>
      <c r="N17">
        <f t="shared" ref="N17:N31" si="5">(BU17 - IF(AG17&gt;1, J17*BP17*100/(AI17*CI17), 0))*(CB17+CC17)/1000</f>
        <v>41.05125870468185</v>
      </c>
      <c r="O17">
        <f t="shared" ref="O17:O31" si="6">2/((1/Q17-1/P17)+SIGN(Q17)*SQRT((1/Q17-1/P17)*(1/Q17-1/P17) + 4*BQ17/((BQ17+1)*(BQ17+1))*(2*1/Q17*1/P17-1/P17*1/P17)))</f>
        <v>2.4694690216337826E-3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2.9726741653163891</v>
      </c>
      <c r="Q17">
        <f t="shared" ref="Q17:Q31" si="8">I17*(1000-(1000*0.61365*EXP(17.502*U17/(240.97+U17))/(CB17+CC17)+BW17)/2)/(1000*0.61365*EXP(17.502*U17/(240.97+U17))/(CB17+CC17)-BW17)</f>
        <v>2.4683298977878848E-3</v>
      </c>
      <c r="R17">
        <f t="shared" ref="R17:R31" si="9">1/((BQ17+1)/(O17/1.6)+1/(P17/1.37)) + BQ17/((BQ17+1)/(O17/1.6) + BQ17/(P17/1.37))</f>
        <v>1.5428084856176647E-3</v>
      </c>
      <c r="S17">
        <f t="shared" ref="S17:S31" si="10">(BM17*BO17)</f>
        <v>231.28837696944919</v>
      </c>
      <c r="T17">
        <f t="shared" ref="T17:T31" si="11">(CD17+(S17+2*0.95*0.0000000567*(((CD17+$B$7)+273)^4-(CD17+273)^4)-44100*I17)/(1.84*29.3*P17+8*0.95*0.0000000567*(CD17+273)^3))</f>
        <v>29.326685884185007</v>
      </c>
      <c r="U17">
        <f t="shared" ref="U17:U31" si="12">($C$7*CE17+$D$7*CF17+$E$7*T17)</f>
        <v>28.149667741935499</v>
      </c>
      <c r="V17">
        <f t="shared" ref="V17:V31" si="13">0.61365*EXP(17.502*U17/(240.97+U17))</f>
        <v>3.8280763853233841</v>
      </c>
      <c r="W17">
        <f t="shared" ref="W17:W31" si="14">(X17/Y17*100)</f>
        <v>53.567950862546198</v>
      </c>
      <c r="X17">
        <f t="shared" ref="X17:X31" si="15">BW17*(CB17+CC17)/1000</f>
        <v>2.0320476912112246</v>
      </c>
      <c r="Y17">
        <f t="shared" ref="Y17:Y31" si="16">0.61365*EXP(17.502*CD17/(240.97+CD17))</f>
        <v>3.7934019474170291</v>
      </c>
      <c r="Z17">
        <f t="shared" ref="Z17:Z31" si="17">(V17-BW17*(CB17+CC17)/1000)</f>
        <v>1.7960286941121595</v>
      </c>
      <c r="AA17">
        <f t="shared" ref="AA17:AA31" si="18">(-I17*44100)</f>
        <v>-1.9622402837765003</v>
      </c>
      <c r="AB17">
        <f t="shared" ref="AB17:AB31" si="19">2*29.3*P17*0.92*(CD17-U17)</f>
        <v>-25.027881091554523</v>
      </c>
      <c r="AC17">
        <f t="shared" ref="AC17:AC31" si="20">2*0.95*0.0000000567*(((CD17+$B$7)+273)^4-(U17+273)^4)</f>
        <v>-1.8365269809431715</v>
      </c>
      <c r="AD17">
        <f t="shared" ref="AD17:AD31" si="21">S17+AC17+AA17+AB17</f>
        <v>202.46172861317498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54008.911763106429</v>
      </c>
      <c r="AJ17" t="s">
        <v>293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294</v>
      </c>
      <c r="AR17">
        <v>15419</v>
      </c>
      <c r="AS17">
        <v>941.95771999999999</v>
      </c>
      <c r="AT17">
        <v>982.61</v>
      </c>
      <c r="AU17">
        <f t="shared" ref="AU17:AU31" si="27">1-AS17/AT17</f>
        <v>4.1371734462299359E-2</v>
      </c>
      <c r="AV17">
        <v>0.5</v>
      </c>
      <c r="AW17">
        <f t="shared" ref="AW17:AW31" si="28">BM17</f>
        <v>1180.1702232084251</v>
      </c>
      <c r="AX17">
        <f t="shared" ref="AX17:AX31" si="29">J17</f>
        <v>-0.20247361898773036</v>
      </c>
      <c r="AY17">
        <f t="shared" ref="AY17:AY31" si="30">AU17*AV17*AW17</f>
        <v>24.412844547445765</v>
      </c>
      <c r="AZ17">
        <f t="shared" ref="AZ17:AZ31" si="31">BE17/AT17</f>
        <v>0.29773765787036571</v>
      </c>
      <c r="BA17">
        <f t="shared" ref="BA17:BA31" si="32">(AX17-AP17)/AW17</f>
        <v>3.1798282438296783E-4</v>
      </c>
      <c r="BB17">
        <f t="shared" ref="BB17:BB31" si="33">(AM17-AT17)/AT17</f>
        <v>2.3198115223740849</v>
      </c>
      <c r="BC17" t="s">
        <v>295</v>
      </c>
      <c r="BD17">
        <v>690.05</v>
      </c>
      <c r="BE17">
        <f t="shared" ref="BE17:BE31" si="34">AT17-BD17</f>
        <v>292.56000000000006</v>
      </c>
      <c r="BF17">
        <f t="shared" ref="BF17:BF31" si="35">(AT17-AS17)/(AT17-BD17)</f>
        <v>0.13895365053322398</v>
      </c>
      <c r="BG17">
        <f t="shared" ref="BG17:BG31" si="36">(AM17-AT17)/(AM17-BD17)</f>
        <v>0.88625327076278271</v>
      </c>
      <c r="BH17">
        <f t="shared" ref="BH17:BH31" si="37">(AT17-AS17)/(AT17-AL17)</f>
        <v>0.15217988153412446</v>
      </c>
      <c r="BI17">
        <f t="shared" ref="BI17:BI31" si="38">(AM17-AT17)/(AM17-AL17)</f>
        <v>0.89510219344985653</v>
      </c>
      <c r="BJ17">
        <f t="shared" ref="BJ17:BJ31" si="39">(BF17*BD17/AS17)</f>
        <v>0.10179328064793736</v>
      </c>
      <c r="BK17">
        <f t="shared" ref="BK17:BK31" si="40">(1-BJ17)</f>
        <v>0.89820671935206264</v>
      </c>
      <c r="BL17">
        <f t="shared" ref="BL17:BL31" si="41">$B$11*CJ17+$C$11*CK17+$F$11*CL17*(1-CO17)</f>
        <v>1399.98225806452</v>
      </c>
      <c r="BM17">
        <f t="shared" ref="BM17:BM31" si="42">BL17*BN17</f>
        <v>1180.1702232084251</v>
      </c>
      <c r="BN17">
        <f t="shared" ref="BN17:BN31" si="43">($B$11*$D$9+$C$11*$D$9+$F$11*((CY17+CQ17)/MAX(CY17+CQ17+CZ17, 0.1)*$I$9+CZ17/MAX(CY17+CQ17+CZ17, 0.1)*$J$9))/($B$11+$C$11+$F$11)</f>
        <v>0.84298941390872639</v>
      </c>
      <c r="BO17">
        <f t="shared" ref="BO17:BO31" si="44">($B$11*$K$9+$C$11*$K$9+$F$11*((CY17+CQ17)/MAX(CY17+CQ17+CZ17, 0.1)*$P$9+CZ17/MAX(CY17+CQ17+CZ17, 0.1)*$Q$9))/($B$11+$C$11+$F$11)</f>
        <v>0.19597882781745316</v>
      </c>
      <c r="BP17">
        <v>6</v>
      </c>
      <c r="BQ17">
        <v>0.5</v>
      </c>
      <c r="BR17" t="s">
        <v>296</v>
      </c>
      <c r="BS17">
        <v>2</v>
      </c>
      <c r="BT17">
        <v>1608328985.5</v>
      </c>
      <c r="BU17">
        <v>400.25412903225799</v>
      </c>
      <c r="BV17">
        <v>400.03264516129002</v>
      </c>
      <c r="BW17">
        <v>19.812680645161301</v>
      </c>
      <c r="BX17">
        <v>19.760370967741899</v>
      </c>
      <c r="BY17">
        <v>401.08912903225797</v>
      </c>
      <c r="BZ17">
        <v>19.8236806451613</v>
      </c>
      <c r="CA17">
        <v>500.255516129032</v>
      </c>
      <c r="CB17">
        <v>102.462967741936</v>
      </c>
      <c r="CC17">
        <v>0.100018438709677</v>
      </c>
      <c r="CD17">
        <v>27.993500000000001</v>
      </c>
      <c r="CE17">
        <v>28.149667741935499</v>
      </c>
      <c r="CF17">
        <v>999.9</v>
      </c>
      <c r="CG17">
        <v>0</v>
      </c>
      <c r="CH17">
        <v>0</v>
      </c>
      <c r="CI17">
        <v>10001.5880645161</v>
      </c>
      <c r="CJ17">
        <v>0</v>
      </c>
      <c r="CK17">
        <v>335.13277419354802</v>
      </c>
      <c r="CL17">
        <v>1399.98225806452</v>
      </c>
      <c r="CM17">
        <v>0.89999538709677396</v>
      </c>
      <c r="CN17">
        <v>0.10000463548387099</v>
      </c>
      <c r="CO17">
        <v>0</v>
      </c>
      <c r="CP17">
        <v>941.94058064516105</v>
      </c>
      <c r="CQ17">
        <v>4.99979</v>
      </c>
      <c r="CR17">
        <v>13128.1</v>
      </c>
      <c r="CS17">
        <v>11904.5</v>
      </c>
      <c r="CT17">
        <v>47.616870967741903</v>
      </c>
      <c r="CU17">
        <v>50.243903225806498</v>
      </c>
      <c r="CV17">
        <v>48.811999999999998</v>
      </c>
      <c r="CW17">
        <v>49.156999999999996</v>
      </c>
      <c r="CX17">
        <v>48.8241935483871</v>
      </c>
      <c r="CY17">
        <v>1255.47806451613</v>
      </c>
      <c r="CZ17">
        <v>139.50419354838701</v>
      </c>
      <c r="DA17">
        <v>0</v>
      </c>
      <c r="DB17">
        <v>577.40000009536698</v>
      </c>
      <c r="DC17">
        <v>0</v>
      </c>
      <c r="DD17">
        <v>941.95771999999999</v>
      </c>
      <c r="DE17">
        <v>4.0266153799844</v>
      </c>
      <c r="DF17">
        <v>41.415384644121403</v>
      </c>
      <c r="DG17">
        <v>13129.04</v>
      </c>
      <c r="DH17">
        <v>15</v>
      </c>
      <c r="DI17">
        <v>1608329016.5</v>
      </c>
      <c r="DJ17" t="s">
        <v>297</v>
      </c>
      <c r="DK17">
        <v>1608329016.5</v>
      </c>
      <c r="DL17">
        <v>1608329012</v>
      </c>
      <c r="DM17">
        <v>20</v>
      </c>
      <c r="DN17">
        <v>6.9000000000000006E-2</v>
      </c>
      <c r="DO17">
        <v>2E-3</v>
      </c>
      <c r="DP17">
        <v>-0.83499999999999996</v>
      </c>
      <c r="DQ17">
        <v>-1.0999999999999999E-2</v>
      </c>
      <c r="DR17">
        <v>400</v>
      </c>
      <c r="DS17">
        <v>20</v>
      </c>
      <c r="DT17">
        <v>0.36</v>
      </c>
      <c r="DU17">
        <v>0.22</v>
      </c>
      <c r="DV17">
        <v>-0.149468331560625</v>
      </c>
      <c r="DW17">
        <v>0.161532051229554</v>
      </c>
      <c r="DX17">
        <v>2.32564930839422E-2</v>
      </c>
      <c r="DY17">
        <v>1</v>
      </c>
      <c r="DZ17">
        <v>0.156653548387097</v>
      </c>
      <c r="EA17">
        <v>-0.17775585483871001</v>
      </c>
      <c r="EB17">
        <v>2.7122422164218899E-2</v>
      </c>
      <c r="EC17">
        <v>1</v>
      </c>
      <c r="ED17">
        <v>5.2987561290322602E-2</v>
      </c>
      <c r="EE17">
        <v>-5.9660027419354902E-2</v>
      </c>
      <c r="EF17">
        <v>4.5370550079267503E-3</v>
      </c>
      <c r="EG17">
        <v>1</v>
      </c>
      <c r="EH17">
        <v>3</v>
      </c>
      <c r="EI17">
        <v>3</v>
      </c>
      <c r="EJ17" t="s">
        <v>298</v>
      </c>
      <c r="EK17">
        <v>100</v>
      </c>
      <c r="EL17">
        <v>100</v>
      </c>
      <c r="EM17">
        <v>-0.83499999999999996</v>
      </c>
      <c r="EN17">
        <v>-1.0999999999999999E-2</v>
      </c>
      <c r="EO17">
        <v>-1.1219030957556899</v>
      </c>
      <c r="EP17">
        <v>8.1547674161403102E-4</v>
      </c>
      <c r="EQ17">
        <v>-7.5071724955183801E-7</v>
      </c>
      <c r="ER17">
        <v>1.8443278439785599E-10</v>
      </c>
      <c r="ES17">
        <v>-0.157756760825294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17.399999999999999</v>
      </c>
      <c r="FB17">
        <v>17.600000000000001</v>
      </c>
      <c r="FC17">
        <v>2</v>
      </c>
      <c r="FD17">
        <v>512.22699999999998</v>
      </c>
      <c r="FE17">
        <v>490.613</v>
      </c>
      <c r="FF17">
        <v>23.136299999999999</v>
      </c>
      <c r="FG17">
        <v>32.202500000000001</v>
      </c>
      <c r="FH17">
        <v>30</v>
      </c>
      <c r="FI17">
        <v>32.184199999999997</v>
      </c>
      <c r="FJ17">
        <v>32.152000000000001</v>
      </c>
      <c r="FK17">
        <v>20.346800000000002</v>
      </c>
      <c r="FL17">
        <v>14.373900000000001</v>
      </c>
      <c r="FM17">
        <v>38.979999999999997</v>
      </c>
      <c r="FN17">
        <v>23.138100000000001</v>
      </c>
      <c r="FO17">
        <v>399.93400000000003</v>
      </c>
      <c r="FP17">
        <v>19.7315</v>
      </c>
      <c r="FQ17">
        <v>101.128</v>
      </c>
      <c r="FR17">
        <v>100.587</v>
      </c>
    </row>
    <row r="18" spans="1:174" x14ac:dyDescent="0.25">
      <c r="A18">
        <v>2</v>
      </c>
      <c r="B18">
        <v>1608329136.5999999</v>
      </c>
      <c r="C18">
        <v>143.09999990463299</v>
      </c>
      <c r="D18" t="s">
        <v>299</v>
      </c>
      <c r="E18" t="s">
        <v>300</v>
      </c>
      <c r="F18" t="s">
        <v>291</v>
      </c>
      <c r="G18" t="s">
        <v>292</v>
      </c>
      <c r="H18">
        <v>1608329128.8499999</v>
      </c>
      <c r="I18">
        <f t="shared" si="0"/>
        <v>6.0471292782394009E-5</v>
      </c>
      <c r="J18">
        <f t="shared" si="1"/>
        <v>-0.16160639137304911</v>
      </c>
      <c r="K18">
        <f t="shared" si="2"/>
        <v>49.569153333333297</v>
      </c>
      <c r="L18">
        <f t="shared" si="3"/>
        <v>124.0585906061428</v>
      </c>
      <c r="M18">
        <f t="shared" si="4"/>
        <v>12.724135710248595</v>
      </c>
      <c r="N18">
        <f t="shared" si="5"/>
        <v>5.0840867284866915</v>
      </c>
      <c r="O18">
        <f t="shared" si="6"/>
        <v>3.3602782504877971E-3</v>
      </c>
      <c r="P18">
        <f t="shared" si="7"/>
        <v>2.970705010548417</v>
      </c>
      <c r="Q18">
        <f t="shared" si="8"/>
        <v>3.3581680495598245E-3</v>
      </c>
      <c r="R18">
        <f t="shared" si="9"/>
        <v>2.0990445092363167E-3</v>
      </c>
      <c r="S18">
        <f t="shared" si="10"/>
        <v>231.29054921516982</v>
      </c>
      <c r="T18">
        <f t="shared" si="11"/>
        <v>29.326314148631489</v>
      </c>
      <c r="U18">
        <f t="shared" si="12"/>
        <v>28.150690000000001</v>
      </c>
      <c r="V18">
        <f t="shared" si="13"/>
        <v>3.8283042684651774</v>
      </c>
      <c r="W18">
        <f t="shared" si="14"/>
        <v>53.61477133812047</v>
      </c>
      <c r="X18">
        <f t="shared" si="15"/>
        <v>2.0341668697670046</v>
      </c>
      <c r="Y18">
        <f t="shared" si="16"/>
        <v>3.7940418638337046</v>
      </c>
      <c r="Z18">
        <f t="shared" si="17"/>
        <v>1.7941373986981728</v>
      </c>
      <c r="AA18">
        <f t="shared" si="18"/>
        <v>-2.6667840117035757</v>
      </c>
      <c r="AB18">
        <f t="shared" si="19"/>
        <v>-24.711637012486399</v>
      </c>
      <c r="AC18">
        <f t="shared" si="20"/>
        <v>-1.8145585991840938</v>
      </c>
      <c r="AD18">
        <f t="shared" si="21"/>
        <v>202.09756959179575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53950.746669610198</v>
      </c>
      <c r="AJ18" t="s">
        <v>293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301</v>
      </c>
      <c r="AR18">
        <v>15417.9</v>
      </c>
      <c r="AS18">
        <v>931.53346153846201</v>
      </c>
      <c r="AT18">
        <v>969.02</v>
      </c>
      <c r="AU18">
        <f t="shared" si="27"/>
        <v>3.8684999753914262E-2</v>
      </c>
      <c r="AV18">
        <v>0.5</v>
      </c>
      <c r="AW18">
        <f t="shared" si="28"/>
        <v>1180.1825106277558</v>
      </c>
      <c r="AX18">
        <f t="shared" si="29"/>
        <v>-0.16160639137304911</v>
      </c>
      <c r="AY18">
        <f t="shared" si="30"/>
        <v>22.827680066604326</v>
      </c>
      <c r="AZ18">
        <f t="shared" si="31"/>
        <v>0.28981857959588042</v>
      </c>
      <c r="BA18">
        <f t="shared" si="32"/>
        <v>3.526074015635281E-4</v>
      </c>
      <c r="BB18">
        <f t="shared" si="33"/>
        <v>2.3663701471589853</v>
      </c>
      <c r="BC18" t="s">
        <v>302</v>
      </c>
      <c r="BD18">
        <v>688.18</v>
      </c>
      <c r="BE18">
        <f t="shared" si="34"/>
        <v>280.84000000000003</v>
      </c>
      <c r="BF18">
        <f t="shared" si="35"/>
        <v>0.13348005434246535</v>
      </c>
      <c r="BG18">
        <f t="shared" si="36"/>
        <v>0.89088931193908072</v>
      </c>
      <c r="BH18">
        <f t="shared" si="37"/>
        <v>0.14785076727971988</v>
      </c>
      <c r="BI18">
        <f t="shared" si="38"/>
        <v>0.900438714136237</v>
      </c>
      <c r="BJ18">
        <f t="shared" si="39"/>
        <v>9.8609773658254213E-2</v>
      </c>
      <c r="BK18">
        <f t="shared" si="40"/>
        <v>0.90139022634174581</v>
      </c>
      <c r="BL18">
        <f t="shared" si="41"/>
        <v>1399.9970000000001</v>
      </c>
      <c r="BM18">
        <f t="shared" si="42"/>
        <v>1180.1825106277558</v>
      </c>
      <c r="BN18">
        <f t="shared" si="43"/>
        <v>0.842989313996927</v>
      </c>
      <c r="BO18">
        <f t="shared" si="44"/>
        <v>0.19597862799385418</v>
      </c>
      <c r="BP18">
        <v>6</v>
      </c>
      <c r="BQ18">
        <v>0.5</v>
      </c>
      <c r="BR18" t="s">
        <v>296</v>
      </c>
      <c r="BS18">
        <v>2</v>
      </c>
      <c r="BT18">
        <v>1608329128.8499999</v>
      </c>
      <c r="BU18">
        <v>49.569153333333297</v>
      </c>
      <c r="BV18">
        <v>49.378920000000001</v>
      </c>
      <c r="BW18">
        <v>19.832850000000001</v>
      </c>
      <c r="BX18">
        <v>19.761759999999999</v>
      </c>
      <c r="BY18">
        <v>50.583083333333299</v>
      </c>
      <c r="BZ18">
        <v>19.84158</v>
      </c>
      <c r="CA18">
        <v>500.25580000000002</v>
      </c>
      <c r="CB18">
        <v>102.465466666667</v>
      </c>
      <c r="CC18">
        <v>0.10006828</v>
      </c>
      <c r="CD18">
        <v>27.996393333333302</v>
      </c>
      <c r="CE18">
        <v>28.150690000000001</v>
      </c>
      <c r="CF18">
        <v>999.9</v>
      </c>
      <c r="CG18">
        <v>0</v>
      </c>
      <c r="CH18">
        <v>0</v>
      </c>
      <c r="CI18">
        <v>9990.2053333333297</v>
      </c>
      <c r="CJ18">
        <v>0</v>
      </c>
      <c r="CK18">
        <v>333.83876666666703</v>
      </c>
      <c r="CL18">
        <v>1399.9970000000001</v>
      </c>
      <c r="CM18">
        <v>0.89999899999999999</v>
      </c>
      <c r="CN18">
        <v>0.100001333333333</v>
      </c>
      <c r="CO18">
        <v>0</v>
      </c>
      <c r="CP18">
        <v>931.54016666666701</v>
      </c>
      <c r="CQ18">
        <v>4.99979</v>
      </c>
      <c r="CR18">
        <v>12987.7933333333</v>
      </c>
      <c r="CS18">
        <v>11904.6466666667</v>
      </c>
      <c r="CT18">
        <v>47.75</v>
      </c>
      <c r="CU18">
        <v>50.311999999999998</v>
      </c>
      <c r="CV18">
        <v>48.916333333333299</v>
      </c>
      <c r="CW18">
        <v>49.2582666666667</v>
      </c>
      <c r="CX18">
        <v>48.957999999999998</v>
      </c>
      <c r="CY18">
        <v>1255.4960000000001</v>
      </c>
      <c r="CZ18">
        <v>139.501</v>
      </c>
      <c r="DA18">
        <v>0</v>
      </c>
      <c r="DB18">
        <v>142.39999985694899</v>
      </c>
      <c r="DC18">
        <v>0</v>
      </c>
      <c r="DD18">
        <v>931.53346153846201</v>
      </c>
      <c r="DE18">
        <v>1.4604444513992301</v>
      </c>
      <c r="DF18">
        <v>34.782905934081199</v>
      </c>
      <c r="DG18">
        <v>12987.930769230799</v>
      </c>
      <c r="DH18">
        <v>15</v>
      </c>
      <c r="DI18">
        <v>1608329016.5</v>
      </c>
      <c r="DJ18" t="s">
        <v>297</v>
      </c>
      <c r="DK18">
        <v>1608329016.5</v>
      </c>
      <c r="DL18">
        <v>1608329012</v>
      </c>
      <c r="DM18">
        <v>20</v>
      </c>
      <c r="DN18">
        <v>6.9000000000000006E-2</v>
      </c>
      <c r="DO18">
        <v>2E-3</v>
      </c>
      <c r="DP18">
        <v>-0.83499999999999996</v>
      </c>
      <c r="DQ18">
        <v>-1.0999999999999999E-2</v>
      </c>
      <c r="DR18">
        <v>400</v>
      </c>
      <c r="DS18">
        <v>20</v>
      </c>
      <c r="DT18">
        <v>0.36</v>
      </c>
      <c r="DU18">
        <v>0.22</v>
      </c>
      <c r="DV18">
        <v>-0.15618413341934401</v>
      </c>
      <c r="DW18">
        <v>-0.16280081441084199</v>
      </c>
      <c r="DX18">
        <v>1.8006417926109099E-2</v>
      </c>
      <c r="DY18">
        <v>1</v>
      </c>
      <c r="DZ18">
        <v>0.18435203225806501</v>
      </c>
      <c r="EA18">
        <v>0.19844022580645099</v>
      </c>
      <c r="EB18">
        <v>2.1824359464397099E-2</v>
      </c>
      <c r="EC18">
        <v>1</v>
      </c>
      <c r="ED18">
        <v>7.2222987096774202E-2</v>
      </c>
      <c r="EE18">
        <v>-0.120662022580645</v>
      </c>
      <c r="EF18">
        <v>9.1886044314979202E-3</v>
      </c>
      <c r="EG18">
        <v>1</v>
      </c>
      <c r="EH18">
        <v>3</v>
      </c>
      <c r="EI18">
        <v>3</v>
      </c>
      <c r="EJ18" t="s">
        <v>298</v>
      </c>
      <c r="EK18">
        <v>100</v>
      </c>
      <c r="EL18">
        <v>100</v>
      </c>
      <c r="EM18">
        <v>-1.014</v>
      </c>
      <c r="EN18">
        <v>-9.1999999999999998E-3</v>
      </c>
      <c r="EO18">
        <v>-1.05327774426177</v>
      </c>
      <c r="EP18">
        <v>8.1547674161403102E-4</v>
      </c>
      <c r="EQ18">
        <v>-7.5071724955183801E-7</v>
      </c>
      <c r="ER18">
        <v>1.8443278439785599E-10</v>
      </c>
      <c r="ES18">
        <v>-0.15602137376923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512.11699999999996</v>
      </c>
      <c r="FE18">
        <v>489.70800000000003</v>
      </c>
      <c r="FF18">
        <v>23.0122</v>
      </c>
      <c r="FG18">
        <v>32.304900000000004</v>
      </c>
      <c r="FH18">
        <v>30.000399999999999</v>
      </c>
      <c r="FI18">
        <v>32.255299999999998</v>
      </c>
      <c r="FJ18">
        <v>32.220300000000002</v>
      </c>
      <c r="FK18">
        <v>5.1638200000000003</v>
      </c>
      <c r="FL18">
        <v>14.414300000000001</v>
      </c>
      <c r="FM18">
        <v>39.3536</v>
      </c>
      <c r="FN18">
        <v>23.014500000000002</v>
      </c>
      <c r="FO18">
        <v>49.487000000000002</v>
      </c>
      <c r="FP18">
        <v>19.738900000000001</v>
      </c>
      <c r="FQ18">
        <v>101.107</v>
      </c>
      <c r="FR18">
        <v>100.57299999999999</v>
      </c>
    </row>
    <row r="19" spans="1:174" x14ac:dyDescent="0.25">
      <c r="A19">
        <v>3</v>
      </c>
      <c r="B19">
        <v>1608329214.5999999</v>
      </c>
      <c r="C19">
        <v>221.09999990463299</v>
      </c>
      <c r="D19" t="s">
        <v>303</v>
      </c>
      <c r="E19" t="s">
        <v>304</v>
      </c>
      <c r="F19" t="s">
        <v>291</v>
      </c>
      <c r="G19" t="s">
        <v>292</v>
      </c>
      <c r="H19">
        <v>1608329206.8499999</v>
      </c>
      <c r="I19">
        <f t="shared" si="0"/>
        <v>4.4662778620877571E-5</v>
      </c>
      <c r="J19">
        <f t="shared" si="1"/>
        <v>-1.3912917891824732E-2</v>
      </c>
      <c r="K19">
        <f t="shared" si="2"/>
        <v>79.600489999999994</v>
      </c>
      <c r="L19">
        <f t="shared" si="3"/>
        <v>86.243396256303669</v>
      </c>
      <c r="M19">
        <f t="shared" si="4"/>
        <v>8.8455921158294259</v>
      </c>
      <c r="N19">
        <f t="shared" si="5"/>
        <v>8.1642594949256093</v>
      </c>
      <c r="O19">
        <f t="shared" si="6"/>
        <v>2.4599865676891847E-3</v>
      </c>
      <c r="P19">
        <f t="shared" si="7"/>
        <v>2.9724772730698241</v>
      </c>
      <c r="Q19">
        <f t="shared" si="8"/>
        <v>2.4588560982344108E-3</v>
      </c>
      <c r="R19">
        <f t="shared" si="9"/>
        <v>1.5368865838489079E-3</v>
      </c>
      <c r="S19">
        <f t="shared" si="10"/>
        <v>231.29097803219298</v>
      </c>
      <c r="T19">
        <f t="shared" si="11"/>
        <v>29.326187496323332</v>
      </c>
      <c r="U19">
        <f t="shared" si="12"/>
        <v>28.140496666666699</v>
      </c>
      <c r="V19">
        <f t="shared" si="13"/>
        <v>3.8260324861473687</v>
      </c>
      <c r="W19">
        <f t="shared" si="14"/>
        <v>53.148921812567139</v>
      </c>
      <c r="X19">
        <f t="shared" si="15"/>
        <v>2.0160871969451173</v>
      </c>
      <c r="Y19">
        <f t="shared" si="16"/>
        <v>3.7932795778152744</v>
      </c>
      <c r="Z19">
        <f t="shared" si="17"/>
        <v>1.8099452892022514</v>
      </c>
      <c r="AA19">
        <f t="shared" si="18"/>
        <v>-1.969628537180701</v>
      </c>
      <c r="AB19">
        <f t="shared" si="19"/>
        <v>-23.645211334733823</v>
      </c>
      <c r="AC19">
        <f t="shared" si="20"/>
        <v>-1.7350985693441197</v>
      </c>
      <c r="AD19">
        <f t="shared" si="21"/>
        <v>203.94103959093431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54003.294359570347</v>
      </c>
      <c r="AJ19" t="s">
        <v>293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15416.8</v>
      </c>
      <c r="AS19">
        <v>924.33919230769197</v>
      </c>
      <c r="AT19">
        <v>961.87</v>
      </c>
      <c r="AU19">
        <f t="shared" si="27"/>
        <v>3.9018586391412646E-2</v>
      </c>
      <c r="AV19">
        <v>0.5</v>
      </c>
      <c r="AW19">
        <f t="shared" si="28"/>
        <v>1180.1845006277567</v>
      </c>
      <c r="AX19">
        <f t="shared" si="29"/>
        <v>-1.3912917891824732E-2</v>
      </c>
      <c r="AY19">
        <f t="shared" si="30"/>
        <v>23.02456544777516</v>
      </c>
      <c r="AZ19">
        <f t="shared" si="31"/>
        <v>0.2863900527098257</v>
      </c>
      <c r="BA19">
        <f t="shared" si="32"/>
        <v>4.777512004474612E-4</v>
      </c>
      <c r="BB19">
        <f t="shared" si="33"/>
        <v>2.391393847401416</v>
      </c>
      <c r="BC19" t="s">
        <v>306</v>
      </c>
      <c r="BD19">
        <v>686.4</v>
      </c>
      <c r="BE19">
        <f t="shared" si="34"/>
        <v>275.47000000000003</v>
      </c>
      <c r="BF19">
        <f t="shared" si="35"/>
        <v>0.13624281298256807</v>
      </c>
      <c r="BG19">
        <f t="shared" si="36"/>
        <v>0.89304960243508513</v>
      </c>
      <c r="BH19">
        <f t="shared" si="37"/>
        <v>0.15232086940504827</v>
      </c>
      <c r="BI19">
        <f t="shared" si="38"/>
        <v>0.90324637586601031</v>
      </c>
      <c r="BJ19">
        <f t="shared" si="39"/>
        <v>0.10117180750256988</v>
      </c>
      <c r="BK19">
        <f t="shared" si="40"/>
        <v>0.89882819249743018</v>
      </c>
      <c r="BL19">
        <f t="shared" si="41"/>
        <v>1399.99933333333</v>
      </c>
      <c r="BM19">
        <f t="shared" si="42"/>
        <v>1180.1845006277567</v>
      </c>
      <c r="BN19">
        <f t="shared" si="43"/>
        <v>0.84298933044331892</v>
      </c>
      <c r="BO19">
        <f t="shared" si="44"/>
        <v>0.19597866088663768</v>
      </c>
      <c r="BP19">
        <v>6</v>
      </c>
      <c r="BQ19">
        <v>0.5</v>
      </c>
      <c r="BR19" t="s">
        <v>296</v>
      </c>
      <c r="BS19">
        <v>2</v>
      </c>
      <c r="BT19">
        <v>1608329206.8499999</v>
      </c>
      <c r="BU19">
        <v>79.600489999999994</v>
      </c>
      <c r="BV19">
        <v>79.588066666666705</v>
      </c>
      <c r="BW19">
        <v>19.656593333333301</v>
      </c>
      <c r="BX19">
        <v>19.6040766666667</v>
      </c>
      <c r="BY19">
        <v>80.592830000000006</v>
      </c>
      <c r="BZ19">
        <v>19.668980000000001</v>
      </c>
      <c r="CA19">
        <v>500.2396</v>
      </c>
      <c r="CB19">
        <v>102.465466666667</v>
      </c>
      <c r="CC19">
        <v>9.9976019999999999E-2</v>
      </c>
      <c r="CD19">
        <v>27.9929466666667</v>
      </c>
      <c r="CE19">
        <v>28.140496666666699</v>
      </c>
      <c r="CF19">
        <v>999.9</v>
      </c>
      <c r="CG19">
        <v>0</v>
      </c>
      <c r="CH19">
        <v>0</v>
      </c>
      <c r="CI19">
        <v>10000.23</v>
      </c>
      <c r="CJ19">
        <v>0</v>
      </c>
      <c r="CK19">
        <v>338.73143333333297</v>
      </c>
      <c r="CL19">
        <v>1399.99933333333</v>
      </c>
      <c r="CM19">
        <v>0.89999826666666705</v>
      </c>
      <c r="CN19">
        <v>0.10000194666666699</v>
      </c>
      <c r="CO19">
        <v>0</v>
      </c>
      <c r="CP19">
        <v>924.31313333333298</v>
      </c>
      <c r="CQ19">
        <v>4.99979</v>
      </c>
      <c r="CR19">
        <v>12893.25</v>
      </c>
      <c r="CS19">
        <v>11904.66</v>
      </c>
      <c r="CT19">
        <v>47.875</v>
      </c>
      <c r="CU19">
        <v>50.3915333333333</v>
      </c>
      <c r="CV19">
        <v>49</v>
      </c>
      <c r="CW19">
        <v>49.328800000000001</v>
      </c>
      <c r="CX19">
        <v>49.061999999999998</v>
      </c>
      <c r="CY19">
        <v>1255.4973333333301</v>
      </c>
      <c r="CZ19">
        <v>139.50200000000001</v>
      </c>
      <c r="DA19">
        <v>0</v>
      </c>
      <c r="DB19">
        <v>77.599999904632597</v>
      </c>
      <c r="DC19">
        <v>0</v>
      </c>
      <c r="DD19">
        <v>924.33919230769197</v>
      </c>
      <c r="DE19">
        <v>1.8952820456066599</v>
      </c>
      <c r="DF19">
        <v>13.73333329496</v>
      </c>
      <c r="DG19">
        <v>12893.3807692308</v>
      </c>
      <c r="DH19">
        <v>15</v>
      </c>
      <c r="DI19">
        <v>1608329016.5</v>
      </c>
      <c r="DJ19" t="s">
        <v>297</v>
      </c>
      <c r="DK19">
        <v>1608329016.5</v>
      </c>
      <c r="DL19">
        <v>1608329012</v>
      </c>
      <c r="DM19">
        <v>20</v>
      </c>
      <c r="DN19">
        <v>6.9000000000000006E-2</v>
      </c>
      <c r="DO19">
        <v>2E-3</v>
      </c>
      <c r="DP19">
        <v>-0.83499999999999996</v>
      </c>
      <c r="DQ19">
        <v>-1.0999999999999999E-2</v>
      </c>
      <c r="DR19">
        <v>400</v>
      </c>
      <c r="DS19">
        <v>20</v>
      </c>
      <c r="DT19">
        <v>0.36</v>
      </c>
      <c r="DU19">
        <v>0.22</v>
      </c>
      <c r="DV19">
        <v>-1.0892836279222299E-2</v>
      </c>
      <c r="DW19">
        <v>-0.132674887076492</v>
      </c>
      <c r="DX19">
        <v>1.34905871458395E-2</v>
      </c>
      <c r="DY19">
        <v>1</v>
      </c>
      <c r="DZ19">
        <v>9.1193342258064497E-3</v>
      </c>
      <c r="EA19">
        <v>0.15735253345161301</v>
      </c>
      <c r="EB19">
        <v>1.6240640447355199E-2</v>
      </c>
      <c r="EC19">
        <v>1</v>
      </c>
      <c r="ED19">
        <v>5.3340541935483897E-2</v>
      </c>
      <c r="EE19">
        <v>-5.7641661290322603E-2</v>
      </c>
      <c r="EF19">
        <v>5.5891917557979801E-3</v>
      </c>
      <c r="EG19">
        <v>1</v>
      </c>
      <c r="EH19">
        <v>3</v>
      </c>
      <c r="EI19">
        <v>3</v>
      </c>
      <c r="EJ19" t="s">
        <v>298</v>
      </c>
      <c r="EK19">
        <v>100</v>
      </c>
      <c r="EL19">
        <v>100</v>
      </c>
      <c r="EM19">
        <v>-0.99199999999999999</v>
      </c>
      <c r="EN19">
        <v>-1.2500000000000001E-2</v>
      </c>
      <c r="EO19">
        <v>-1.05327774426177</v>
      </c>
      <c r="EP19">
        <v>8.1547674161403102E-4</v>
      </c>
      <c r="EQ19">
        <v>-7.5071724955183801E-7</v>
      </c>
      <c r="ER19">
        <v>1.8443278439785599E-10</v>
      </c>
      <c r="ES19">
        <v>-0.15602137376923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3.3</v>
      </c>
      <c r="FB19">
        <v>3.4</v>
      </c>
      <c r="FC19">
        <v>2</v>
      </c>
      <c r="FD19">
        <v>512.04</v>
      </c>
      <c r="FE19">
        <v>489.67200000000003</v>
      </c>
      <c r="FF19">
        <v>22.910299999999999</v>
      </c>
      <c r="FG19">
        <v>32.369700000000002</v>
      </c>
      <c r="FH19">
        <v>30.000499999999999</v>
      </c>
      <c r="FI19">
        <v>32.303600000000003</v>
      </c>
      <c r="FJ19">
        <v>32.266800000000003</v>
      </c>
      <c r="FK19">
        <v>6.4864699999999997</v>
      </c>
      <c r="FL19">
        <v>14.699199999999999</v>
      </c>
      <c r="FM19">
        <v>39.3536</v>
      </c>
      <c r="FN19">
        <v>22.9087</v>
      </c>
      <c r="FO19">
        <v>79.790700000000001</v>
      </c>
      <c r="FP19">
        <v>19.7103</v>
      </c>
      <c r="FQ19">
        <v>101.093</v>
      </c>
      <c r="FR19">
        <v>100.565</v>
      </c>
    </row>
    <row r="20" spans="1:174" x14ac:dyDescent="0.25">
      <c r="A20">
        <v>4</v>
      </c>
      <c r="B20">
        <v>1608329288.5999999</v>
      </c>
      <c r="C20">
        <v>295.09999990463302</v>
      </c>
      <c r="D20" t="s">
        <v>307</v>
      </c>
      <c r="E20" t="s">
        <v>308</v>
      </c>
      <c r="F20" t="s">
        <v>291</v>
      </c>
      <c r="G20" t="s">
        <v>292</v>
      </c>
      <c r="H20">
        <v>1608329280.8499999</v>
      </c>
      <c r="I20">
        <f t="shared" si="0"/>
        <v>3.4290820051846597E-5</v>
      </c>
      <c r="J20">
        <f t="shared" si="1"/>
        <v>2.5596209023857685E-2</v>
      </c>
      <c r="K20">
        <f t="shared" si="2"/>
        <v>99.690269999999998</v>
      </c>
      <c r="L20">
        <f t="shared" si="3"/>
        <v>75.573294684677322</v>
      </c>
      <c r="M20">
        <f t="shared" si="4"/>
        <v>7.7512187826996373</v>
      </c>
      <c r="N20">
        <f t="shared" si="5"/>
        <v>10.224790337651765</v>
      </c>
      <c r="O20">
        <f t="shared" si="6"/>
        <v>1.898072952048578E-3</v>
      </c>
      <c r="P20">
        <f t="shared" si="7"/>
        <v>2.9726961863013948</v>
      </c>
      <c r="Q20">
        <f t="shared" si="8"/>
        <v>1.8973999189446792E-3</v>
      </c>
      <c r="R20">
        <f t="shared" si="9"/>
        <v>1.185935397330265E-3</v>
      </c>
      <c r="S20">
        <f t="shared" si="10"/>
        <v>231.28800569521493</v>
      </c>
      <c r="T20">
        <f t="shared" si="11"/>
        <v>29.314780541416532</v>
      </c>
      <c r="U20">
        <f t="shared" si="12"/>
        <v>28.1337266666667</v>
      </c>
      <c r="V20">
        <f t="shared" si="13"/>
        <v>3.8245243101722455</v>
      </c>
      <c r="W20">
        <f t="shared" si="14"/>
        <v>53.39443479064294</v>
      </c>
      <c r="X20">
        <f t="shared" si="15"/>
        <v>2.023751197999613</v>
      </c>
      <c r="Y20">
        <f t="shared" si="16"/>
        <v>3.7901912548276724</v>
      </c>
      <c r="Z20">
        <f t="shared" si="17"/>
        <v>1.8007731121726325</v>
      </c>
      <c r="AA20">
        <f t="shared" si="18"/>
        <v>-1.5122251642864348</v>
      </c>
      <c r="AB20">
        <f t="shared" si="19"/>
        <v>-24.800853504162543</v>
      </c>
      <c r="AC20">
        <f t="shared" si="20"/>
        <v>-1.8195781816722716</v>
      </c>
      <c r="AD20">
        <f t="shared" si="21"/>
        <v>203.15534884509367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54012.219376495028</v>
      </c>
      <c r="AJ20" t="s">
        <v>293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15415.8</v>
      </c>
      <c r="AS20">
        <v>918.98507692307703</v>
      </c>
      <c r="AT20">
        <v>956.22</v>
      </c>
      <c r="AU20">
        <f t="shared" si="27"/>
        <v>3.8939703286819949E-2</v>
      </c>
      <c r="AV20">
        <v>0.5</v>
      </c>
      <c r="AW20">
        <f t="shared" si="28"/>
        <v>1180.1683206277771</v>
      </c>
      <c r="AX20">
        <f t="shared" si="29"/>
        <v>2.5596209023857685E-2</v>
      </c>
      <c r="AY20">
        <f t="shared" si="30"/>
        <v>22.977702116875115</v>
      </c>
      <c r="AZ20">
        <f t="shared" si="31"/>
        <v>0.28242454665244404</v>
      </c>
      <c r="BA20">
        <f t="shared" si="32"/>
        <v>5.1123528592865377E-4</v>
      </c>
      <c r="BB20">
        <f t="shared" si="33"/>
        <v>2.4114325155298983</v>
      </c>
      <c r="BC20" t="s">
        <v>310</v>
      </c>
      <c r="BD20">
        <v>686.16</v>
      </c>
      <c r="BE20">
        <f t="shared" si="34"/>
        <v>270.06000000000006</v>
      </c>
      <c r="BF20">
        <f t="shared" si="35"/>
        <v>0.1378764832886136</v>
      </c>
      <c r="BG20">
        <f t="shared" si="36"/>
        <v>0.89515978757104242</v>
      </c>
      <c r="BH20">
        <f t="shared" si="37"/>
        <v>0.15466664110478412</v>
      </c>
      <c r="BI20">
        <f t="shared" si="38"/>
        <v>0.90546501765247445</v>
      </c>
      <c r="BJ20">
        <f t="shared" si="39"/>
        <v>0.10294544508826009</v>
      </c>
      <c r="BK20">
        <f t="shared" si="40"/>
        <v>0.89705455491173991</v>
      </c>
      <c r="BL20">
        <f t="shared" si="41"/>
        <v>1399.98</v>
      </c>
      <c r="BM20">
        <f t="shared" si="42"/>
        <v>1180.1683206277771</v>
      </c>
      <c r="BN20">
        <f t="shared" si="43"/>
        <v>0.84298941458290622</v>
      </c>
      <c r="BO20">
        <f t="shared" si="44"/>
        <v>0.19597882916581247</v>
      </c>
      <c r="BP20">
        <v>6</v>
      </c>
      <c r="BQ20">
        <v>0.5</v>
      </c>
      <c r="BR20" t="s">
        <v>296</v>
      </c>
      <c r="BS20">
        <v>2</v>
      </c>
      <c r="BT20">
        <v>1608329280.8499999</v>
      </c>
      <c r="BU20">
        <v>99.690269999999998</v>
      </c>
      <c r="BV20">
        <v>99.725070000000002</v>
      </c>
      <c r="BW20">
        <v>19.731290000000001</v>
      </c>
      <c r="BX20">
        <v>19.6909733333333</v>
      </c>
      <c r="BY20">
        <v>100.668833333333</v>
      </c>
      <c r="BZ20">
        <v>19.742136666666699</v>
      </c>
      <c r="CA20">
        <v>500.25293333333298</v>
      </c>
      <c r="CB20">
        <v>102.465566666667</v>
      </c>
      <c r="CC20">
        <v>0.10001308</v>
      </c>
      <c r="CD20">
        <v>27.9789766666667</v>
      </c>
      <c r="CE20">
        <v>28.1337266666667</v>
      </c>
      <c r="CF20">
        <v>999.9</v>
      </c>
      <c r="CG20">
        <v>0</v>
      </c>
      <c r="CH20">
        <v>0</v>
      </c>
      <c r="CI20">
        <v>10001.459000000001</v>
      </c>
      <c r="CJ20">
        <v>0</v>
      </c>
      <c r="CK20">
        <v>340.93846666666701</v>
      </c>
      <c r="CL20">
        <v>1399.98</v>
      </c>
      <c r="CM20">
        <v>0.89999490000000004</v>
      </c>
      <c r="CN20">
        <v>0.10000526</v>
      </c>
      <c r="CO20">
        <v>0</v>
      </c>
      <c r="CP20">
        <v>918.97733333333395</v>
      </c>
      <c r="CQ20">
        <v>4.99979</v>
      </c>
      <c r="CR20">
        <v>12823.95</v>
      </c>
      <c r="CS20">
        <v>11904.4766666667</v>
      </c>
      <c r="CT20">
        <v>48</v>
      </c>
      <c r="CU20">
        <v>50.495800000000003</v>
      </c>
      <c r="CV20">
        <v>49.125</v>
      </c>
      <c r="CW20">
        <v>49.432866666666598</v>
      </c>
      <c r="CX20">
        <v>49.186999999999998</v>
      </c>
      <c r="CY20">
        <v>1255.4760000000001</v>
      </c>
      <c r="CZ20">
        <v>139.50399999999999</v>
      </c>
      <c r="DA20">
        <v>0</v>
      </c>
      <c r="DB20">
        <v>73.199999809265094</v>
      </c>
      <c r="DC20">
        <v>0</v>
      </c>
      <c r="DD20">
        <v>918.98507692307703</v>
      </c>
      <c r="DE20">
        <v>1.56758973570405</v>
      </c>
      <c r="DF20">
        <v>12.591452909977001</v>
      </c>
      <c r="DG20">
        <v>12824.2038461538</v>
      </c>
      <c r="DH20">
        <v>15</v>
      </c>
      <c r="DI20">
        <v>1608329016.5</v>
      </c>
      <c r="DJ20" t="s">
        <v>297</v>
      </c>
      <c r="DK20">
        <v>1608329016.5</v>
      </c>
      <c r="DL20">
        <v>1608329012</v>
      </c>
      <c r="DM20">
        <v>20</v>
      </c>
      <c r="DN20">
        <v>6.9000000000000006E-2</v>
      </c>
      <c r="DO20">
        <v>2E-3</v>
      </c>
      <c r="DP20">
        <v>-0.83499999999999996</v>
      </c>
      <c r="DQ20">
        <v>-1.0999999999999999E-2</v>
      </c>
      <c r="DR20">
        <v>400</v>
      </c>
      <c r="DS20">
        <v>20</v>
      </c>
      <c r="DT20">
        <v>0.36</v>
      </c>
      <c r="DU20">
        <v>0.22</v>
      </c>
      <c r="DV20">
        <v>2.8599737479289001E-2</v>
      </c>
      <c r="DW20">
        <v>-0.16251877975973</v>
      </c>
      <c r="DX20">
        <v>2.92684372710885E-2</v>
      </c>
      <c r="DY20">
        <v>1</v>
      </c>
      <c r="DZ20">
        <v>-3.9000714290322598E-2</v>
      </c>
      <c r="EA20">
        <v>0.157467177193548</v>
      </c>
      <c r="EB20">
        <v>3.4617156824027398E-2</v>
      </c>
      <c r="EC20">
        <v>1</v>
      </c>
      <c r="ED20">
        <v>3.9829803225806398E-2</v>
      </c>
      <c r="EE20">
        <v>4.4942458064516001E-2</v>
      </c>
      <c r="EF20">
        <v>3.4060592156203301E-3</v>
      </c>
      <c r="EG20">
        <v>1</v>
      </c>
      <c r="EH20">
        <v>3</v>
      </c>
      <c r="EI20">
        <v>3</v>
      </c>
      <c r="EJ20" t="s">
        <v>298</v>
      </c>
      <c r="EK20">
        <v>100</v>
      </c>
      <c r="EL20">
        <v>100</v>
      </c>
      <c r="EM20">
        <v>-0.97799999999999998</v>
      </c>
      <c r="EN20">
        <v>-1.09E-2</v>
      </c>
      <c r="EO20">
        <v>-1.05327774426177</v>
      </c>
      <c r="EP20">
        <v>8.1547674161403102E-4</v>
      </c>
      <c r="EQ20">
        <v>-7.5071724955183801E-7</v>
      </c>
      <c r="ER20">
        <v>1.8443278439785599E-10</v>
      </c>
      <c r="ES20">
        <v>-0.15602137376923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4.5999999999999996</v>
      </c>
      <c r="FC20">
        <v>2</v>
      </c>
      <c r="FD20">
        <v>511.98200000000003</v>
      </c>
      <c r="FE20">
        <v>489.68799999999999</v>
      </c>
      <c r="FF20">
        <v>22.8795</v>
      </c>
      <c r="FG20">
        <v>32.442100000000003</v>
      </c>
      <c r="FH20">
        <v>30.0001</v>
      </c>
      <c r="FI20">
        <v>32.358499999999999</v>
      </c>
      <c r="FJ20">
        <v>32.317799999999998</v>
      </c>
      <c r="FK20">
        <v>7.3856799999999998</v>
      </c>
      <c r="FL20">
        <v>14.045999999999999</v>
      </c>
      <c r="FM20">
        <v>39.3536</v>
      </c>
      <c r="FN20">
        <v>22.887599999999999</v>
      </c>
      <c r="FO20">
        <v>99.949600000000004</v>
      </c>
      <c r="FP20">
        <v>19.7196</v>
      </c>
      <c r="FQ20">
        <v>101.08199999999999</v>
      </c>
      <c r="FR20">
        <v>100.554</v>
      </c>
    </row>
    <row r="21" spans="1:174" x14ac:dyDescent="0.25">
      <c r="A21">
        <v>5</v>
      </c>
      <c r="B21">
        <v>1608329377.5999999</v>
      </c>
      <c r="C21">
        <v>384.09999990463302</v>
      </c>
      <c r="D21" t="s">
        <v>311</v>
      </c>
      <c r="E21" t="s">
        <v>312</v>
      </c>
      <c r="F21" t="s">
        <v>291</v>
      </c>
      <c r="G21" t="s">
        <v>292</v>
      </c>
      <c r="H21">
        <v>1608329369.8499999</v>
      </c>
      <c r="I21">
        <f t="shared" si="0"/>
        <v>3.8627665236393953E-5</v>
      </c>
      <c r="J21">
        <f t="shared" si="1"/>
        <v>0.14262391881751416</v>
      </c>
      <c r="K21">
        <f t="shared" si="2"/>
        <v>149.62629999999999</v>
      </c>
      <c r="L21">
        <f t="shared" si="3"/>
        <v>39.656904505171553</v>
      </c>
      <c r="M21">
        <f t="shared" si="4"/>
        <v>4.0674625172338361</v>
      </c>
      <c r="N21">
        <f t="shared" si="5"/>
        <v>15.346618058981868</v>
      </c>
      <c r="O21">
        <f t="shared" si="6"/>
        <v>2.1290221123405066E-3</v>
      </c>
      <c r="P21">
        <f t="shared" si="7"/>
        <v>2.9721444699267083</v>
      </c>
      <c r="Q21">
        <f t="shared" si="8"/>
        <v>2.1281752139456576E-3</v>
      </c>
      <c r="R21">
        <f t="shared" si="9"/>
        <v>1.3301855692536032E-3</v>
      </c>
      <c r="S21">
        <f t="shared" si="10"/>
        <v>231.29099060499058</v>
      </c>
      <c r="T21">
        <f t="shared" si="11"/>
        <v>29.317780018815494</v>
      </c>
      <c r="U21">
        <f t="shared" si="12"/>
        <v>28.1398166666667</v>
      </c>
      <c r="V21">
        <f t="shared" si="13"/>
        <v>3.8258809767935804</v>
      </c>
      <c r="W21">
        <f t="shared" si="14"/>
        <v>53.211406074793629</v>
      </c>
      <c r="X21">
        <f t="shared" si="15"/>
        <v>2.0172687923029535</v>
      </c>
      <c r="Y21">
        <f t="shared" si="16"/>
        <v>3.7910458322929723</v>
      </c>
      <c r="Z21">
        <f t="shared" si="17"/>
        <v>1.8086121844906269</v>
      </c>
      <c r="AA21">
        <f t="shared" si="18"/>
        <v>-1.7034800369249734</v>
      </c>
      <c r="AB21">
        <f t="shared" si="19"/>
        <v>-25.152504754648586</v>
      </c>
      <c r="AC21">
        <f t="shared" si="20"/>
        <v>-1.845812101464551</v>
      </c>
      <c r="AD21">
        <f t="shared" si="21"/>
        <v>202.58919371195245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53995.371454863664</v>
      </c>
      <c r="AJ21" t="s">
        <v>293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15415.4</v>
      </c>
      <c r="AS21">
        <v>916.26463999999999</v>
      </c>
      <c r="AT21">
        <v>953.76</v>
      </c>
      <c r="AU21">
        <f t="shared" si="27"/>
        <v>3.9313202482804899E-2</v>
      </c>
      <c r="AV21">
        <v>0.5</v>
      </c>
      <c r="AW21">
        <f t="shared" si="28"/>
        <v>1180.1832486348253</v>
      </c>
      <c r="AX21">
        <f t="shared" si="29"/>
        <v>0.14262391881751416</v>
      </c>
      <c r="AY21">
        <f t="shared" si="30"/>
        <v>23.198391510197684</v>
      </c>
      <c r="AZ21">
        <f t="shared" si="31"/>
        <v>0.28108748532125488</v>
      </c>
      <c r="BA21">
        <f t="shared" si="32"/>
        <v>6.1038944542470442E-4</v>
      </c>
      <c r="BB21">
        <f t="shared" si="33"/>
        <v>2.4202315047810767</v>
      </c>
      <c r="BC21" t="s">
        <v>314</v>
      </c>
      <c r="BD21">
        <v>685.67</v>
      </c>
      <c r="BE21">
        <f t="shared" si="34"/>
        <v>268.09000000000003</v>
      </c>
      <c r="BF21">
        <f t="shared" si="35"/>
        <v>0.13986109142452161</v>
      </c>
      <c r="BG21">
        <f t="shared" si="36"/>
        <v>0.89594435668236028</v>
      </c>
      <c r="BH21">
        <f t="shared" si="37"/>
        <v>0.15735636992846255</v>
      </c>
      <c r="BI21">
        <f t="shared" si="38"/>
        <v>0.90643101035950135</v>
      </c>
      <c r="BJ21">
        <f t="shared" si="39"/>
        <v>0.10466250728288688</v>
      </c>
      <c r="BK21">
        <f t="shared" si="40"/>
        <v>0.89533749271711316</v>
      </c>
      <c r="BL21">
        <f t="shared" si="41"/>
        <v>1399.9976666666701</v>
      </c>
      <c r="BM21">
        <f t="shared" si="42"/>
        <v>1180.1832486348253</v>
      </c>
      <c r="BN21">
        <f t="shared" si="43"/>
        <v>0.84298943972155838</v>
      </c>
      <c r="BO21">
        <f t="shared" si="44"/>
        <v>0.19597887944311698</v>
      </c>
      <c r="BP21">
        <v>6</v>
      </c>
      <c r="BQ21">
        <v>0.5</v>
      </c>
      <c r="BR21" t="s">
        <v>296</v>
      </c>
      <c r="BS21">
        <v>2</v>
      </c>
      <c r="BT21">
        <v>1608329369.8499999</v>
      </c>
      <c r="BU21">
        <v>149.62629999999999</v>
      </c>
      <c r="BV21">
        <v>149.80430000000001</v>
      </c>
      <c r="BW21">
        <v>19.667946666666701</v>
      </c>
      <c r="BX21">
        <v>19.622526666666701</v>
      </c>
      <c r="BY21">
        <v>150.57320000000001</v>
      </c>
      <c r="BZ21">
        <v>19.680109999999999</v>
      </c>
      <c r="CA21">
        <v>500.236966666667</v>
      </c>
      <c r="CB21">
        <v>102.4663</v>
      </c>
      <c r="CC21">
        <v>0.100013936666667</v>
      </c>
      <c r="CD21">
        <v>27.9828433333333</v>
      </c>
      <c r="CE21">
        <v>28.1398166666667</v>
      </c>
      <c r="CF21">
        <v>999.9</v>
      </c>
      <c r="CG21">
        <v>0</v>
      </c>
      <c r="CH21">
        <v>0</v>
      </c>
      <c r="CI21">
        <v>9998.2656666666699</v>
      </c>
      <c r="CJ21">
        <v>0</v>
      </c>
      <c r="CK21">
        <v>333.6721</v>
      </c>
      <c r="CL21">
        <v>1399.9976666666701</v>
      </c>
      <c r="CM21">
        <v>0.89999706666666701</v>
      </c>
      <c r="CN21">
        <v>0.10000313</v>
      </c>
      <c r="CO21">
        <v>0</v>
      </c>
      <c r="CP21">
        <v>916.24413333333302</v>
      </c>
      <c r="CQ21">
        <v>4.99979</v>
      </c>
      <c r="CR21">
        <v>12787.0933333333</v>
      </c>
      <c r="CS21">
        <v>11904.65</v>
      </c>
      <c r="CT21">
        <v>48.061999999999998</v>
      </c>
      <c r="CU21">
        <v>50.561999999999998</v>
      </c>
      <c r="CV21">
        <v>49.186999999999998</v>
      </c>
      <c r="CW21">
        <v>49.495800000000003</v>
      </c>
      <c r="CX21">
        <v>49.25</v>
      </c>
      <c r="CY21">
        <v>1255.49133333333</v>
      </c>
      <c r="CZ21">
        <v>139.50700000000001</v>
      </c>
      <c r="DA21">
        <v>0</v>
      </c>
      <c r="DB21">
        <v>88.199999809265094</v>
      </c>
      <c r="DC21">
        <v>0</v>
      </c>
      <c r="DD21">
        <v>916.26463999999999</v>
      </c>
      <c r="DE21">
        <v>4.5980000083617698</v>
      </c>
      <c r="DF21">
        <v>54.7000001421181</v>
      </c>
      <c r="DG21">
        <v>12787.371999999999</v>
      </c>
      <c r="DH21">
        <v>15</v>
      </c>
      <c r="DI21">
        <v>1608329016.5</v>
      </c>
      <c r="DJ21" t="s">
        <v>297</v>
      </c>
      <c r="DK21">
        <v>1608329016.5</v>
      </c>
      <c r="DL21">
        <v>1608329012</v>
      </c>
      <c r="DM21">
        <v>20</v>
      </c>
      <c r="DN21">
        <v>6.9000000000000006E-2</v>
      </c>
      <c r="DO21">
        <v>2E-3</v>
      </c>
      <c r="DP21">
        <v>-0.83499999999999996</v>
      </c>
      <c r="DQ21">
        <v>-1.0999999999999999E-2</v>
      </c>
      <c r="DR21">
        <v>400</v>
      </c>
      <c r="DS21">
        <v>20</v>
      </c>
      <c r="DT21">
        <v>0.36</v>
      </c>
      <c r="DU21">
        <v>0.22</v>
      </c>
      <c r="DV21">
        <v>0.14690288997380099</v>
      </c>
      <c r="DW21">
        <v>-0.174676943545129</v>
      </c>
      <c r="DX21">
        <v>2.3254799245772999E-2</v>
      </c>
      <c r="DY21">
        <v>1</v>
      </c>
      <c r="DZ21">
        <v>-0.18298096774193501</v>
      </c>
      <c r="EA21">
        <v>0.18660716129032301</v>
      </c>
      <c r="EB21">
        <v>2.7229448982713299E-2</v>
      </c>
      <c r="EC21">
        <v>1</v>
      </c>
      <c r="ED21">
        <v>4.4873083870967799E-2</v>
      </c>
      <c r="EE21">
        <v>4.2374346774193501E-2</v>
      </c>
      <c r="EF21">
        <v>3.2950863369272101E-3</v>
      </c>
      <c r="EG21">
        <v>1</v>
      </c>
      <c r="EH21">
        <v>3</v>
      </c>
      <c r="EI21">
        <v>3</v>
      </c>
      <c r="EJ21" t="s">
        <v>298</v>
      </c>
      <c r="EK21">
        <v>100</v>
      </c>
      <c r="EL21">
        <v>100</v>
      </c>
      <c r="EM21">
        <v>-0.94699999999999995</v>
      </c>
      <c r="EN21">
        <v>-1.2200000000000001E-2</v>
      </c>
      <c r="EO21">
        <v>-1.05327774426177</v>
      </c>
      <c r="EP21">
        <v>8.1547674161403102E-4</v>
      </c>
      <c r="EQ21">
        <v>-7.5071724955183801E-7</v>
      </c>
      <c r="ER21">
        <v>1.8443278439785599E-10</v>
      </c>
      <c r="ES21">
        <v>-0.15602137376923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</v>
      </c>
      <c r="FB21">
        <v>6.1</v>
      </c>
      <c r="FC21">
        <v>2</v>
      </c>
      <c r="FD21">
        <v>512.06500000000005</v>
      </c>
      <c r="FE21">
        <v>490.00099999999998</v>
      </c>
      <c r="FF21">
        <v>23.029900000000001</v>
      </c>
      <c r="FG21">
        <v>32.479999999999997</v>
      </c>
      <c r="FH21">
        <v>30.0001</v>
      </c>
      <c r="FI21">
        <v>32.396299999999997</v>
      </c>
      <c r="FJ21">
        <v>32.353999999999999</v>
      </c>
      <c r="FK21">
        <v>9.6375100000000007</v>
      </c>
      <c r="FL21">
        <v>14.05</v>
      </c>
      <c r="FM21">
        <v>39.3536</v>
      </c>
      <c r="FN21">
        <v>23.036899999999999</v>
      </c>
      <c r="FO21">
        <v>149.90600000000001</v>
      </c>
      <c r="FP21">
        <v>19.6736</v>
      </c>
      <c r="FQ21">
        <v>101.078</v>
      </c>
      <c r="FR21">
        <v>100.554</v>
      </c>
    </row>
    <row r="22" spans="1:174" x14ac:dyDescent="0.25">
      <c r="A22">
        <v>6</v>
      </c>
      <c r="B22">
        <v>1608329451.5999999</v>
      </c>
      <c r="C22">
        <v>458.09999990463302</v>
      </c>
      <c r="D22" t="s">
        <v>315</v>
      </c>
      <c r="E22" t="s">
        <v>316</v>
      </c>
      <c r="F22" t="s">
        <v>291</v>
      </c>
      <c r="G22" t="s">
        <v>292</v>
      </c>
      <c r="H22">
        <v>1608329443.8499999</v>
      </c>
      <c r="I22">
        <f t="shared" si="0"/>
        <v>5.8723060924185693E-5</v>
      </c>
      <c r="J22">
        <f t="shared" si="1"/>
        <v>0.24225747132893688</v>
      </c>
      <c r="K22">
        <f t="shared" si="2"/>
        <v>199.226233333333</v>
      </c>
      <c r="L22">
        <f t="shared" si="3"/>
        <v>75.482517358507991</v>
      </c>
      <c r="M22">
        <f t="shared" si="4"/>
        <v>7.7418536635387714</v>
      </c>
      <c r="N22">
        <f t="shared" si="5"/>
        <v>20.433610303152474</v>
      </c>
      <c r="O22">
        <f t="shared" si="6"/>
        <v>3.2383458388530427E-3</v>
      </c>
      <c r="P22">
        <f t="shared" si="7"/>
        <v>2.9718151876817789</v>
      </c>
      <c r="Q22">
        <f t="shared" si="8"/>
        <v>3.2363866860637218E-3</v>
      </c>
      <c r="R22">
        <f t="shared" si="9"/>
        <v>2.0229175979449804E-3</v>
      </c>
      <c r="S22">
        <f t="shared" si="10"/>
        <v>231.29149657565659</v>
      </c>
      <c r="T22">
        <f t="shared" si="11"/>
        <v>29.299809132113634</v>
      </c>
      <c r="U22">
        <f t="shared" si="12"/>
        <v>28.125209999999999</v>
      </c>
      <c r="V22">
        <f t="shared" si="13"/>
        <v>3.8226277599415548</v>
      </c>
      <c r="W22">
        <f t="shared" si="14"/>
        <v>53.180754623761551</v>
      </c>
      <c r="X22">
        <f t="shared" si="15"/>
        <v>2.0145826987321116</v>
      </c>
      <c r="Y22">
        <f t="shared" si="16"/>
        <v>3.7881799778598499</v>
      </c>
      <c r="Z22">
        <f t="shared" si="17"/>
        <v>1.8080450612094432</v>
      </c>
      <c r="AA22">
        <f t="shared" si="18"/>
        <v>-2.5896869867565893</v>
      </c>
      <c r="AB22">
        <f t="shared" si="19"/>
        <v>-24.887497116875764</v>
      </c>
      <c r="AC22">
        <f t="shared" si="20"/>
        <v>-1.8263159709480403</v>
      </c>
      <c r="AD22">
        <f t="shared" si="21"/>
        <v>201.98799650107622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53988.017426231148</v>
      </c>
      <c r="AJ22" t="s">
        <v>293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15415.1</v>
      </c>
      <c r="AS22">
        <v>912.63696000000004</v>
      </c>
      <c r="AT22">
        <v>949.86</v>
      </c>
      <c r="AU22">
        <f t="shared" si="27"/>
        <v>3.9187922430673927E-2</v>
      </c>
      <c r="AV22">
        <v>0.5</v>
      </c>
      <c r="AW22">
        <f t="shared" si="28"/>
        <v>1180.1852796312967</v>
      </c>
      <c r="AX22">
        <f t="shared" si="29"/>
        <v>0.24225747132893688</v>
      </c>
      <c r="AY22">
        <f t="shared" si="30"/>
        <v>23.124504596007235</v>
      </c>
      <c r="AZ22">
        <f t="shared" si="31"/>
        <v>0.27661971237866634</v>
      </c>
      <c r="BA22">
        <f t="shared" si="32"/>
        <v>6.9481035333819683E-4</v>
      </c>
      <c r="BB22">
        <f t="shared" si="33"/>
        <v>2.4342745246667929</v>
      </c>
      <c r="BC22" t="s">
        <v>318</v>
      </c>
      <c r="BD22">
        <v>687.11</v>
      </c>
      <c r="BE22">
        <f t="shared" si="34"/>
        <v>262.75</v>
      </c>
      <c r="BF22">
        <f t="shared" si="35"/>
        <v>0.14166713606089426</v>
      </c>
      <c r="BG22">
        <f t="shared" si="36"/>
        <v>0.89795997623273283</v>
      </c>
      <c r="BH22">
        <f t="shared" si="37"/>
        <v>0.15881283106551383</v>
      </c>
      <c r="BI22">
        <f t="shared" si="38"/>
        <v>0.90796246221210508</v>
      </c>
      <c r="BJ22">
        <f t="shared" si="39"/>
        <v>0.10665895654587673</v>
      </c>
      <c r="BK22">
        <f t="shared" si="40"/>
        <v>0.89334104345412324</v>
      </c>
      <c r="BL22">
        <f t="shared" si="41"/>
        <v>1400</v>
      </c>
      <c r="BM22">
        <f t="shared" si="42"/>
        <v>1180.1852796312967</v>
      </c>
      <c r="BN22">
        <f t="shared" si="43"/>
        <v>0.84298948545092622</v>
      </c>
      <c r="BO22">
        <f t="shared" si="44"/>
        <v>0.19597897090185254</v>
      </c>
      <c r="BP22">
        <v>6</v>
      </c>
      <c r="BQ22">
        <v>0.5</v>
      </c>
      <c r="BR22" t="s">
        <v>296</v>
      </c>
      <c r="BS22">
        <v>2</v>
      </c>
      <c r="BT22">
        <v>1608329443.8499999</v>
      </c>
      <c r="BU22">
        <v>199.226233333333</v>
      </c>
      <c r="BV22">
        <v>199.53083333333299</v>
      </c>
      <c r="BW22">
        <v>19.642036666666701</v>
      </c>
      <c r="BX22">
        <v>19.572986666666701</v>
      </c>
      <c r="BY22">
        <v>200.1448</v>
      </c>
      <c r="BZ22">
        <v>19.65474</v>
      </c>
      <c r="CA22">
        <v>500.24290000000002</v>
      </c>
      <c r="CB22">
        <v>102.46486666666701</v>
      </c>
      <c r="CC22">
        <v>9.9991189999999994E-2</v>
      </c>
      <c r="CD22">
        <v>27.9698733333333</v>
      </c>
      <c r="CE22">
        <v>28.125209999999999</v>
      </c>
      <c r="CF22">
        <v>999.9</v>
      </c>
      <c r="CG22">
        <v>0</v>
      </c>
      <c r="CH22">
        <v>0</v>
      </c>
      <c r="CI22">
        <v>9996.5426666666699</v>
      </c>
      <c r="CJ22">
        <v>0</v>
      </c>
      <c r="CK22">
        <v>332.76010000000002</v>
      </c>
      <c r="CL22">
        <v>1400</v>
      </c>
      <c r="CM22">
        <v>0.89999453333333301</v>
      </c>
      <c r="CN22">
        <v>0.100005623333333</v>
      </c>
      <c r="CO22">
        <v>0</v>
      </c>
      <c r="CP22">
        <v>912.60906666666699</v>
      </c>
      <c r="CQ22">
        <v>4.99979</v>
      </c>
      <c r="CR22">
        <v>12740.7266666667</v>
      </c>
      <c r="CS22">
        <v>11904.653333333301</v>
      </c>
      <c r="CT22">
        <v>48.110300000000002</v>
      </c>
      <c r="CU22">
        <v>50.612400000000001</v>
      </c>
      <c r="CV22">
        <v>49.25</v>
      </c>
      <c r="CW22">
        <v>49.5</v>
      </c>
      <c r="CX22">
        <v>49.299599999999998</v>
      </c>
      <c r="CY22">
        <v>1255.491</v>
      </c>
      <c r="CZ22">
        <v>139.50933333333299</v>
      </c>
      <c r="DA22">
        <v>0</v>
      </c>
      <c r="DB22">
        <v>73.5</v>
      </c>
      <c r="DC22">
        <v>0</v>
      </c>
      <c r="DD22">
        <v>912.63696000000004</v>
      </c>
      <c r="DE22">
        <v>3.0833846175811002</v>
      </c>
      <c r="DF22">
        <v>30.123076873828499</v>
      </c>
      <c r="DG22">
        <v>12741.168</v>
      </c>
      <c r="DH22">
        <v>15</v>
      </c>
      <c r="DI22">
        <v>1608329016.5</v>
      </c>
      <c r="DJ22" t="s">
        <v>297</v>
      </c>
      <c r="DK22">
        <v>1608329016.5</v>
      </c>
      <c r="DL22">
        <v>1608329012</v>
      </c>
      <c r="DM22">
        <v>20</v>
      </c>
      <c r="DN22">
        <v>6.9000000000000006E-2</v>
      </c>
      <c r="DO22">
        <v>2E-3</v>
      </c>
      <c r="DP22">
        <v>-0.83499999999999996</v>
      </c>
      <c r="DQ22">
        <v>-1.0999999999999999E-2</v>
      </c>
      <c r="DR22">
        <v>400</v>
      </c>
      <c r="DS22">
        <v>20</v>
      </c>
      <c r="DT22">
        <v>0.36</v>
      </c>
      <c r="DU22">
        <v>0.22</v>
      </c>
      <c r="DV22">
        <v>0.25046773095702202</v>
      </c>
      <c r="DW22">
        <v>-0.11547879947773999</v>
      </c>
      <c r="DX22">
        <v>2.89037344104369E-2</v>
      </c>
      <c r="DY22">
        <v>1</v>
      </c>
      <c r="DZ22">
        <v>-0.31188719354838701</v>
      </c>
      <c r="EA22">
        <v>0.193048016129031</v>
      </c>
      <c r="EB22">
        <v>3.74194861875893E-2</v>
      </c>
      <c r="EC22">
        <v>1</v>
      </c>
      <c r="ED22">
        <v>6.9421829032258103E-2</v>
      </c>
      <c r="EE22">
        <v>-2.55501000000001E-2</v>
      </c>
      <c r="EF22">
        <v>2.2743156073993698E-3</v>
      </c>
      <c r="EG22">
        <v>1</v>
      </c>
      <c r="EH22">
        <v>3</v>
      </c>
      <c r="EI22">
        <v>3</v>
      </c>
      <c r="EJ22" t="s">
        <v>298</v>
      </c>
      <c r="EK22">
        <v>100</v>
      </c>
      <c r="EL22">
        <v>100</v>
      </c>
      <c r="EM22">
        <v>-0.91900000000000004</v>
      </c>
      <c r="EN22">
        <v>-1.29E-2</v>
      </c>
      <c r="EO22">
        <v>-1.05327774426177</v>
      </c>
      <c r="EP22">
        <v>8.1547674161403102E-4</v>
      </c>
      <c r="EQ22">
        <v>-7.5071724955183801E-7</v>
      </c>
      <c r="ER22">
        <v>1.8443278439785599E-10</v>
      </c>
      <c r="ES22">
        <v>-0.15602137376923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7.3</v>
      </c>
      <c r="FB22">
        <v>7.3</v>
      </c>
      <c r="FC22">
        <v>2</v>
      </c>
      <c r="FD22">
        <v>512.05999999999995</v>
      </c>
      <c r="FE22">
        <v>490.35899999999998</v>
      </c>
      <c r="FF22">
        <v>23.058399999999999</v>
      </c>
      <c r="FG22">
        <v>32.474800000000002</v>
      </c>
      <c r="FH22">
        <v>29.999300000000002</v>
      </c>
      <c r="FI22">
        <v>32.397599999999997</v>
      </c>
      <c r="FJ22">
        <v>32.3506</v>
      </c>
      <c r="FK22">
        <v>11.866</v>
      </c>
      <c r="FL22">
        <v>14.9298</v>
      </c>
      <c r="FM22">
        <v>39.731900000000003</v>
      </c>
      <c r="FN22">
        <v>23.083300000000001</v>
      </c>
      <c r="FO22">
        <v>199.85499999999999</v>
      </c>
      <c r="FP22">
        <v>19.5852</v>
      </c>
      <c r="FQ22">
        <v>101.084</v>
      </c>
      <c r="FR22">
        <v>100.55800000000001</v>
      </c>
    </row>
    <row r="23" spans="1:174" x14ac:dyDescent="0.25">
      <c r="A23">
        <v>7</v>
      </c>
      <c r="B23">
        <v>1608329526.5999999</v>
      </c>
      <c r="C23">
        <v>533.09999990463302</v>
      </c>
      <c r="D23" t="s">
        <v>319</v>
      </c>
      <c r="E23" t="s">
        <v>320</v>
      </c>
      <c r="F23" t="s">
        <v>291</v>
      </c>
      <c r="G23" t="s">
        <v>292</v>
      </c>
      <c r="H23">
        <v>1608329518.8499999</v>
      </c>
      <c r="I23">
        <f t="shared" si="0"/>
        <v>9.1632654493636838E-5</v>
      </c>
      <c r="J23">
        <f t="shared" si="1"/>
        <v>0.26287168543703338</v>
      </c>
      <c r="K23">
        <f t="shared" si="2"/>
        <v>249.26576666666699</v>
      </c>
      <c r="L23">
        <f t="shared" si="3"/>
        <v>160.17465256461574</v>
      </c>
      <c r="M23">
        <f t="shared" si="4"/>
        <v>16.427068082584491</v>
      </c>
      <c r="N23">
        <f t="shared" si="5"/>
        <v>25.564005628413156</v>
      </c>
      <c r="O23">
        <f t="shared" si="6"/>
        <v>5.0619444032330993E-3</v>
      </c>
      <c r="P23">
        <f t="shared" si="7"/>
        <v>2.9718688309405614</v>
      </c>
      <c r="Q23">
        <f t="shared" si="8"/>
        <v>5.0571593253401518E-3</v>
      </c>
      <c r="R23">
        <f t="shared" si="9"/>
        <v>3.1611541118456389E-3</v>
      </c>
      <c r="S23">
        <f t="shared" si="10"/>
        <v>231.29406794075393</v>
      </c>
      <c r="T23">
        <f t="shared" si="11"/>
        <v>29.247824796905252</v>
      </c>
      <c r="U23">
        <f t="shared" si="12"/>
        <v>28.04646</v>
      </c>
      <c r="V23">
        <f t="shared" si="13"/>
        <v>3.8051299967893515</v>
      </c>
      <c r="W23">
        <f t="shared" si="14"/>
        <v>52.915405144205089</v>
      </c>
      <c r="X23">
        <f t="shared" si="15"/>
        <v>1.9994430342454388</v>
      </c>
      <c r="Y23">
        <f t="shared" si="16"/>
        <v>3.7785651055615195</v>
      </c>
      <c r="Z23">
        <f t="shared" si="17"/>
        <v>1.8056869625439127</v>
      </c>
      <c r="AA23">
        <f t="shared" si="18"/>
        <v>-4.0410000631693848</v>
      </c>
      <c r="AB23">
        <f t="shared" si="19"/>
        <v>-19.252496257062099</v>
      </c>
      <c r="AC23">
        <f t="shared" si="20"/>
        <v>-1.4119169745095563</v>
      </c>
      <c r="AD23">
        <f t="shared" si="21"/>
        <v>206.58865464601291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53997.244175625019</v>
      </c>
      <c r="AJ23" t="s">
        <v>293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15416.7</v>
      </c>
      <c r="AS23">
        <v>909.83273076923103</v>
      </c>
      <c r="AT23">
        <v>947.24</v>
      </c>
      <c r="AU23">
        <f t="shared" si="27"/>
        <v>3.9490804052583317E-2</v>
      </c>
      <c r="AV23">
        <v>0.5</v>
      </c>
      <c r="AW23">
        <f t="shared" si="28"/>
        <v>1180.2002396313158</v>
      </c>
      <c r="AX23">
        <f t="shared" si="29"/>
        <v>0.26287168543703338</v>
      </c>
      <c r="AY23">
        <f t="shared" si="30"/>
        <v>23.303528203046081</v>
      </c>
      <c r="AZ23">
        <f t="shared" si="31"/>
        <v>0.27727925340990667</v>
      </c>
      <c r="BA23">
        <f t="shared" si="32"/>
        <v>7.1226825501735072E-4</v>
      </c>
      <c r="BB23">
        <f t="shared" si="33"/>
        <v>2.4437734892952157</v>
      </c>
      <c r="BC23" t="s">
        <v>322</v>
      </c>
      <c r="BD23">
        <v>684.59</v>
      </c>
      <c r="BE23">
        <f t="shared" si="34"/>
        <v>262.64999999999998</v>
      </c>
      <c r="BF23">
        <f t="shared" si="35"/>
        <v>0.14242249849902525</v>
      </c>
      <c r="BG23">
        <f t="shared" si="36"/>
        <v>0.89809853772468573</v>
      </c>
      <c r="BH23">
        <f t="shared" si="37"/>
        <v>0.16140305749903627</v>
      </c>
      <c r="BI23">
        <f t="shared" si="38"/>
        <v>0.90899128371308513</v>
      </c>
      <c r="BJ23">
        <f t="shared" si="39"/>
        <v>0.10716367410195726</v>
      </c>
      <c r="BK23">
        <f t="shared" si="40"/>
        <v>0.89283632589804274</v>
      </c>
      <c r="BL23">
        <f t="shared" si="41"/>
        <v>1400.018</v>
      </c>
      <c r="BM23">
        <f t="shared" si="42"/>
        <v>1180.2002396313158</v>
      </c>
      <c r="BN23">
        <f t="shared" si="43"/>
        <v>0.84298933273094756</v>
      </c>
      <c r="BO23">
        <f t="shared" si="44"/>
        <v>0.19597866546189499</v>
      </c>
      <c r="BP23">
        <v>6</v>
      </c>
      <c r="BQ23">
        <v>0.5</v>
      </c>
      <c r="BR23" t="s">
        <v>296</v>
      </c>
      <c r="BS23">
        <v>2</v>
      </c>
      <c r="BT23">
        <v>1608329518.8499999</v>
      </c>
      <c r="BU23">
        <v>249.26576666666699</v>
      </c>
      <c r="BV23">
        <v>249.608466666667</v>
      </c>
      <c r="BW23">
        <v>19.4958766666667</v>
      </c>
      <c r="BX23">
        <v>19.388110000000001</v>
      </c>
      <c r="BY23">
        <v>250.15903333333301</v>
      </c>
      <c r="BZ23">
        <v>19.511590000000002</v>
      </c>
      <c r="CA23">
        <v>500.22626666666702</v>
      </c>
      <c r="CB23">
        <v>102.457266666667</v>
      </c>
      <c r="CC23">
        <v>9.9959583333333393E-2</v>
      </c>
      <c r="CD23">
        <v>27.926296666666701</v>
      </c>
      <c r="CE23">
        <v>28.04646</v>
      </c>
      <c r="CF23">
        <v>999.9</v>
      </c>
      <c r="CG23">
        <v>0</v>
      </c>
      <c r="CH23">
        <v>0</v>
      </c>
      <c r="CI23">
        <v>9997.58766666667</v>
      </c>
      <c r="CJ23">
        <v>0</v>
      </c>
      <c r="CK23">
        <v>331.63690000000003</v>
      </c>
      <c r="CL23">
        <v>1400.018</v>
      </c>
      <c r="CM23">
        <v>0.89999969999999996</v>
      </c>
      <c r="CN23">
        <v>0.10000065</v>
      </c>
      <c r="CO23">
        <v>0</v>
      </c>
      <c r="CP23">
        <v>909.80043333333299</v>
      </c>
      <c r="CQ23">
        <v>4.99979</v>
      </c>
      <c r="CR23">
        <v>12694.6466666667</v>
      </c>
      <c r="CS23">
        <v>11904.82</v>
      </c>
      <c r="CT23">
        <v>48.0041333333333</v>
      </c>
      <c r="CU23">
        <v>50.520666666666699</v>
      </c>
      <c r="CV23">
        <v>49.186999999999998</v>
      </c>
      <c r="CW23">
        <v>49.3874</v>
      </c>
      <c r="CX23">
        <v>49.220599999999997</v>
      </c>
      <c r="CY23">
        <v>1255.5143333333299</v>
      </c>
      <c r="CZ23">
        <v>139.50399999999999</v>
      </c>
      <c r="DA23">
        <v>0</v>
      </c>
      <c r="DB23">
        <v>74.399999856948895</v>
      </c>
      <c r="DC23">
        <v>0</v>
      </c>
      <c r="DD23">
        <v>909.83273076923103</v>
      </c>
      <c r="DE23">
        <v>3.6333333370510799</v>
      </c>
      <c r="DF23">
        <v>35.329914577991801</v>
      </c>
      <c r="DG23">
        <v>12694.9230769231</v>
      </c>
      <c r="DH23">
        <v>15</v>
      </c>
      <c r="DI23">
        <v>1608329016.5</v>
      </c>
      <c r="DJ23" t="s">
        <v>297</v>
      </c>
      <c r="DK23">
        <v>1608329016.5</v>
      </c>
      <c r="DL23">
        <v>1608329012</v>
      </c>
      <c r="DM23">
        <v>20</v>
      </c>
      <c r="DN23">
        <v>6.9000000000000006E-2</v>
      </c>
      <c r="DO23">
        <v>2E-3</v>
      </c>
      <c r="DP23">
        <v>-0.83499999999999996</v>
      </c>
      <c r="DQ23">
        <v>-1.0999999999999999E-2</v>
      </c>
      <c r="DR23">
        <v>400</v>
      </c>
      <c r="DS23">
        <v>20</v>
      </c>
      <c r="DT23">
        <v>0.36</v>
      </c>
      <c r="DU23">
        <v>0.22</v>
      </c>
      <c r="DV23">
        <v>0.270999489451204</v>
      </c>
      <c r="DW23">
        <v>-7.4693079588887698E-2</v>
      </c>
      <c r="DX23">
        <v>3.07885325881962E-2</v>
      </c>
      <c r="DY23">
        <v>1</v>
      </c>
      <c r="DZ23">
        <v>-0.351737225806452</v>
      </c>
      <c r="EA23">
        <v>0.10753877419355</v>
      </c>
      <c r="EB23">
        <v>3.6939774683377398E-2</v>
      </c>
      <c r="EC23">
        <v>1</v>
      </c>
      <c r="ED23">
        <v>0.10821535483871</v>
      </c>
      <c r="EE23">
        <v>-3.3524612903226003E-2</v>
      </c>
      <c r="EF23">
        <v>2.60324183190494E-3</v>
      </c>
      <c r="EG23">
        <v>1</v>
      </c>
      <c r="EH23">
        <v>3</v>
      </c>
      <c r="EI23">
        <v>3</v>
      </c>
      <c r="EJ23" t="s">
        <v>298</v>
      </c>
      <c r="EK23">
        <v>100</v>
      </c>
      <c r="EL23">
        <v>100</v>
      </c>
      <c r="EM23">
        <v>-0.89300000000000002</v>
      </c>
      <c r="EN23">
        <v>-1.6E-2</v>
      </c>
      <c r="EO23">
        <v>-1.05327774426177</v>
      </c>
      <c r="EP23">
        <v>8.1547674161403102E-4</v>
      </c>
      <c r="EQ23">
        <v>-7.5071724955183801E-7</v>
      </c>
      <c r="ER23">
        <v>1.8443278439785599E-10</v>
      </c>
      <c r="ES23">
        <v>-0.15602137376923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8.5</v>
      </c>
      <c r="FB23">
        <v>8.6</v>
      </c>
      <c r="FC23">
        <v>2</v>
      </c>
      <c r="FD23">
        <v>512.27700000000004</v>
      </c>
      <c r="FE23">
        <v>491.63799999999998</v>
      </c>
      <c r="FF23">
        <v>23.4176</v>
      </c>
      <c r="FG23">
        <v>32.314100000000003</v>
      </c>
      <c r="FH23">
        <v>29.9983</v>
      </c>
      <c r="FI23">
        <v>32.275599999999997</v>
      </c>
      <c r="FJ23">
        <v>32.223399999999998</v>
      </c>
      <c r="FK23">
        <v>14.059900000000001</v>
      </c>
      <c r="FL23">
        <v>15.4954</v>
      </c>
      <c r="FM23">
        <v>39.731900000000003</v>
      </c>
      <c r="FN23">
        <v>23.463699999999999</v>
      </c>
      <c r="FO23">
        <v>249.83799999999999</v>
      </c>
      <c r="FP23">
        <v>19.370999999999999</v>
      </c>
      <c r="FQ23">
        <v>101.127</v>
      </c>
      <c r="FR23">
        <v>100.596</v>
      </c>
    </row>
    <row r="24" spans="1:174" x14ac:dyDescent="0.25">
      <c r="A24">
        <v>8</v>
      </c>
      <c r="B24">
        <v>1608329632.5999999</v>
      </c>
      <c r="C24">
        <v>639.09999990463302</v>
      </c>
      <c r="D24" t="s">
        <v>323</v>
      </c>
      <c r="E24" t="s">
        <v>324</v>
      </c>
      <c r="F24" t="s">
        <v>291</v>
      </c>
      <c r="G24" t="s">
        <v>292</v>
      </c>
      <c r="H24">
        <v>1608329624.8499999</v>
      </c>
      <c r="I24">
        <f t="shared" si="0"/>
        <v>5.4388032375284184E-5</v>
      </c>
      <c r="J24">
        <f t="shared" si="1"/>
        <v>0.29712964871757158</v>
      </c>
      <c r="K24">
        <f t="shared" si="2"/>
        <v>399.515066666667</v>
      </c>
      <c r="L24">
        <f t="shared" si="3"/>
        <v>231.46431459515739</v>
      </c>
      <c r="M24">
        <f t="shared" si="4"/>
        <v>23.737472405743244</v>
      </c>
      <c r="N24">
        <f t="shared" si="5"/>
        <v>40.971662898731303</v>
      </c>
      <c r="O24">
        <f t="shared" si="6"/>
        <v>2.9937535890814226E-3</v>
      </c>
      <c r="P24">
        <f t="shared" si="7"/>
        <v>2.9723396672453353</v>
      </c>
      <c r="Q24">
        <f t="shared" si="8"/>
        <v>2.9920794220186543E-3</v>
      </c>
      <c r="R24">
        <f t="shared" si="9"/>
        <v>1.8701999744216362E-3</v>
      </c>
      <c r="S24">
        <f t="shared" si="10"/>
        <v>231.29342246200733</v>
      </c>
      <c r="T24">
        <f t="shared" si="11"/>
        <v>29.336717225220141</v>
      </c>
      <c r="U24">
        <f t="shared" si="12"/>
        <v>28.0737466666667</v>
      </c>
      <c r="V24">
        <f t="shared" si="13"/>
        <v>3.8111849974804977</v>
      </c>
      <c r="W24">
        <f t="shared" si="14"/>
        <v>52.681053765858955</v>
      </c>
      <c r="X24">
        <f t="shared" si="15"/>
        <v>1.9998504119573037</v>
      </c>
      <c r="Y24">
        <f t="shared" si="16"/>
        <v>3.7961473224238125</v>
      </c>
      <c r="Z24">
        <f t="shared" si="17"/>
        <v>1.8113345855231939</v>
      </c>
      <c r="AA24">
        <f t="shared" si="18"/>
        <v>-2.3985122277500324</v>
      </c>
      <c r="AB24">
        <f t="shared" si="19"/>
        <v>-10.870471464125178</v>
      </c>
      <c r="AC24">
        <f t="shared" si="20"/>
        <v>-0.79750429238896481</v>
      </c>
      <c r="AD24">
        <f t="shared" si="21"/>
        <v>217.22693447774313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53996.678187809608</v>
      </c>
      <c r="AJ24" t="s">
        <v>293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15418.6</v>
      </c>
      <c r="AS24">
        <v>912.63484000000005</v>
      </c>
      <c r="AT24">
        <v>951.43</v>
      </c>
      <c r="AU24">
        <f t="shared" si="27"/>
        <v>4.0775632469020162E-2</v>
      </c>
      <c r="AV24">
        <v>0.5</v>
      </c>
      <c r="AW24">
        <f t="shared" si="28"/>
        <v>1180.1961206277745</v>
      </c>
      <c r="AX24">
        <f t="shared" si="29"/>
        <v>0.29712964871757158</v>
      </c>
      <c r="AY24">
        <f t="shared" si="30"/>
        <v>24.061621628040758</v>
      </c>
      <c r="AZ24">
        <f t="shared" si="31"/>
        <v>0.2750911785417739</v>
      </c>
      <c r="BA24">
        <f t="shared" si="32"/>
        <v>7.412980887180231E-4</v>
      </c>
      <c r="BB24">
        <f t="shared" si="33"/>
        <v>2.4286074645533566</v>
      </c>
      <c r="BC24" t="s">
        <v>326</v>
      </c>
      <c r="BD24">
        <v>689.7</v>
      </c>
      <c r="BE24">
        <f t="shared" si="34"/>
        <v>261.7299999999999</v>
      </c>
      <c r="BF24">
        <f t="shared" si="35"/>
        <v>0.14822588163374437</v>
      </c>
      <c r="BG24">
        <f t="shared" si="36"/>
        <v>0.89825375722093936</v>
      </c>
      <c r="BH24">
        <f t="shared" si="37"/>
        <v>0.16441896204916834</v>
      </c>
      <c r="BI24">
        <f t="shared" si="38"/>
        <v>0.90734595467144163</v>
      </c>
      <c r="BJ24">
        <f t="shared" si="39"/>
        <v>0.11201784775474218</v>
      </c>
      <c r="BK24">
        <f t="shared" si="40"/>
        <v>0.88798215224525778</v>
      </c>
      <c r="BL24">
        <f t="shared" si="41"/>
        <v>1400.0129999999999</v>
      </c>
      <c r="BM24">
        <f t="shared" si="42"/>
        <v>1180.1961206277745</v>
      </c>
      <c r="BN24">
        <f t="shared" si="43"/>
        <v>0.84298940126111288</v>
      </c>
      <c r="BO24">
        <f t="shared" si="44"/>
        <v>0.19597880252222558</v>
      </c>
      <c r="BP24">
        <v>6</v>
      </c>
      <c r="BQ24">
        <v>0.5</v>
      </c>
      <c r="BR24" t="s">
        <v>296</v>
      </c>
      <c r="BS24">
        <v>2</v>
      </c>
      <c r="BT24">
        <v>1608329624.8499999</v>
      </c>
      <c r="BU24">
        <v>399.515066666667</v>
      </c>
      <c r="BV24">
        <v>399.89749999999998</v>
      </c>
      <c r="BW24">
        <v>19.50056</v>
      </c>
      <c r="BX24">
        <v>19.436599999999999</v>
      </c>
      <c r="BY24">
        <v>400.38606666666698</v>
      </c>
      <c r="BZ24">
        <v>19.513559999999998</v>
      </c>
      <c r="CA24">
        <v>500.257366666667</v>
      </c>
      <c r="CB24">
        <v>102.45350000000001</v>
      </c>
      <c r="CC24">
        <v>9.9986256666666606E-2</v>
      </c>
      <c r="CD24">
        <v>28.00591</v>
      </c>
      <c r="CE24">
        <v>28.0737466666667</v>
      </c>
      <c r="CF24">
        <v>999.9</v>
      </c>
      <c r="CG24">
        <v>0</v>
      </c>
      <c r="CH24">
        <v>0</v>
      </c>
      <c r="CI24">
        <v>10000.619333333299</v>
      </c>
      <c r="CJ24">
        <v>0</v>
      </c>
      <c r="CK24">
        <v>340.94483333333301</v>
      </c>
      <c r="CL24">
        <v>1400.0129999999999</v>
      </c>
      <c r="CM24">
        <v>0.899994133333333</v>
      </c>
      <c r="CN24">
        <v>0.10000592666666699</v>
      </c>
      <c r="CO24">
        <v>0</v>
      </c>
      <c r="CP24">
        <v>912.60019999999997</v>
      </c>
      <c r="CQ24">
        <v>4.99979</v>
      </c>
      <c r="CR24">
        <v>12723.0666666667</v>
      </c>
      <c r="CS24">
        <v>11904.7633333333</v>
      </c>
      <c r="CT24">
        <v>47.811999999999998</v>
      </c>
      <c r="CU24">
        <v>50.375</v>
      </c>
      <c r="CV24">
        <v>49.018599999999999</v>
      </c>
      <c r="CW24">
        <v>49.182866666666598</v>
      </c>
      <c r="CX24">
        <v>49.035133333333299</v>
      </c>
      <c r="CY24">
        <v>1255.5063333333301</v>
      </c>
      <c r="CZ24">
        <v>139.506666666667</v>
      </c>
      <c r="DA24">
        <v>0</v>
      </c>
      <c r="DB24">
        <v>105</v>
      </c>
      <c r="DC24">
        <v>0</v>
      </c>
      <c r="DD24">
        <v>912.63484000000005</v>
      </c>
      <c r="DE24">
        <v>6.6599230532867999</v>
      </c>
      <c r="DF24">
        <v>83.6615385059891</v>
      </c>
      <c r="DG24">
        <v>12723.352000000001</v>
      </c>
      <c r="DH24">
        <v>15</v>
      </c>
      <c r="DI24">
        <v>1608329651.5999999</v>
      </c>
      <c r="DJ24" t="s">
        <v>327</v>
      </c>
      <c r="DK24">
        <v>1608329648.0999999</v>
      </c>
      <c r="DL24">
        <v>1608329651.5999999</v>
      </c>
      <c r="DM24">
        <v>21</v>
      </c>
      <c r="DN24">
        <v>-3.5999999999999997E-2</v>
      </c>
      <c r="DO24">
        <v>3.0000000000000001E-3</v>
      </c>
      <c r="DP24">
        <v>-0.871</v>
      </c>
      <c r="DQ24">
        <v>-1.2999999999999999E-2</v>
      </c>
      <c r="DR24">
        <v>400</v>
      </c>
      <c r="DS24">
        <v>19</v>
      </c>
      <c r="DT24">
        <v>0.46</v>
      </c>
      <c r="DU24">
        <v>0.15</v>
      </c>
      <c r="DV24">
        <v>0.27554715604196101</v>
      </c>
      <c r="DW24">
        <v>-0.130272741252525</v>
      </c>
      <c r="DX24">
        <v>2.48612682127347E-2</v>
      </c>
      <c r="DY24">
        <v>1</v>
      </c>
      <c r="DZ24">
        <v>-0.35374696774193498</v>
      </c>
      <c r="EA24">
        <v>0.19662580645161401</v>
      </c>
      <c r="EB24">
        <v>3.2037800585461497E-2</v>
      </c>
      <c r="EC24">
        <v>1</v>
      </c>
      <c r="ED24">
        <v>6.18473838709677E-2</v>
      </c>
      <c r="EE24">
        <v>-2.09519951612906E-2</v>
      </c>
      <c r="EF24">
        <v>2.9886160737357102E-3</v>
      </c>
      <c r="EG24">
        <v>1</v>
      </c>
      <c r="EH24">
        <v>3</v>
      </c>
      <c r="EI24">
        <v>3</v>
      </c>
      <c r="EJ24" t="s">
        <v>298</v>
      </c>
      <c r="EK24">
        <v>100</v>
      </c>
      <c r="EL24">
        <v>100</v>
      </c>
      <c r="EM24">
        <v>-0.871</v>
      </c>
      <c r="EN24">
        <v>-1.2999999999999999E-2</v>
      </c>
      <c r="EO24">
        <v>-1.05327774426177</v>
      </c>
      <c r="EP24">
        <v>8.1547674161403102E-4</v>
      </c>
      <c r="EQ24">
        <v>-7.5071724955183801E-7</v>
      </c>
      <c r="ER24">
        <v>1.8443278439785599E-10</v>
      </c>
      <c r="ES24">
        <v>-0.15602137376923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10.3</v>
      </c>
      <c r="FB24">
        <v>10.3</v>
      </c>
      <c r="FC24">
        <v>2</v>
      </c>
      <c r="FD24">
        <v>512.51400000000001</v>
      </c>
      <c r="FE24">
        <v>494.05399999999997</v>
      </c>
      <c r="FF24">
        <v>23.539300000000001</v>
      </c>
      <c r="FG24">
        <v>31.940100000000001</v>
      </c>
      <c r="FH24">
        <v>30.000699999999998</v>
      </c>
      <c r="FI24">
        <v>32.001199999999997</v>
      </c>
      <c r="FJ24">
        <v>31.963100000000001</v>
      </c>
      <c r="FK24">
        <v>20.357700000000001</v>
      </c>
      <c r="FL24">
        <v>13.397500000000001</v>
      </c>
      <c r="FM24">
        <v>39.731900000000003</v>
      </c>
      <c r="FN24">
        <v>23.513000000000002</v>
      </c>
      <c r="FO24">
        <v>399.94</v>
      </c>
      <c r="FP24">
        <v>19.633500000000002</v>
      </c>
      <c r="FQ24">
        <v>101.206</v>
      </c>
      <c r="FR24">
        <v>100.645</v>
      </c>
    </row>
    <row r="25" spans="1:174" x14ac:dyDescent="0.25">
      <c r="A25">
        <v>9</v>
      </c>
      <c r="B25">
        <v>1608329757.5999999</v>
      </c>
      <c r="C25">
        <v>764.09999990463302</v>
      </c>
      <c r="D25" t="s">
        <v>328</v>
      </c>
      <c r="E25" t="s">
        <v>329</v>
      </c>
      <c r="F25" t="s">
        <v>291</v>
      </c>
      <c r="G25" t="s">
        <v>292</v>
      </c>
      <c r="H25">
        <v>1608329749.5999999</v>
      </c>
      <c r="I25">
        <f t="shared" si="0"/>
        <v>4.792527634019093E-5</v>
      </c>
      <c r="J25">
        <f t="shared" si="1"/>
        <v>0.35752357481710806</v>
      </c>
      <c r="K25">
        <f t="shared" si="2"/>
        <v>499.65854838709703</v>
      </c>
      <c r="L25">
        <f t="shared" si="3"/>
        <v>272.7917115104824</v>
      </c>
      <c r="M25">
        <f t="shared" si="4"/>
        <v>27.973329764888192</v>
      </c>
      <c r="N25">
        <f t="shared" si="5"/>
        <v>51.237309471334576</v>
      </c>
      <c r="O25">
        <f t="shared" si="6"/>
        <v>2.6531384657838409E-3</v>
      </c>
      <c r="P25">
        <f t="shared" si="7"/>
        <v>2.9718859123687973</v>
      </c>
      <c r="Q25">
        <f t="shared" si="8"/>
        <v>2.6518232935432476E-3</v>
      </c>
      <c r="R25">
        <f t="shared" si="9"/>
        <v>1.6575076643041582E-3</v>
      </c>
      <c r="S25">
        <f t="shared" si="10"/>
        <v>231.29275725549721</v>
      </c>
      <c r="T25">
        <f t="shared" si="11"/>
        <v>29.309911455863933</v>
      </c>
      <c r="U25">
        <f t="shared" si="12"/>
        <v>28.059174193548401</v>
      </c>
      <c r="V25">
        <f t="shared" si="13"/>
        <v>3.8079502729532626</v>
      </c>
      <c r="W25">
        <f t="shared" si="14"/>
        <v>52.964505183456247</v>
      </c>
      <c r="X25">
        <f t="shared" si="15"/>
        <v>2.0072522540136677</v>
      </c>
      <c r="Y25">
        <f t="shared" si="16"/>
        <v>3.7898064884417049</v>
      </c>
      <c r="Z25">
        <f t="shared" si="17"/>
        <v>1.8006980189395949</v>
      </c>
      <c r="AA25">
        <f t="shared" si="18"/>
        <v>-2.1135046866024201</v>
      </c>
      <c r="AB25">
        <f t="shared" si="19"/>
        <v>-13.128245736536044</v>
      </c>
      <c r="AC25">
        <f t="shared" si="20"/>
        <v>-0.96308377017049474</v>
      </c>
      <c r="AD25">
        <f t="shared" si="21"/>
        <v>215.08792306218822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53988.335101162716</v>
      </c>
      <c r="AJ25" t="s">
        <v>293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15419.9</v>
      </c>
      <c r="AS25">
        <v>914.26407692307703</v>
      </c>
      <c r="AT25">
        <v>952.91</v>
      </c>
      <c r="AU25">
        <f t="shared" si="27"/>
        <v>4.0555690544671563E-2</v>
      </c>
      <c r="AV25">
        <v>0.5</v>
      </c>
      <c r="AW25">
        <f t="shared" si="28"/>
        <v>1180.1900909504027</v>
      </c>
      <c r="AX25">
        <f t="shared" si="29"/>
        <v>0.35752357481710806</v>
      </c>
      <c r="AY25">
        <f t="shared" si="30"/>
        <v>23.931712056236158</v>
      </c>
      <c r="AZ25">
        <f t="shared" si="31"/>
        <v>0.27608063720603199</v>
      </c>
      <c r="BA25">
        <f t="shared" si="32"/>
        <v>7.9247492569621623E-4</v>
      </c>
      <c r="BB25">
        <f t="shared" si="33"/>
        <v>2.4232823666453287</v>
      </c>
      <c r="BC25" t="s">
        <v>331</v>
      </c>
      <c r="BD25">
        <v>689.83</v>
      </c>
      <c r="BE25">
        <f t="shared" si="34"/>
        <v>263.07999999999993</v>
      </c>
      <c r="BF25">
        <f t="shared" si="35"/>
        <v>0.14689798949719837</v>
      </c>
      <c r="BG25">
        <f t="shared" si="36"/>
        <v>0.89772378268053266</v>
      </c>
      <c r="BH25">
        <f t="shared" si="37"/>
        <v>0.16276554041138655</v>
      </c>
      <c r="BI25">
        <f t="shared" si="38"/>
        <v>0.90676478832737673</v>
      </c>
      <c r="BJ25">
        <f t="shared" si="39"/>
        <v>0.11083738566639352</v>
      </c>
      <c r="BK25">
        <f t="shared" si="40"/>
        <v>0.88916261433360644</v>
      </c>
      <c r="BL25">
        <f t="shared" si="41"/>
        <v>1400.00548387097</v>
      </c>
      <c r="BM25">
        <f t="shared" si="42"/>
        <v>1180.1900909504027</v>
      </c>
      <c r="BN25">
        <f t="shared" si="43"/>
        <v>0.84298962007435507</v>
      </c>
      <c r="BO25">
        <f t="shared" si="44"/>
        <v>0.19597924014871029</v>
      </c>
      <c r="BP25">
        <v>6</v>
      </c>
      <c r="BQ25">
        <v>0.5</v>
      </c>
      <c r="BR25" t="s">
        <v>296</v>
      </c>
      <c r="BS25">
        <v>2</v>
      </c>
      <c r="BT25">
        <v>1608329749.5999999</v>
      </c>
      <c r="BU25">
        <v>499.65854838709703</v>
      </c>
      <c r="BV25">
        <v>500.11609677419398</v>
      </c>
      <c r="BW25">
        <v>19.574422580645201</v>
      </c>
      <c r="BX25">
        <v>19.518064516129002</v>
      </c>
      <c r="BY25">
        <v>500.50470967741899</v>
      </c>
      <c r="BZ25">
        <v>19.5860129032258</v>
      </c>
      <c r="CA25">
        <v>500.235419354839</v>
      </c>
      <c r="CB25">
        <v>102.444677419355</v>
      </c>
      <c r="CC25">
        <v>9.9969593548387095E-2</v>
      </c>
      <c r="CD25">
        <v>27.977235483870999</v>
      </c>
      <c r="CE25">
        <v>28.059174193548401</v>
      </c>
      <c r="CF25">
        <v>999.9</v>
      </c>
      <c r="CG25">
        <v>0</v>
      </c>
      <c r="CH25">
        <v>0</v>
      </c>
      <c r="CI25">
        <v>9998.9129032258097</v>
      </c>
      <c r="CJ25">
        <v>0</v>
      </c>
      <c r="CK25">
        <v>334.69799999999998</v>
      </c>
      <c r="CL25">
        <v>1400.00548387097</v>
      </c>
      <c r="CM25">
        <v>0.89998848387096797</v>
      </c>
      <c r="CN25">
        <v>0.100011470967742</v>
      </c>
      <c r="CO25">
        <v>0</v>
      </c>
      <c r="CP25">
        <v>914.184967741935</v>
      </c>
      <c r="CQ25">
        <v>4.99979</v>
      </c>
      <c r="CR25">
        <v>12740.7</v>
      </c>
      <c r="CS25">
        <v>11904.683870967699</v>
      </c>
      <c r="CT25">
        <v>47.711387096774203</v>
      </c>
      <c r="CU25">
        <v>50.25</v>
      </c>
      <c r="CV25">
        <v>48.899000000000001</v>
      </c>
      <c r="CW25">
        <v>49.061999999999998</v>
      </c>
      <c r="CX25">
        <v>48.936999999999998</v>
      </c>
      <c r="CY25">
        <v>1255.4893548387099</v>
      </c>
      <c r="CZ25">
        <v>139.51612903225799</v>
      </c>
      <c r="DA25">
        <v>0</v>
      </c>
      <c r="DB25">
        <v>124.5</v>
      </c>
      <c r="DC25">
        <v>0</v>
      </c>
      <c r="DD25">
        <v>914.26407692307703</v>
      </c>
      <c r="DE25">
        <v>5.3952136720300601</v>
      </c>
      <c r="DF25">
        <v>70.964102559903907</v>
      </c>
      <c r="DG25">
        <v>12741.4884615385</v>
      </c>
      <c r="DH25">
        <v>15</v>
      </c>
      <c r="DI25">
        <v>1608329651.5999999</v>
      </c>
      <c r="DJ25" t="s">
        <v>327</v>
      </c>
      <c r="DK25">
        <v>1608329648.0999999</v>
      </c>
      <c r="DL25">
        <v>1608329651.5999999</v>
      </c>
      <c r="DM25">
        <v>21</v>
      </c>
      <c r="DN25">
        <v>-3.5999999999999997E-2</v>
      </c>
      <c r="DO25">
        <v>3.0000000000000001E-3</v>
      </c>
      <c r="DP25">
        <v>-0.871</v>
      </c>
      <c r="DQ25">
        <v>-1.2999999999999999E-2</v>
      </c>
      <c r="DR25">
        <v>400</v>
      </c>
      <c r="DS25">
        <v>19</v>
      </c>
      <c r="DT25">
        <v>0.46</v>
      </c>
      <c r="DU25">
        <v>0.15</v>
      </c>
      <c r="DV25">
        <v>0.357124161851327</v>
      </c>
      <c r="DW25">
        <v>-0.153134969735466</v>
      </c>
      <c r="DX25">
        <v>3.0862249294514799E-2</v>
      </c>
      <c r="DY25">
        <v>1</v>
      </c>
      <c r="DZ25">
        <v>-0.456662096774193</v>
      </c>
      <c r="EA25">
        <v>0.101559677419356</v>
      </c>
      <c r="EB25">
        <v>3.6698924111288597E-2</v>
      </c>
      <c r="EC25">
        <v>1</v>
      </c>
      <c r="ED25">
        <v>5.6216941935483898E-2</v>
      </c>
      <c r="EE25">
        <v>7.6712370967741096E-3</v>
      </c>
      <c r="EF25">
        <v>1.1597066764221799E-3</v>
      </c>
      <c r="EG25">
        <v>1</v>
      </c>
      <c r="EH25">
        <v>3</v>
      </c>
      <c r="EI25">
        <v>3</v>
      </c>
      <c r="EJ25" t="s">
        <v>298</v>
      </c>
      <c r="EK25">
        <v>100</v>
      </c>
      <c r="EL25">
        <v>100</v>
      </c>
      <c r="EM25">
        <v>-0.84599999999999997</v>
      </c>
      <c r="EN25">
        <v>-1.18E-2</v>
      </c>
      <c r="EO25">
        <v>-1.0894751118269601</v>
      </c>
      <c r="EP25">
        <v>8.1547674161403102E-4</v>
      </c>
      <c r="EQ25">
        <v>-7.5071724955183801E-7</v>
      </c>
      <c r="ER25">
        <v>1.8443278439785599E-10</v>
      </c>
      <c r="ES25">
        <v>-0.15346864704279201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1.8</v>
      </c>
      <c r="FB25">
        <v>1.8</v>
      </c>
      <c r="FC25">
        <v>2</v>
      </c>
      <c r="FD25">
        <v>512.91200000000003</v>
      </c>
      <c r="FE25">
        <v>494.89699999999999</v>
      </c>
      <c r="FF25">
        <v>23.3964</v>
      </c>
      <c r="FG25">
        <v>31.676400000000001</v>
      </c>
      <c r="FH25">
        <v>29.999199999999998</v>
      </c>
      <c r="FI25">
        <v>31.768000000000001</v>
      </c>
      <c r="FJ25">
        <v>31.740600000000001</v>
      </c>
      <c r="FK25">
        <v>24.349699999999999</v>
      </c>
      <c r="FL25">
        <v>13.935700000000001</v>
      </c>
      <c r="FM25">
        <v>40.1053</v>
      </c>
      <c r="FN25">
        <v>23.411000000000001</v>
      </c>
      <c r="FO25">
        <v>500.25799999999998</v>
      </c>
      <c r="FP25">
        <v>19.5121</v>
      </c>
      <c r="FQ25">
        <v>101.244</v>
      </c>
      <c r="FR25">
        <v>100.664</v>
      </c>
    </row>
    <row r="26" spans="1:174" x14ac:dyDescent="0.25">
      <c r="A26">
        <v>10</v>
      </c>
      <c r="B26">
        <v>1608329854.5999999</v>
      </c>
      <c r="C26">
        <v>861.09999990463302</v>
      </c>
      <c r="D26" t="s">
        <v>332</v>
      </c>
      <c r="E26" t="s">
        <v>333</v>
      </c>
      <c r="F26" t="s">
        <v>291</v>
      </c>
      <c r="G26" t="s">
        <v>292</v>
      </c>
      <c r="H26">
        <v>1608329846.8499999</v>
      </c>
      <c r="I26">
        <f t="shared" si="0"/>
        <v>5.4847172101498063E-5</v>
      </c>
      <c r="J26">
        <f t="shared" si="1"/>
        <v>0.48951838146495114</v>
      </c>
      <c r="K26">
        <f t="shared" si="2"/>
        <v>599.47526666666704</v>
      </c>
      <c r="L26">
        <f t="shared" si="3"/>
        <v>327.2370631235745</v>
      </c>
      <c r="M26">
        <f t="shared" si="4"/>
        <v>33.554631753758628</v>
      </c>
      <c r="N26">
        <f t="shared" si="5"/>
        <v>61.469723589623399</v>
      </c>
      <c r="O26">
        <f t="shared" si="6"/>
        <v>3.0278282829690507E-3</v>
      </c>
      <c r="P26">
        <f t="shared" si="7"/>
        <v>2.9733830290238918</v>
      </c>
      <c r="Q26">
        <f t="shared" si="8"/>
        <v>3.0261164008314727E-3</v>
      </c>
      <c r="R26">
        <f t="shared" si="9"/>
        <v>1.8914764720144627E-3</v>
      </c>
      <c r="S26">
        <f t="shared" si="10"/>
        <v>231.28863096495971</v>
      </c>
      <c r="T26">
        <f t="shared" si="11"/>
        <v>29.318848943712631</v>
      </c>
      <c r="U26">
        <f t="shared" si="12"/>
        <v>28.078810000000001</v>
      </c>
      <c r="V26">
        <f t="shared" si="13"/>
        <v>3.8123094918634779</v>
      </c>
      <c r="W26">
        <f t="shared" si="14"/>
        <v>52.911116546108431</v>
      </c>
      <c r="X26">
        <f t="shared" si="15"/>
        <v>2.0065588056663546</v>
      </c>
      <c r="Y26">
        <f t="shared" si="16"/>
        <v>3.7923199067586779</v>
      </c>
      <c r="Z26">
        <f t="shared" si="17"/>
        <v>1.8057506861971233</v>
      </c>
      <c r="AA26">
        <f t="shared" si="18"/>
        <v>-2.4187602896760647</v>
      </c>
      <c r="AB26">
        <f t="shared" si="19"/>
        <v>-14.459686869385827</v>
      </c>
      <c r="AC26">
        <f t="shared" si="20"/>
        <v>-1.0603875820492539</v>
      </c>
      <c r="AD26">
        <f t="shared" si="21"/>
        <v>213.34979622384856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54030.05413551307</v>
      </c>
      <c r="AJ26" t="s">
        <v>293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15420.7</v>
      </c>
      <c r="AS26">
        <v>911.56134615384599</v>
      </c>
      <c r="AT26">
        <v>950.93</v>
      </c>
      <c r="AU26">
        <f t="shared" si="27"/>
        <v>4.1400159681736826E-2</v>
      </c>
      <c r="AV26">
        <v>0.5</v>
      </c>
      <c r="AW26">
        <f t="shared" si="28"/>
        <v>1180.1726806277538</v>
      </c>
      <c r="AX26">
        <f t="shared" si="29"/>
        <v>0.48951838146495114</v>
      </c>
      <c r="AY26">
        <f t="shared" si="30"/>
        <v>24.429668715006201</v>
      </c>
      <c r="AZ26">
        <f t="shared" si="31"/>
        <v>0.27066135257064139</v>
      </c>
      <c r="BA26">
        <f t="shared" si="32"/>
        <v>9.0433025505511392E-4</v>
      </c>
      <c r="BB26">
        <f t="shared" si="33"/>
        <v>2.4304102299853829</v>
      </c>
      <c r="BC26" t="s">
        <v>335</v>
      </c>
      <c r="BD26">
        <v>693.55</v>
      </c>
      <c r="BE26">
        <f t="shared" si="34"/>
        <v>257.38</v>
      </c>
      <c r="BF26">
        <f t="shared" si="35"/>
        <v>0.15295925808591951</v>
      </c>
      <c r="BG26">
        <f t="shared" si="36"/>
        <v>0.89979482427692115</v>
      </c>
      <c r="BH26">
        <f t="shared" si="37"/>
        <v>0.16720381980404436</v>
      </c>
      <c r="BI26">
        <f t="shared" si="38"/>
        <v>0.90754229465254466</v>
      </c>
      <c r="BJ26">
        <f t="shared" si="39"/>
        <v>0.11637713017680471</v>
      </c>
      <c r="BK26">
        <f t="shared" si="40"/>
        <v>0.88362286982319527</v>
      </c>
      <c r="BL26">
        <f t="shared" si="41"/>
        <v>1399.9853333333299</v>
      </c>
      <c r="BM26">
        <f t="shared" si="42"/>
        <v>1180.1726806277538</v>
      </c>
      <c r="BN26">
        <f t="shared" si="43"/>
        <v>0.84298931747934269</v>
      </c>
      <c r="BO26">
        <f t="shared" si="44"/>
        <v>0.19597863495868534</v>
      </c>
      <c r="BP26">
        <v>6</v>
      </c>
      <c r="BQ26">
        <v>0.5</v>
      </c>
      <c r="BR26" t="s">
        <v>296</v>
      </c>
      <c r="BS26">
        <v>2</v>
      </c>
      <c r="BT26">
        <v>1608329846.8499999</v>
      </c>
      <c r="BU26">
        <v>599.47526666666704</v>
      </c>
      <c r="BV26">
        <v>600.10183333333305</v>
      </c>
      <c r="BW26">
        <v>19.5686966666667</v>
      </c>
      <c r="BX26">
        <v>19.504200000000001</v>
      </c>
      <c r="BY26">
        <v>600.30579999999998</v>
      </c>
      <c r="BZ26">
        <v>19.5804166666667</v>
      </c>
      <c r="CA26">
        <v>500.24803333333301</v>
      </c>
      <c r="CB26">
        <v>102.43923333333299</v>
      </c>
      <c r="CC26">
        <v>9.99822233333333E-2</v>
      </c>
      <c r="CD26">
        <v>27.988606666666701</v>
      </c>
      <c r="CE26">
        <v>28.078810000000001</v>
      </c>
      <c r="CF26">
        <v>999.9</v>
      </c>
      <c r="CG26">
        <v>0</v>
      </c>
      <c r="CH26">
        <v>0</v>
      </c>
      <c r="CI26">
        <v>10007.9183333333</v>
      </c>
      <c r="CJ26">
        <v>0</v>
      </c>
      <c r="CK26">
        <v>329.74213333333302</v>
      </c>
      <c r="CL26">
        <v>1399.9853333333299</v>
      </c>
      <c r="CM26">
        <v>0.89999766666666703</v>
      </c>
      <c r="CN26">
        <v>0.100002113333333</v>
      </c>
      <c r="CO26">
        <v>0</v>
      </c>
      <c r="CP26">
        <v>911.559666666667</v>
      </c>
      <c r="CQ26">
        <v>4.99979</v>
      </c>
      <c r="CR26">
        <v>12699.32</v>
      </c>
      <c r="CS26">
        <v>11904.5433333333</v>
      </c>
      <c r="CT26">
        <v>47.625</v>
      </c>
      <c r="CU26">
        <v>50.149799999999999</v>
      </c>
      <c r="CV26">
        <v>48.811999999999998</v>
      </c>
      <c r="CW26">
        <v>49</v>
      </c>
      <c r="CX26">
        <v>48.837200000000003</v>
      </c>
      <c r="CY26">
        <v>1255.4853333333299</v>
      </c>
      <c r="CZ26">
        <v>139.5</v>
      </c>
      <c r="DA26">
        <v>0</v>
      </c>
      <c r="DB26">
        <v>96</v>
      </c>
      <c r="DC26">
        <v>0</v>
      </c>
      <c r="DD26">
        <v>911.56134615384599</v>
      </c>
      <c r="DE26">
        <v>6.2101538487101902</v>
      </c>
      <c r="DF26">
        <v>80.246153866176201</v>
      </c>
      <c r="DG26">
        <v>12699.407692307699</v>
      </c>
      <c r="DH26">
        <v>15</v>
      </c>
      <c r="DI26">
        <v>1608329651.5999999</v>
      </c>
      <c r="DJ26" t="s">
        <v>327</v>
      </c>
      <c r="DK26">
        <v>1608329648.0999999</v>
      </c>
      <c r="DL26">
        <v>1608329651.5999999</v>
      </c>
      <c r="DM26">
        <v>21</v>
      </c>
      <c r="DN26">
        <v>-3.5999999999999997E-2</v>
      </c>
      <c r="DO26">
        <v>3.0000000000000001E-3</v>
      </c>
      <c r="DP26">
        <v>-0.871</v>
      </c>
      <c r="DQ26">
        <v>-1.2999999999999999E-2</v>
      </c>
      <c r="DR26">
        <v>400</v>
      </c>
      <c r="DS26">
        <v>19</v>
      </c>
      <c r="DT26">
        <v>0.46</v>
      </c>
      <c r="DU26">
        <v>0.15</v>
      </c>
      <c r="DV26">
        <v>0.49509814385560602</v>
      </c>
      <c r="DW26">
        <v>-5.6741336392234602E-2</v>
      </c>
      <c r="DX26">
        <v>2.9222917628763799E-2</v>
      </c>
      <c r="DY26">
        <v>1</v>
      </c>
      <c r="DZ26">
        <v>-0.63330674193548397</v>
      </c>
      <c r="EA26">
        <v>0.108873919354839</v>
      </c>
      <c r="EB26">
        <v>3.4839736330034198E-2</v>
      </c>
      <c r="EC26">
        <v>1</v>
      </c>
      <c r="ED26">
        <v>6.5209600000000006E-2</v>
      </c>
      <c r="EE26">
        <v>-6.5870453225806494E-2</v>
      </c>
      <c r="EF26">
        <v>4.96330429257014E-3</v>
      </c>
      <c r="EG26">
        <v>1</v>
      </c>
      <c r="EH26">
        <v>3</v>
      </c>
      <c r="EI26">
        <v>3</v>
      </c>
      <c r="EJ26" t="s">
        <v>298</v>
      </c>
      <c r="EK26">
        <v>100</v>
      </c>
      <c r="EL26">
        <v>100</v>
      </c>
      <c r="EM26">
        <v>-0.83099999999999996</v>
      </c>
      <c r="EN26">
        <v>-1.1900000000000001E-2</v>
      </c>
      <c r="EO26">
        <v>-1.0894751118269601</v>
      </c>
      <c r="EP26">
        <v>8.1547674161403102E-4</v>
      </c>
      <c r="EQ26">
        <v>-7.5071724955183801E-7</v>
      </c>
      <c r="ER26">
        <v>1.8443278439785599E-10</v>
      </c>
      <c r="ES26">
        <v>-0.15346864704279201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3.4</v>
      </c>
      <c r="FB26">
        <v>3.4</v>
      </c>
      <c r="FC26">
        <v>2</v>
      </c>
      <c r="FD26">
        <v>512.87</v>
      </c>
      <c r="FE26">
        <v>495.56700000000001</v>
      </c>
      <c r="FF26">
        <v>23.5852</v>
      </c>
      <c r="FG26">
        <v>31.496300000000002</v>
      </c>
      <c r="FH26">
        <v>29.999700000000001</v>
      </c>
      <c r="FI26">
        <v>31.592500000000001</v>
      </c>
      <c r="FJ26">
        <v>31.567499999999999</v>
      </c>
      <c r="FK26">
        <v>28.198699999999999</v>
      </c>
      <c r="FL26">
        <v>14.2029</v>
      </c>
      <c r="FM26">
        <v>40.476399999999998</v>
      </c>
      <c r="FN26">
        <v>23.583500000000001</v>
      </c>
      <c r="FO26">
        <v>600.16800000000001</v>
      </c>
      <c r="FP26">
        <v>19.476900000000001</v>
      </c>
      <c r="FQ26">
        <v>101.283</v>
      </c>
      <c r="FR26">
        <v>100.68600000000001</v>
      </c>
    </row>
    <row r="27" spans="1:174" x14ac:dyDescent="0.25">
      <c r="A27">
        <v>11</v>
      </c>
      <c r="B27">
        <v>1608329960.5999999</v>
      </c>
      <c r="C27">
        <v>967.09999990463302</v>
      </c>
      <c r="D27" t="s">
        <v>336</v>
      </c>
      <c r="E27" t="s">
        <v>337</v>
      </c>
      <c r="F27" t="s">
        <v>291</v>
      </c>
      <c r="G27" t="s">
        <v>292</v>
      </c>
      <c r="H27">
        <v>1608329952.8499999</v>
      </c>
      <c r="I27">
        <f t="shared" si="0"/>
        <v>2.6779825340646144E-5</v>
      </c>
      <c r="J27">
        <f t="shared" si="1"/>
        <v>0.56110274875887101</v>
      </c>
      <c r="K27">
        <f t="shared" si="2"/>
        <v>699.64329999999995</v>
      </c>
      <c r="L27">
        <f t="shared" si="3"/>
        <v>85.636157930720557</v>
      </c>
      <c r="M27">
        <f t="shared" si="4"/>
        <v>8.7807326447945222</v>
      </c>
      <c r="N27">
        <f t="shared" si="5"/>
        <v>71.738164257576173</v>
      </c>
      <c r="O27">
        <f t="shared" si="6"/>
        <v>1.4898950144102867E-3</v>
      </c>
      <c r="P27">
        <f t="shared" si="7"/>
        <v>2.9724617540018619</v>
      </c>
      <c r="Q27">
        <f t="shared" si="8"/>
        <v>1.4894802590903061E-3</v>
      </c>
      <c r="R27">
        <f t="shared" si="9"/>
        <v>9.3096241551187927E-4</v>
      </c>
      <c r="S27">
        <f t="shared" si="10"/>
        <v>231.29511564586164</v>
      </c>
      <c r="T27">
        <f t="shared" si="11"/>
        <v>29.325231500454088</v>
      </c>
      <c r="U27">
        <f t="shared" si="12"/>
        <v>28.08221</v>
      </c>
      <c r="V27">
        <f t="shared" si="13"/>
        <v>3.8130647459794145</v>
      </c>
      <c r="W27">
        <f t="shared" si="14"/>
        <v>53.322275229493123</v>
      </c>
      <c r="X27">
        <f t="shared" si="15"/>
        <v>2.0220054666996092</v>
      </c>
      <c r="Y27">
        <f t="shared" si="16"/>
        <v>3.7920464908842009</v>
      </c>
      <c r="Z27">
        <f t="shared" si="17"/>
        <v>1.7910592792798052</v>
      </c>
      <c r="AA27">
        <f t="shared" si="18"/>
        <v>-1.1809902975224948</v>
      </c>
      <c r="AB27">
        <f t="shared" si="19"/>
        <v>-15.198238800473236</v>
      </c>
      <c r="AC27">
        <f t="shared" si="20"/>
        <v>-1.1149060558325699</v>
      </c>
      <c r="AD27">
        <f t="shared" si="21"/>
        <v>213.80098049203335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54003.190980337888</v>
      </c>
      <c r="AJ27" t="s">
        <v>293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15421.2</v>
      </c>
      <c r="AS27">
        <v>910.62976923076906</v>
      </c>
      <c r="AT27">
        <v>951.23</v>
      </c>
      <c r="AU27">
        <f t="shared" si="27"/>
        <v>4.2681823291139898E-2</v>
      </c>
      <c r="AV27">
        <v>0.5</v>
      </c>
      <c r="AW27">
        <f t="shared" si="28"/>
        <v>1180.2043206277847</v>
      </c>
      <c r="AX27">
        <f t="shared" si="29"/>
        <v>0.56110274875887101</v>
      </c>
      <c r="AY27">
        <f t="shared" si="30"/>
        <v>25.18663613023746</v>
      </c>
      <c r="AZ27">
        <f t="shared" si="31"/>
        <v>0.27522260651997948</v>
      </c>
      <c r="BA27">
        <f t="shared" si="32"/>
        <v>9.6496022652188464E-4</v>
      </c>
      <c r="BB27">
        <f t="shared" si="33"/>
        <v>2.4293283433028816</v>
      </c>
      <c r="BC27" t="s">
        <v>339</v>
      </c>
      <c r="BD27">
        <v>689.43</v>
      </c>
      <c r="BE27">
        <f t="shared" si="34"/>
        <v>261.80000000000007</v>
      </c>
      <c r="BF27">
        <f t="shared" si="35"/>
        <v>0.15508109537521372</v>
      </c>
      <c r="BG27">
        <f t="shared" si="36"/>
        <v>0.89823722620644075</v>
      </c>
      <c r="BH27">
        <f t="shared" si="37"/>
        <v>0.17221506204340337</v>
      </c>
      <c r="BI27">
        <f t="shared" si="38"/>
        <v>0.90742449066388287</v>
      </c>
      <c r="BJ27">
        <f t="shared" si="39"/>
        <v>0.11741056925346229</v>
      </c>
      <c r="BK27">
        <f t="shared" si="40"/>
        <v>0.88258943074653773</v>
      </c>
      <c r="BL27">
        <f t="shared" si="41"/>
        <v>1400.0226666666699</v>
      </c>
      <c r="BM27">
        <f t="shared" si="42"/>
        <v>1180.2043206277847</v>
      </c>
      <c r="BN27">
        <f t="shared" si="43"/>
        <v>0.84298943776228052</v>
      </c>
      <c r="BO27">
        <f t="shared" si="44"/>
        <v>0.19597887552456095</v>
      </c>
      <c r="BP27">
        <v>6</v>
      </c>
      <c r="BQ27">
        <v>0.5</v>
      </c>
      <c r="BR27" t="s">
        <v>296</v>
      </c>
      <c r="BS27">
        <v>2</v>
      </c>
      <c r="BT27">
        <v>1608329952.8499999</v>
      </c>
      <c r="BU27">
        <v>699.64329999999995</v>
      </c>
      <c r="BV27">
        <v>700.33876666666697</v>
      </c>
      <c r="BW27">
        <v>19.720083333333299</v>
      </c>
      <c r="BX27">
        <v>19.688596666666701</v>
      </c>
      <c r="BY27">
        <v>700.46656666666695</v>
      </c>
      <c r="BZ27">
        <v>19.728656666666701</v>
      </c>
      <c r="CA27">
        <v>500.24459999999999</v>
      </c>
      <c r="CB27">
        <v>102.43536666666699</v>
      </c>
      <c r="CC27">
        <v>9.9974209999999994E-2</v>
      </c>
      <c r="CD27">
        <v>27.987369999999999</v>
      </c>
      <c r="CE27">
        <v>28.08221</v>
      </c>
      <c r="CF27">
        <v>999.9</v>
      </c>
      <c r="CG27">
        <v>0</v>
      </c>
      <c r="CH27">
        <v>0</v>
      </c>
      <c r="CI27">
        <v>10003.080666666699</v>
      </c>
      <c r="CJ27">
        <v>0</v>
      </c>
      <c r="CK27">
        <v>329.30599999999998</v>
      </c>
      <c r="CL27">
        <v>1400.0226666666699</v>
      </c>
      <c r="CM27">
        <v>0.89999546666666697</v>
      </c>
      <c r="CN27">
        <v>0.100004353333333</v>
      </c>
      <c r="CO27">
        <v>0</v>
      </c>
      <c r="CP27">
        <v>910.61099999999999</v>
      </c>
      <c r="CQ27">
        <v>4.99979</v>
      </c>
      <c r="CR27">
        <v>12683.356666666699</v>
      </c>
      <c r="CS27">
        <v>11904.846666666699</v>
      </c>
      <c r="CT27">
        <v>47.597700000000003</v>
      </c>
      <c r="CU27">
        <v>50.125</v>
      </c>
      <c r="CV27">
        <v>48.7603333333333</v>
      </c>
      <c r="CW27">
        <v>48.949599999999997</v>
      </c>
      <c r="CX27">
        <v>48.811999999999998</v>
      </c>
      <c r="CY27">
        <v>1255.5133333333299</v>
      </c>
      <c r="CZ27">
        <v>139.50933333333299</v>
      </c>
      <c r="DA27">
        <v>0</v>
      </c>
      <c r="DB27">
        <v>105.299999952316</v>
      </c>
      <c r="DC27">
        <v>0</v>
      </c>
      <c r="DD27">
        <v>910.62976923076906</v>
      </c>
      <c r="DE27">
        <v>6.6688547105948004</v>
      </c>
      <c r="DF27">
        <v>77.360683789746204</v>
      </c>
      <c r="DG27">
        <v>12683.492307692301</v>
      </c>
      <c r="DH27">
        <v>15</v>
      </c>
      <c r="DI27">
        <v>1608329651.5999999</v>
      </c>
      <c r="DJ27" t="s">
        <v>327</v>
      </c>
      <c r="DK27">
        <v>1608329648.0999999</v>
      </c>
      <c r="DL27">
        <v>1608329651.5999999</v>
      </c>
      <c r="DM27">
        <v>21</v>
      </c>
      <c r="DN27">
        <v>-3.5999999999999997E-2</v>
      </c>
      <c r="DO27">
        <v>3.0000000000000001E-3</v>
      </c>
      <c r="DP27">
        <v>-0.871</v>
      </c>
      <c r="DQ27">
        <v>-1.2999999999999999E-2</v>
      </c>
      <c r="DR27">
        <v>400</v>
      </c>
      <c r="DS27">
        <v>19</v>
      </c>
      <c r="DT27">
        <v>0.46</v>
      </c>
      <c r="DU27">
        <v>0.15</v>
      </c>
      <c r="DV27">
        <v>0.56468668789615994</v>
      </c>
      <c r="DW27">
        <v>-0.176730938736371</v>
      </c>
      <c r="DX27">
        <v>3.3707451634313199E-2</v>
      </c>
      <c r="DY27">
        <v>1</v>
      </c>
      <c r="DZ27">
        <v>-0.70031141935483898</v>
      </c>
      <c r="EA27">
        <v>0.16805666129032201</v>
      </c>
      <c r="EB27">
        <v>3.9923866152541801E-2</v>
      </c>
      <c r="EC27">
        <v>1</v>
      </c>
      <c r="ED27">
        <v>3.1320825806451603E-2</v>
      </c>
      <c r="EE27">
        <v>1.5161269354838599E-2</v>
      </c>
      <c r="EF27">
        <v>1.29913780886817E-3</v>
      </c>
      <c r="EG27">
        <v>1</v>
      </c>
      <c r="EH27">
        <v>3</v>
      </c>
      <c r="EI27">
        <v>3</v>
      </c>
      <c r="EJ27" t="s">
        <v>298</v>
      </c>
      <c r="EK27">
        <v>100</v>
      </c>
      <c r="EL27">
        <v>100</v>
      </c>
      <c r="EM27">
        <v>-0.82399999999999995</v>
      </c>
      <c r="EN27">
        <v>-8.6999999999999994E-3</v>
      </c>
      <c r="EO27">
        <v>-1.0894751118269601</v>
      </c>
      <c r="EP27">
        <v>8.1547674161403102E-4</v>
      </c>
      <c r="EQ27">
        <v>-7.5071724955183801E-7</v>
      </c>
      <c r="ER27">
        <v>1.8443278439785599E-10</v>
      </c>
      <c r="ES27">
        <v>-0.15346864704279201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5.2</v>
      </c>
      <c r="FB27">
        <v>5.2</v>
      </c>
      <c r="FC27">
        <v>2</v>
      </c>
      <c r="FD27">
        <v>512.64300000000003</v>
      </c>
      <c r="FE27">
        <v>495.78399999999999</v>
      </c>
      <c r="FF27">
        <v>23.395399999999999</v>
      </c>
      <c r="FG27">
        <v>31.402000000000001</v>
      </c>
      <c r="FH27">
        <v>29.9998</v>
      </c>
      <c r="FI27">
        <v>31.474</v>
      </c>
      <c r="FJ27">
        <v>31.4495</v>
      </c>
      <c r="FK27">
        <v>31.9755</v>
      </c>
      <c r="FL27">
        <v>13.895099999999999</v>
      </c>
      <c r="FM27">
        <v>40.850099999999998</v>
      </c>
      <c r="FN27">
        <v>23.406500000000001</v>
      </c>
      <c r="FO27">
        <v>700.47199999999998</v>
      </c>
      <c r="FP27">
        <v>19.653600000000001</v>
      </c>
      <c r="FQ27">
        <v>101.292</v>
      </c>
      <c r="FR27">
        <v>100.69199999999999</v>
      </c>
    </row>
    <row r="28" spans="1:174" x14ac:dyDescent="0.25">
      <c r="A28">
        <v>12</v>
      </c>
      <c r="B28">
        <v>1608330053.5999999</v>
      </c>
      <c r="C28">
        <v>1060.0999999046301</v>
      </c>
      <c r="D28" t="s">
        <v>340</v>
      </c>
      <c r="E28" t="s">
        <v>341</v>
      </c>
      <c r="F28" t="s">
        <v>291</v>
      </c>
      <c r="G28" t="s">
        <v>292</v>
      </c>
      <c r="H28">
        <v>1608330045.8499999</v>
      </c>
      <c r="I28">
        <f t="shared" si="0"/>
        <v>-1.3776438625388701E-6</v>
      </c>
      <c r="J28">
        <f t="shared" si="1"/>
        <v>0.68552158062796831</v>
      </c>
      <c r="K28">
        <f t="shared" si="2"/>
        <v>799.3519</v>
      </c>
      <c r="L28">
        <f t="shared" si="3"/>
        <v>15051.149869540117</v>
      </c>
      <c r="M28">
        <f t="shared" si="4"/>
        <v>1543.2402621953277</v>
      </c>
      <c r="N28">
        <f t="shared" si="5"/>
        <v>81.959986209347704</v>
      </c>
      <c r="O28">
        <f t="shared" si="6"/>
        <v>-7.5734469992782476E-5</v>
      </c>
      <c r="P28">
        <f t="shared" si="7"/>
        <v>2.9715197595024136</v>
      </c>
      <c r="Q28">
        <f t="shared" si="8"/>
        <v>-7.5735542357939706E-5</v>
      </c>
      <c r="R28">
        <f t="shared" si="9"/>
        <v>-4.7334617627143674E-5</v>
      </c>
      <c r="S28">
        <f t="shared" si="10"/>
        <v>231.29030609781461</v>
      </c>
      <c r="T28">
        <f t="shared" si="11"/>
        <v>29.341788616574632</v>
      </c>
      <c r="U28">
        <f t="shared" si="12"/>
        <v>28.113499999999998</v>
      </c>
      <c r="V28">
        <f t="shared" si="13"/>
        <v>3.8200214357800983</v>
      </c>
      <c r="W28">
        <f t="shared" si="14"/>
        <v>52.923431036572552</v>
      </c>
      <c r="X28">
        <f t="shared" si="15"/>
        <v>2.007931666558898</v>
      </c>
      <c r="Y28">
        <f t="shared" si="16"/>
        <v>3.7940315418539736</v>
      </c>
      <c r="Z28">
        <f t="shared" si="17"/>
        <v>1.8120897692212004</v>
      </c>
      <c r="AA28">
        <f t="shared" si="18"/>
        <v>6.0754094337964172E-2</v>
      </c>
      <c r="AB28">
        <f t="shared" si="19"/>
        <v>-18.76803116098894</v>
      </c>
      <c r="AC28">
        <f t="shared" si="20"/>
        <v>-1.3774902045727624</v>
      </c>
      <c r="AD28">
        <f t="shared" si="21"/>
        <v>211.2055388265909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53973.928494017498</v>
      </c>
      <c r="AJ28" t="s">
        <v>293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15421.5</v>
      </c>
      <c r="AS28">
        <v>908.27488000000005</v>
      </c>
      <c r="AT28">
        <v>951.13</v>
      </c>
      <c r="AU28">
        <f t="shared" si="27"/>
        <v>4.505705844626906E-2</v>
      </c>
      <c r="AV28">
        <v>0.5</v>
      </c>
      <c r="AW28">
        <f t="shared" si="28"/>
        <v>1180.179360627789</v>
      </c>
      <c r="AX28">
        <f t="shared" si="29"/>
        <v>0.68552158062796831</v>
      </c>
      <c r="AY28">
        <f t="shared" si="30"/>
        <v>26.587705214443371</v>
      </c>
      <c r="AZ28">
        <f t="shared" si="31"/>
        <v>0.27621881341141591</v>
      </c>
      <c r="BA28">
        <f t="shared" si="32"/>
        <v>1.0704042983536021E-3</v>
      </c>
      <c r="BB28">
        <f t="shared" si="33"/>
        <v>2.4296888963653758</v>
      </c>
      <c r="BC28" t="s">
        <v>343</v>
      </c>
      <c r="BD28">
        <v>688.41</v>
      </c>
      <c r="BE28">
        <f t="shared" si="34"/>
        <v>262.72000000000003</v>
      </c>
      <c r="BF28">
        <f t="shared" si="35"/>
        <v>0.16312088915956127</v>
      </c>
      <c r="BG28">
        <f t="shared" si="36"/>
        <v>0.89792009076532719</v>
      </c>
      <c r="BH28">
        <f t="shared" si="37"/>
        <v>0.18185682342687556</v>
      </c>
      <c r="BI28">
        <f t="shared" si="38"/>
        <v>0.90746375866010343</v>
      </c>
      <c r="BJ28">
        <f t="shared" si="39"/>
        <v>0.12363443466182128</v>
      </c>
      <c r="BK28">
        <f t="shared" si="40"/>
        <v>0.87636556533817878</v>
      </c>
      <c r="BL28">
        <f t="shared" si="41"/>
        <v>1399.9929999999999</v>
      </c>
      <c r="BM28">
        <f t="shared" si="42"/>
        <v>1180.179360627789</v>
      </c>
      <c r="BN28">
        <f t="shared" si="43"/>
        <v>0.84298947253864065</v>
      </c>
      <c r="BO28">
        <f t="shared" si="44"/>
        <v>0.19597894507728145</v>
      </c>
      <c r="BP28">
        <v>6</v>
      </c>
      <c r="BQ28">
        <v>0.5</v>
      </c>
      <c r="BR28" t="s">
        <v>296</v>
      </c>
      <c r="BS28">
        <v>2</v>
      </c>
      <c r="BT28">
        <v>1608330045.8499999</v>
      </c>
      <c r="BU28">
        <v>799.3519</v>
      </c>
      <c r="BV28">
        <v>800.17280000000005</v>
      </c>
      <c r="BW28">
        <v>19.583263333333299</v>
      </c>
      <c r="BX28">
        <v>19.584883333333298</v>
      </c>
      <c r="BY28">
        <v>800.17513333333295</v>
      </c>
      <c r="BZ28">
        <v>19.59468</v>
      </c>
      <c r="CA28">
        <v>500.24633333333298</v>
      </c>
      <c r="CB28">
        <v>102.433033333333</v>
      </c>
      <c r="CC28">
        <v>0.100014013333333</v>
      </c>
      <c r="CD28">
        <v>27.9963466666667</v>
      </c>
      <c r="CE28">
        <v>28.113499999999998</v>
      </c>
      <c r="CF28">
        <v>999.9</v>
      </c>
      <c r="CG28">
        <v>0</v>
      </c>
      <c r="CH28">
        <v>0</v>
      </c>
      <c r="CI28">
        <v>9997.9776666666694</v>
      </c>
      <c r="CJ28">
        <v>0</v>
      </c>
      <c r="CK28">
        <v>327.7586</v>
      </c>
      <c r="CL28">
        <v>1399.9929999999999</v>
      </c>
      <c r="CM28">
        <v>0.89999473333333302</v>
      </c>
      <c r="CN28">
        <v>0.100005146666667</v>
      </c>
      <c r="CO28">
        <v>0</v>
      </c>
      <c r="CP28">
        <v>908.19923333333304</v>
      </c>
      <c r="CQ28">
        <v>4.99979</v>
      </c>
      <c r="CR28">
        <v>12648.11</v>
      </c>
      <c r="CS28">
        <v>11904.59</v>
      </c>
      <c r="CT28">
        <v>47.576700000000002</v>
      </c>
      <c r="CU28">
        <v>50.078800000000001</v>
      </c>
      <c r="CV28">
        <v>48.75</v>
      </c>
      <c r="CW28">
        <v>48.936999999999998</v>
      </c>
      <c r="CX28">
        <v>48.803733333333298</v>
      </c>
      <c r="CY28">
        <v>1255.4849999999999</v>
      </c>
      <c r="CZ28">
        <v>139.50800000000001</v>
      </c>
      <c r="DA28">
        <v>0</v>
      </c>
      <c r="DB28">
        <v>92.599999904632597</v>
      </c>
      <c r="DC28">
        <v>0</v>
      </c>
      <c r="DD28">
        <v>908.27488000000005</v>
      </c>
      <c r="DE28">
        <v>5.7906922955486797</v>
      </c>
      <c r="DF28">
        <v>78.684615299948305</v>
      </c>
      <c r="DG28">
        <v>12649.227999999999</v>
      </c>
      <c r="DH28">
        <v>15</v>
      </c>
      <c r="DI28">
        <v>1608329651.5999999</v>
      </c>
      <c r="DJ28" t="s">
        <v>327</v>
      </c>
      <c r="DK28">
        <v>1608329648.0999999</v>
      </c>
      <c r="DL28">
        <v>1608329651.5999999</v>
      </c>
      <c r="DM28">
        <v>21</v>
      </c>
      <c r="DN28">
        <v>-3.5999999999999997E-2</v>
      </c>
      <c r="DO28">
        <v>3.0000000000000001E-3</v>
      </c>
      <c r="DP28">
        <v>-0.871</v>
      </c>
      <c r="DQ28">
        <v>-1.2999999999999999E-2</v>
      </c>
      <c r="DR28">
        <v>400</v>
      </c>
      <c r="DS28">
        <v>19</v>
      </c>
      <c r="DT28">
        <v>0.46</v>
      </c>
      <c r="DU28">
        <v>0.15</v>
      </c>
      <c r="DV28">
        <v>0.69787366859000799</v>
      </c>
      <c r="DW28">
        <v>-0.177854048428671</v>
      </c>
      <c r="DX28">
        <v>4.09454300431265E-2</v>
      </c>
      <c r="DY28">
        <v>1</v>
      </c>
      <c r="DZ28">
        <v>-0.83461838709677405</v>
      </c>
      <c r="EA28">
        <v>0.17663845161290201</v>
      </c>
      <c r="EB28">
        <v>5.3952232861012001E-2</v>
      </c>
      <c r="EC28">
        <v>1</v>
      </c>
      <c r="ED28">
        <v>-1.2535596451612901E-3</v>
      </c>
      <c r="EE28">
        <v>6.0453974564516101E-2</v>
      </c>
      <c r="EF28">
        <v>9.8520880994163208E-3</v>
      </c>
      <c r="EG28">
        <v>1</v>
      </c>
      <c r="EH28">
        <v>3</v>
      </c>
      <c r="EI28">
        <v>3</v>
      </c>
      <c r="EJ28" t="s">
        <v>298</v>
      </c>
      <c r="EK28">
        <v>100</v>
      </c>
      <c r="EL28">
        <v>100</v>
      </c>
      <c r="EM28">
        <v>-0.82299999999999995</v>
      </c>
      <c r="EN28">
        <v>-1.09E-2</v>
      </c>
      <c r="EO28">
        <v>-1.0894751118269601</v>
      </c>
      <c r="EP28">
        <v>8.1547674161403102E-4</v>
      </c>
      <c r="EQ28">
        <v>-7.5071724955183801E-7</v>
      </c>
      <c r="ER28">
        <v>1.8443278439785599E-10</v>
      </c>
      <c r="ES28">
        <v>-0.15346864704279201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6.8</v>
      </c>
      <c r="FB28">
        <v>6.7</v>
      </c>
      <c r="FC28">
        <v>2</v>
      </c>
      <c r="FD28">
        <v>512.32399999999996</v>
      </c>
      <c r="FE28">
        <v>495.923</v>
      </c>
      <c r="FF28">
        <v>23.410299999999999</v>
      </c>
      <c r="FG28">
        <v>31.3567</v>
      </c>
      <c r="FH28">
        <v>30</v>
      </c>
      <c r="FI28">
        <v>31.405200000000001</v>
      </c>
      <c r="FJ28">
        <v>31.378599999999999</v>
      </c>
      <c r="FK28">
        <v>35.642400000000002</v>
      </c>
      <c r="FL28">
        <v>15.013</v>
      </c>
      <c r="FM28">
        <v>41.221400000000003</v>
      </c>
      <c r="FN28">
        <v>23.412400000000002</v>
      </c>
      <c r="FO28">
        <v>800.43499999999995</v>
      </c>
      <c r="FP28">
        <v>19.607099999999999</v>
      </c>
      <c r="FQ28">
        <v>101.294</v>
      </c>
      <c r="FR28">
        <v>100.69199999999999</v>
      </c>
    </row>
    <row r="29" spans="1:174" x14ac:dyDescent="0.25">
      <c r="A29">
        <v>13</v>
      </c>
      <c r="B29">
        <v>1608330153.5999999</v>
      </c>
      <c r="C29">
        <v>1160.0999999046301</v>
      </c>
      <c r="D29" t="s">
        <v>344</v>
      </c>
      <c r="E29" t="s">
        <v>345</v>
      </c>
      <c r="F29" t="s">
        <v>291</v>
      </c>
      <c r="G29" t="s">
        <v>292</v>
      </c>
      <c r="H29">
        <v>1608330145.8499999</v>
      </c>
      <c r="I29">
        <f t="shared" si="0"/>
        <v>2.8087286047137746E-5</v>
      </c>
      <c r="J29">
        <f t="shared" si="1"/>
        <v>0.66048209396508861</v>
      </c>
      <c r="K29">
        <f t="shared" si="2"/>
        <v>899.51530000000002</v>
      </c>
      <c r="L29">
        <f t="shared" si="3"/>
        <v>198.71451609969174</v>
      </c>
      <c r="M29">
        <f t="shared" si="4"/>
        <v>20.374774261176043</v>
      </c>
      <c r="N29">
        <f t="shared" si="5"/>
        <v>92.229906207654651</v>
      </c>
      <c r="O29">
        <f t="shared" si="6"/>
        <v>1.5435421153626627E-3</v>
      </c>
      <c r="P29">
        <f t="shared" si="7"/>
        <v>2.9724048268075225</v>
      </c>
      <c r="Q29">
        <f t="shared" si="8"/>
        <v>1.5430969501568691E-3</v>
      </c>
      <c r="R29">
        <f t="shared" si="9"/>
        <v>9.6447557849247876E-4</v>
      </c>
      <c r="S29">
        <f t="shared" si="10"/>
        <v>231.29218747752964</v>
      </c>
      <c r="T29">
        <f t="shared" si="11"/>
        <v>29.324313655583119</v>
      </c>
      <c r="U29">
        <f t="shared" si="12"/>
        <v>28.1022033333333</v>
      </c>
      <c r="V29">
        <f t="shared" si="13"/>
        <v>3.8175085775528284</v>
      </c>
      <c r="W29">
        <f t="shared" si="14"/>
        <v>52.854515113094145</v>
      </c>
      <c r="X29">
        <f t="shared" si="15"/>
        <v>2.0041988434419351</v>
      </c>
      <c r="Y29">
        <f t="shared" si="16"/>
        <v>3.7919160532520255</v>
      </c>
      <c r="Z29">
        <f t="shared" si="17"/>
        <v>1.8133097341108932</v>
      </c>
      <c r="AA29">
        <f t="shared" si="18"/>
        <v>-1.2386493146787745</v>
      </c>
      <c r="AB29">
        <f t="shared" si="19"/>
        <v>-18.496391679975144</v>
      </c>
      <c r="AC29">
        <f t="shared" si="20"/>
        <v>-1.3570077714368971</v>
      </c>
      <c r="AD29">
        <f t="shared" si="21"/>
        <v>210.20013871143883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54001.575324409343</v>
      </c>
      <c r="AJ29" t="s">
        <v>293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15421.7</v>
      </c>
      <c r="AS29">
        <v>907.19776923076904</v>
      </c>
      <c r="AT29">
        <v>948.75</v>
      </c>
      <c r="AU29">
        <f t="shared" si="27"/>
        <v>4.3796817675078703E-2</v>
      </c>
      <c r="AV29">
        <v>0.5</v>
      </c>
      <c r="AW29">
        <f t="shared" si="28"/>
        <v>1180.1876606278145</v>
      </c>
      <c r="AX29">
        <f t="shared" si="29"/>
        <v>0.66048209396508861</v>
      </c>
      <c r="AY29">
        <f t="shared" si="30"/>
        <v>25.844231897447024</v>
      </c>
      <c r="AZ29">
        <f t="shared" si="31"/>
        <v>0.27231620553359687</v>
      </c>
      <c r="BA29">
        <f t="shared" si="32"/>
        <v>1.049180240642934E-3</v>
      </c>
      <c r="BB29">
        <f t="shared" si="33"/>
        <v>2.438292490118577</v>
      </c>
      <c r="BC29" t="s">
        <v>347</v>
      </c>
      <c r="BD29">
        <v>690.39</v>
      </c>
      <c r="BE29">
        <f t="shared" si="34"/>
        <v>258.36</v>
      </c>
      <c r="BF29">
        <f t="shared" si="35"/>
        <v>0.16083074303000061</v>
      </c>
      <c r="BG29">
        <f t="shared" si="36"/>
        <v>0.89953688041715751</v>
      </c>
      <c r="BH29">
        <f t="shared" si="37"/>
        <v>0.1781269888377775</v>
      </c>
      <c r="BI29">
        <f t="shared" si="38"/>
        <v>0.90839833697015382</v>
      </c>
      <c r="BJ29">
        <f t="shared" si="39"/>
        <v>0.12239441106059122</v>
      </c>
      <c r="BK29">
        <f t="shared" si="40"/>
        <v>0.87760558893940877</v>
      </c>
      <c r="BL29">
        <f t="shared" si="41"/>
        <v>1400.0026666666699</v>
      </c>
      <c r="BM29">
        <f t="shared" si="42"/>
        <v>1180.1876606278145</v>
      </c>
      <c r="BN29">
        <f t="shared" si="43"/>
        <v>0.84298958046828365</v>
      </c>
      <c r="BO29">
        <f t="shared" si="44"/>
        <v>0.19597916093656756</v>
      </c>
      <c r="BP29">
        <v>6</v>
      </c>
      <c r="BQ29">
        <v>0.5</v>
      </c>
      <c r="BR29" t="s">
        <v>296</v>
      </c>
      <c r="BS29">
        <v>2</v>
      </c>
      <c r="BT29">
        <v>1608330145.8499999</v>
      </c>
      <c r="BU29">
        <v>899.51530000000002</v>
      </c>
      <c r="BV29">
        <v>900.33780000000002</v>
      </c>
      <c r="BW29">
        <v>19.546886666666701</v>
      </c>
      <c r="BX29">
        <v>19.513856666666701</v>
      </c>
      <c r="BY29">
        <v>900.34460000000001</v>
      </c>
      <c r="BZ29">
        <v>19.559056666666699</v>
      </c>
      <c r="CA29">
        <v>500.24099999999999</v>
      </c>
      <c r="CB29">
        <v>102.4329</v>
      </c>
      <c r="CC29">
        <v>9.9993223333333298E-2</v>
      </c>
      <c r="CD29">
        <v>27.98678</v>
      </c>
      <c r="CE29">
        <v>28.1022033333333</v>
      </c>
      <c r="CF29">
        <v>999.9</v>
      </c>
      <c r="CG29">
        <v>0</v>
      </c>
      <c r="CH29">
        <v>0</v>
      </c>
      <c r="CI29">
        <v>10002.9993333333</v>
      </c>
      <c r="CJ29">
        <v>0</v>
      </c>
      <c r="CK29">
        <v>326.165433333333</v>
      </c>
      <c r="CL29">
        <v>1400.0026666666699</v>
      </c>
      <c r="CM29">
        <v>0.899990333333333</v>
      </c>
      <c r="CN29">
        <v>0.100009556666667</v>
      </c>
      <c r="CO29">
        <v>0</v>
      </c>
      <c r="CP29">
        <v>907.17716666666695</v>
      </c>
      <c r="CQ29">
        <v>4.99979</v>
      </c>
      <c r="CR29">
        <v>12631.4866666667</v>
      </c>
      <c r="CS29">
        <v>11904.65</v>
      </c>
      <c r="CT29">
        <v>47.561999999999998</v>
      </c>
      <c r="CU29">
        <v>50.099800000000002</v>
      </c>
      <c r="CV29">
        <v>48.75</v>
      </c>
      <c r="CW29">
        <v>48.936999999999998</v>
      </c>
      <c r="CX29">
        <v>48.811999999999998</v>
      </c>
      <c r="CY29">
        <v>1255.48866666667</v>
      </c>
      <c r="CZ29">
        <v>139.51400000000001</v>
      </c>
      <c r="DA29">
        <v>0</v>
      </c>
      <c r="DB29">
        <v>99.199999809265094</v>
      </c>
      <c r="DC29">
        <v>0</v>
      </c>
      <c r="DD29">
        <v>907.19776923076904</v>
      </c>
      <c r="DE29">
        <v>6.3094700960075096</v>
      </c>
      <c r="DF29">
        <v>83.904273427502005</v>
      </c>
      <c r="DG29">
        <v>12631.6384615385</v>
      </c>
      <c r="DH29">
        <v>15</v>
      </c>
      <c r="DI29">
        <v>1608329651.5999999</v>
      </c>
      <c r="DJ29" t="s">
        <v>327</v>
      </c>
      <c r="DK29">
        <v>1608329648.0999999</v>
      </c>
      <c r="DL29">
        <v>1608329651.5999999</v>
      </c>
      <c r="DM29">
        <v>21</v>
      </c>
      <c r="DN29">
        <v>-3.5999999999999997E-2</v>
      </c>
      <c r="DO29">
        <v>3.0000000000000001E-3</v>
      </c>
      <c r="DP29">
        <v>-0.871</v>
      </c>
      <c r="DQ29">
        <v>-1.2999999999999999E-2</v>
      </c>
      <c r="DR29">
        <v>400</v>
      </c>
      <c r="DS29">
        <v>19</v>
      </c>
      <c r="DT29">
        <v>0.46</v>
      </c>
      <c r="DU29">
        <v>0.15</v>
      </c>
      <c r="DV29">
        <v>0.66408550367688401</v>
      </c>
      <c r="DW29">
        <v>-1.8471183640708599E-2</v>
      </c>
      <c r="DX29">
        <v>6.3770313882686905E-2</v>
      </c>
      <c r="DY29">
        <v>1</v>
      </c>
      <c r="DZ29">
        <v>-0.83088151612903205</v>
      </c>
      <c r="EA29">
        <v>0.14094304838709801</v>
      </c>
      <c r="EB29">
        <v>6.9802322632523506E-2</v>
      </c>
      <c r="EC29">
        <v>1</v>
      </c>
      <c r="ED29">
        <v>3.4735095161290301E-2</v>
      </c>
      <c r="EE29">
        <v>-0.197575659193549</v>
      </c>
      <c r="EF29">
        <v>1.70998811487365E-2</v>
      </c>
      <c r="EG29">
        <v>1</v>
      </c>
      <c r="EH29">
        <v>3</v>
      </c>
      <c r="EI29">
        <v>3</v>
      </c>
      <c r="EJ29" t="s">
        <v>298</v>
      </c>
      <c r="EK29">
        <v>100</v>
      </c>
      <c r="EL29">
        <v>100</v>
      </c>
      <c r="EM29">
        <v>-0.83</v>
      </c>
      <c r="EN29">
        <v>-1.1900000000000001E-2</v>
      </c>
      <c r="EO29">
        <v>-1.0894751118269601</v>
      </c>
      <c r="EP29">
        <v>8.1547674161403102E-4</v>
      </c>
      <c r="EQ29">
        <v>-7.5071724955183801E-7</v>
      </c>
      <c r="ER29">
        <v>1.8443278439785599E-10</v>
      </c>
      <c r="ES29">
        <v>-0.15346864704279201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8.4</v>
      </c>
      <c r="FB29">
        <v>8.4</v>
      </c>
      <c r="FC29">
        <v>2</v>
      </c>
      <c r="FD29">
        <v>512.17499999999995</v>
      </c>
      <c r="FE29">
        <v>496.017</v>
      </c>
      <c r="FF29">
        <v>23.383900000000001</v>
      </c>
      <c r="FG29">
        <v>31.3369</v>
      </c>
      <c r="FH29">
        <v>30</v>
      </c>
      <c r="FI29">
        <v>31.36</v>
      </c>
      <c r="FJ29">
        <v>31.331700000000001</v>
      </c>
      <c r="FK29">
        <v>39.256100000000004</v>
      </c>
      <c r="FL29">
        <v>15.0265</v>
      </c>
      <c r="FM29">
        <v>41.221400000000003</v>
      </c>
      <c r="FN29">
        <v>23.388500000000001</v>
      </c>
      <c r="FO29">
        <v>900.50599999999997</v>
      </c>
      <c r="FP29">
        <v>19.594799999999999</v>
      </c>
      <c r="FQ29">
        <v>101.295</v>
      </c>
      <c r="FR29">
        <v>100.693</v>
      </c>
    </row>
    <row r="30" spans="1:174" x14ac:dyDescent="0.25">
      <c r="A30">
        <v>14</v>
      </c>
      <c r="B30">
        <v>1608330264.5999999</v>
      </c>
      <c r="C30">
        <v>1271.0999999046301</v>
      </c>
      <c r="D30" t="s">
        <v>348</v>
      </c>
      <c r="E30" t="s">
        <v>349</v>
      </c>
      <c r="F30" t="s">
        <v>291</v>
      </c>
      <c r="G30" t="s">
        <v>292</v>
      </c>
      <c r="H30">
        <v>1608330256.8499999</v>
      </c>
      <c r="I30">
        <f t="shared" si="0"/>
        <v>3.9971217493418533E-5</v>
      </c>
      <c r="J30">
        <f t="shared" si="1"/>
        <v>1.2041309705713732</v>
      </c>
      <c r="K30">
        <f t="shared" si="2"/>
        <v>1198.8706666666701</v>
      </c>
      <c r="L30">
        <f t="shared" si="3"/>
        <v>306.49926965371253</v>
      </c>
      <c r="M30">
        <f t="shared" si="4"/>
        <v>31.427658690428352</v>
      </c>
      <c r="N30">
        <f t="shared" si="5"/>
        <v>122.92916119681209</v>
      </c>
      <c r="O30">
        <f t="shared" si="6"/>
        <v>2.2137044039153607E-3</v>
      </c>
      <c r="P30">
        <f t="shared" si="7"/>
        <v>2.9716363113757125</v>
      </c>
      <c r="Q30">
        <f t="shared" si="8"/>
        <v>2.2127886537011013E-3</v>
      </c>
      <c r="R30">
        <f t="shared" si="9"/>
        <v>1.3830751515221521E-3</v>
      </c>
      <c r="S30">
        <f t="shared" si="10"/>
        <v>231.2914926902761</v>
      </c>
      <c r="T30">
        <f t="shared" si="11"/>
        <v>29.323885378206452</v>
      </c>
      <c r="U30">
        <f t="shared" si="12"/>
        <v>28.101500000000001</v>
      </c>
      <c r="V30">
        <f t="shared" si="13"/>
        <v>3.8173521740599377</v>
      </c>
      <c r="W30">
        <f t="shared" si="14"/>
        <v>53.207264168925718</v>
      </c>
      <c r="X30">
        <f t="shared" si="15"/>
        <v>2.0178457467493769</v>
      </c>
      <c r="Y30">
        <f t="shared" si="16"/>
        <v>3.7924252980626765</v>
      </c>
      <c r="Z30">
        <f t="shared" si="17"/>
        <v>1.7995064273105608</v>
      </c>
      <c r="AA30">
        <f t="shared" si="18"/>
        <v>-1.7627306914597574</v>
      </c>
      <c r="AB30">
        <f t="shared" si="19"/>
        <v>-18.009920820728624</v>
      </c>
      <c r="AC30">
        <f t="shared" si="20"/>
        <v>-1.3216695600720239</v>
      </c>
      <c r="AD30">
        <f t="shared" si="21"/>
        <v>210.19717161801572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53978.740507045099</v>
      </c>
      <c r="AJ30" t="s">
        <v>293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15421.8</v>
      </c>
      <c r="AS30">
        <v>909.999384615385</v>
      </c>
      <c r="AT30">
        <v>952.34</v>
      </c>
      <c r="AU30">
        <f t="shared" si="27"/>
        <v>4.4459557914836134E-2</v>
      </c>
      <c r="AV30">
        <v>0.5</v>
      </c>
      <c r="AW30">
        <f t="shared" si="28"/>
        <v>1180.1842706278119</v>
      </c>
      <c r="AX30">
        <f t="shared" si="29"/>
        <v>1.2041309705713732</v>
      </c>
      <c r="AY30">
        <f t="shared" si="30"/>
        <v>26.23523546507792</v>
      </c>
      <c r="AZ30">
        <f t="shared" si="31"/>
        <v>0.27279123002289107</v>
      </c>
      <c r="BA30">
        <f t="shared" si="32"/>
        <v>1.5098307058775717E-3</v>
      </c>
      <c r="BB30">
        <f t="shared" si="33"/>
        <v>2.4253312892454373</v>
      </c>
      <c r="BC30" t="s">
        <v>351</v>
      </c>
      <c r="BD30">
        <v>692.55</v>
      </c>
      <c r="BE30">
        <f t="shared" si="34"/>
        <v>259.79000000000008</v>
      </c>
      <c r="BF30">
        <f t="shared" si="35"/>
        <v>0.16298015853040926</v>
      </c>
      <c r="BG30">
        <f t="shared" si="36"/>
        <v>0.89889590703358202</v>
      </c>
      <c r="BH30">
        <f t="shared" si="37"/>
        <v>0.17875565890062908</v>
      </c>
      <c r="BI30">
        <f t="shared" si="38"/>
        <v>0.90698861590583402</v>
      </c>
      <c r="BJ30">
        <f t="shared" si="39"/>
        <v>0.1240351484830297</v>
      </c>
      <c r="BK30">
        <f t="shared" si="40"/>
        <v>0.87596485151697034</v>
      </c>
      <c r="BL30">
        <f t="shared" si="41"/>
        <v>1399.99866666667</v>
      </c>
      <c r="BM30">
        <f t="shared" si="42"/>
        <v>1180.1842706278119</v>
      </c>
      <c r="BN30">
        <f t="shared" si="43"/>
        <v>0.84298956758135657</v>
      </c>
      <c r="BO30">
        <f t="shared" si="44"/>
        <v>0.19597913516271326</v>
      </c>
      <c r="BP30">
        <v>6</v>
      </c>
      <c r="BQ30">
        <v>0.5</v>
      </c>
      <c r="BR30" t="s">
        <v>296</v>
      </c>
      <c r="BS30">
        <v>2</v>
      </c>
      <c r="BT30">
        <v>1608330256.8499999</v>
      </c>
      <c r="BU30">
        <v>1198.8706666666701</v>
      </c>
      <c r="BV30">
        <v>1200.3723333333301</v>
      </c>
      <c r="BW30">
        <v>19.679106666666701</v>
      </c>
      <c r="BX30">
        <v>19.632110000000001</v>
      </c>
      <c r="BY30">
        <v>1200.04866666667</v>
      </c>
      <c r="BZ30">
        <v>19.686106666666699</v>
      </c>
      <c r="CA30">
        <v>500.26466666666698</v>
      </c>
      <c r="CB30">
        <v>102.437433333333</v>
      </c>
      <c r="CC30">
        <v>0.10003347999999999</v>
      </c>
      <c r="CD30">
        <v>27.989083333333301</v>
      </c>
      <c r="CE30">
        <v>28.101500000000001</v>
      </c>
      <c r="CF30">
        <v>999.9</v>
      </c>
      <c r="CG30">
        <v>0</v>
      </c>
      <c r="CH30">
        <v>0</v>
      </c>
      <c r="CI30">
        <v>9998.2076666666708</v>
      </c>
      <c r="CJ30">
        <v>0</v>
      </c>
      <c r="CK30">
        <v>324.61599999999999</v>
      </c>
      <c r="CL30">
        <v>1399.99866666667</v>
      </c>
      <c r="CM30">
        <v>0.89999093333333302</v>
      </c>
      <c r="CN30">
        <v>0.10000895</v>
      </c>
      <c r="CO30">
        <v>0</v>
      </c>
      <c r="CP30">
        <v>910.00440000000003</v>
      </c>
      <c r="CQ30">
        <v>4.99979</v>
      </c>
      <c r="CR30">
        <v>12668.6466666667</v>
      </c>
      <c r="CS30">
        <v>11904.62</v>
      </c>
      <c r="CT30">
        <v>47.561999999999998</v>
      </c>
      <c r="CU30">
        <v>50.093499999999999</v>
      </c>
      <c r="CV30">
        <v>48.75</v>
      </c>
      <c r="CW30">
        <v>48.985300000000002</v>
      </c>
      <c r="CX30">
        <v>48.811999999999998</v>
      </c>
      <c r="CY30">
        <v>1255.4856666666701</v>
      </c>
      <c r="CZ30">
        <v>139.51300000000001</v>
      </c>
      <c r="DA30">
        <v>0</v>
      </c>
      <c r="DB30">
        <v>110.09999990463299</v>
      </c>
      <c r="DC30">
        <v>0</v>
      </c>
      <c r="DD30">
        <v>909.999384615385</v>
      </c>
      <c r="DE30">
        <v>6.5628717803359002</v>
      </c>
      <c r="DF30">
        <v>85.972649378764302</v>
      </c>
      <c r="DG30">
        <v>12668.657692307699</v>
      </c>
      <c r="DH30">
        <v>15</v>
      </c>
      <c r="DI30">
        <v>1608330294.0999999</v>
      </c>
      <c r="DJ30" t="s">
        <v>352</v>
      </c>
      <c r="DK30">
        <v>1608330294.0999999</v>
      </c>
      <c r="DL30">
        <v>1608330282.5999999</v>
      </c>
      <c r="DM30">
        <v>22</v>
      </c>
      <c r="DN30">
        <v>-0.30399999999999999</v>
      </c>
      <c r="DO30">
        <v>3.0000000000000001E-3</v>
      </c>
      <c r="DP30">
        <v>-1.1779999999999999</v>
      </c>
      <c r="DQ30">
        <v>-7.0000000000000001E-3</v>
      </c>
      <c r="DR30">
        <v>1201</v>
      </c>
      <c r="DS30">
        <v>20</v>
      </c>
      <c r="DT30">
        <v>0.36</v>
      </c>
      <c r="DU30">
        <v>0.11</v>
      </c>
      <c r="DV30">
        <v>0.95660647196999904</v>
      </c>
      <c r="DW30">
        <v>-2.4760996572595201E-2</v>
      </c>
      <c r="DX30">
        <v>5.3874701212696302E-2</v>
      </c>
      <c r="DY30">
        <v>1</v>
      </c>
      <c r="DZ30">
        <v>-1.20262870967742</v>
      </c>
      <c r="EA30">
        <v>1.6166129032260002E-2</v>
      </c>
      <c r="EB30">
        <v>6.3963023730798402E-2</v>
      </c>
      <c r="EC30">
        <v>1</v>
      </c>
      <c r="ED30">
        <v>4.4856045161290298E-2</v>
      </c>
      <c r="EE30">
        <v>-2.3191611290322701E-2</v>
      </c>
      <c r="EF30">
        <v>1.9272550986778601E-3</v>
      </c>
      <c r="EG30">
        <v>1</v>
      </c>
      <c r="EH30">
        <v>3</v>
      </c>
      <c r="EI30">
        <v>3</v>
      </c>
      <c r="EJ30" t="s">
        <v>298</v>
      </c>
      <c r="EK30">
        <v>100</v>
      </c>
      <c r="EL30">
        <v>100</v>
      </c>
      <c r="EM30">
        <v>-1.1779999999999999</v>
      </c>
      <c r="EN30">
        <v>-7.0000000000000001E-3</v>
      </c>
      <c r="EO30">
        <v>-1.0894751118269601</v>
      </c>
      <c r="EP30">
        <v>8.1547674161403102E-4</v>
      </c>
      <c r="EQ30">
        <v>-7.5071724955183801E-7</v>
      </c>
      <c r="ER30">
        <v>1.8443278439785599E-10</v>
      </c>
      <c r="ES30">
        <v>-0.15346864704279201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10.3</v>
      </c>
      <c r="FB30">
        <v>10.199999999999999</v>
      </c>
      <c r="FC30">
        <v>2</v>
      </c>
      <c r="FD30">
        <v>512.06200000000001</v>
      </c>
      <c r="FE30">
        <v>496.53</v>
      </c>
      <c r="FF30">
        <v>23.312000000000001</v>
      </c>
      <c r="FG30">
        <v>31.369299999999999</v>
      </c>
      <c r="FH30">
        <v>30.0001</v>
      </c>
      <c r="FI30">
        <v>31.36</v>
      </c>
      <c r="FJ30">
        <v>31.328099999999999</v>
      </c>
      <c r="FK30">
        <v>49.760599999999997</v>
      </c>
      <c r="FL30">
        <v>15.316000000000001</v>
      </c>
      <c r="FM30">
        <v>41.596499999999999</v>
      </c>
      <c r="FN30">
        <v>23.315999999999999</v>
      </c>
      <c r="FO30">
        <v>1200.48</v>
      </c>
      <c r="FP30">
        <v>19.6221</v>
      </c>
      <c r="FQ30">
        <v>101.285</v>
      </c>
      <c r="FR30">
        <v>100.681</v>
      </c>
    </row>
    <row r="31" spans="1:174" x14ac:dyDescent="0.25">
      <c r="A31">
        <v>15</v>
      </c>
      <c r="B31">
        <v>1608330415.0999999</v>
      </c>
      <c r="C31">
        <v>1421.5999999046301</v>
      </c>
      <c r="D31" t="s">
        <v>353</v>
      </c>
      <c r="E31" t="s">
        <v>354</v>
      </c>
      <c r="F31" t="s">
        <v>291</v>
      </c>
      <c r="G31" t="s">
        <v>292</v>
      </c>
      <c r="H31">
        <v>1608330407.0999999</v>
      </c>
      <c r="I31">
        <f t="shared" si="0"/>
        <v>5.034498016629507E-5</v>
      </c>
      <c r="J31">
        <f t="shared" si="1"/>
        <v>0.98728948467407862</v>
      </c>
      <c r="K31">
        <f t="shared" si="2"/>
        <v>1399.68935483871</v>
      </c>
      <c r="L31">
        <f t="shared" si="3"/>
        <v>801.28195946090943</v>
      </c>
      <c r="M31">
        <f t="shared" si="4"/>
        <v>82.158435338130062</v>
      </c>
      <c r="N31">
        <f t="shared" si="5"/>
        <v>143.51538306235287</v>
      </c>
      <c r="O31">
        <f t="shared" si="6"/>
        <v>2.789160158769496E-3</v>
      </c>
      <c r="P31">
        <f t="shared" si="7"/>
        <v>2.972602751676555</v>
      </c>
      <c r="Q31">
        <f t="shared" si="8"/>
        <v>2.7877070667929669E-3</v>
      </c>
      <c r="R31">
        <f t="shared" si="9"/>
        <v>1.7424474050797467E-3</v>
      </c>
      <c r="S31">
        <f t="shared" si="10"/>
        <v>231.29086929037575</v>
      </c>
      <c r="T31">
        <f t="shared" si="11"/>
        <v>29.327873216922825</v>
      </c>
      <c r="U31">
        <f t="shared" si="12"/>
        <v>28.101932258064501</v>
      </c>
      <c r="V31">
        <f t="shared" si="13"/>
        <v>3.8174482966269268</v>
      </c>
      <c r="W31">
        <f t="shared" si="14"/>
        <v>53.200576955774679</v>
      </c>
      <c r="X31">
        <f t="shared" si="15"/>
        <v>2.0184229587905715</v>
      </c>
      <c r="Y31">
        <f t="shared" si="16"/>
        <v>3.7939869721121156</v>
      </c>
      <c r="Z31">
        <f t="shared" si="17"/>
        <v>1.7990253378363552</v>
      </c>
      <c r="AA31">
        <f t="shared" si="18"/>
        <v>-2.2202136253336127</v>
      </c>
      <c r="AB31">
        <f t="shared" si="19"/>
        <v>-16.953330062677843</v>
      </c>
      <c r="AC31">
        <f t="shared" si="20"/>
        <v>-1.2437729214631283</v>
      </c>
      <c r="AD31">
        <f t="shared" si="21"/>
        <v>210.87355268090118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54005.713452547345</v>
      </c>
      <c r="AJ31" t="s">
        <v>293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15423</v>
      </c>
      <c r="AS31">
        <v>914.32461538461496</v>
      </c>
      <c r="AT31">
        <v>959.66</v>
      </c>
      <c r="AU31">
        <f t="shared" si="27"/>
        <v>4.724109019380307E-2</v>
      </c>
      <c r="AV31">
        <v>0.5</v>
      </c>
      <c r="AW31">
        <f t="shared" si="28"/>
        <v>1180.1829974019706</v>
      </c>
      <c r="AX31">
        <f t="shared" si="29"/>
        <v>0.98728948467407862</v>
      </c>
      <c r="AY31">
        <f t="shared" si="30"/>
        <v>27.876565712729676</v>
      </c>
      <c r="AZ31">
        <f t="shared" si="31"/>
        <v>0.2726173853239689</v>
      </c>
      <c r="BA31">
        <f t="shared" si="32"/>
        <v>1.3260968578055607E-3</v>
      </c>
      <c r="BB31">
        <f t="shared" si="33"/>
        <v>2.3992038847091681</v>
      </c>
      <c r="BC31" t="s">
        <v>356</v>
      </c>
      <c r="BD31">
        <v>698.04</v>
      </c>
      <c r="BE31">
        <f t="shared" si="34"/>
        <v>261.62</v>
      </c>
      <c r="BF31">
        <f t="shared" si="35"/>
        <v>0.17328715165272154</v>
      </c>
      <c r="BG31">
        <f t="shared" si="36"/>
        <v>0.89796571036333295</v>
      </c>
      <c r="BH31">
        <f t="shared" si="37"/>
        <v>0.18566145200007717</v>
      </c>
      <c r="BI31">
        <f t="shared" si="38"/>
        <v>0.90411419858248576</v>
      </c>
      <c r="BJ31">
        <f t="shared" si="39"/>
        <v>0.13229586221823719</v>
      </c>
      <c r="BK31">
        <f t="shared" si="40"/>
        <v>0.86770413778176281</v>
      </c>
      <c r="BL31">
        <f t="shared" si="41"/>
        <v>1399.9974193548401</v>
      </c>
      <c r="BM31">
        <f t="shared" si="42"/>
        <v>1180.1829974019706</v>
      </c>
      <c r="BN31">
        <f t="shared" si="43"/>
        <v>0.84298940918464949</v>
      </c>
      <c r="BO31">
        <f t="shared" si="44"/>
        <v>0.19597881836929906</v>
      </c>
      <c r="BP31">
        <v>6</v>
      </c>
      <c r="BQ31">
        <v>0.5</v>
      </c>
      <c r="BR31" t="s">
        <v>296</v>
      </c>
      <c r="BS31">
        <v>2</v>
      </c>
      <c r="BT31">
        <v>1608330407.0999999</v>
      </c>
      <c r="BU31">
        <v>1399.68935483871</v>
      </c>
      <c r="BV31">
        <v>1400.95806451613</v>
      </c>
      <c r="BW31">
        <v>19.685451612903201</v>
      </c>
      <c r="BX31">
        <v>19.626254838709698</v>
      </c>
      <c r="BY31">
        <v>1400.90709677419</v>
      </c>
      <c r="BZ31">
        <v>19.691567741935501</v>
      </c>
      <c r="CA31">
        <v>500.23587096774202</v>
      </c>
      <c r="CB31">
        <v>102.43374193548399</v>
      </c>
      <c r="CC31">
        <v>9.9997116129032296E-2</v>
      </c>
      <c r="CD31">
        <v>27.996145161290301</v>
      </c>
      <c r="CE31">
        <v>28.101932258064501</v>
      </c>
      <c r="CF31">
        <v>999.9</v>
      </c>
      <c r="CG31">
        <v>0</v>
      </c>
      <c r="CH31">
        <v>0</v>
      </c>
      <c r="CI31">
        <v>10004.0374193548</v>
      </c>
      <c r="CJ31">
        <v>0</v>
      </c>
      <c r="CK31">
        <v>323.38335483870998</v>
      </c>
      <c r="CL31">
        <v>1399.9974193548401</v>
      </c>
      <c r="CM31">
        <v>0.89999416129032195</v>
      </c>
      <c r="CN31">
        <v>0.100005722580645</v>
      </c>
      <c r="CO31">
        <v>0</v>
      </c>
      <c r="CP31">
        <v>914.30370967741999</v>
      </c>
      <c r="CQ31">
        <v>4.99979</v>
      </c>
      <c r="CR31">
        <v>12723.367741935501</v>
      </c>
      <c r="CS31">
        <v>11904.632258064499</v>
      </c>
      <c r="CT31">
        <v>47.483741935483799</v>
      </c>
      <c r="CU31">
        <v>50.061999999999998</v>
      </c>
      <c r="CV31">
        <v>48.683</v>
      </c>
      <c r="CW31">
        <v>48.920999999999999</v>
      </c>
      <c r="CX31">
        <v>48.717483870967698</v>
      </c>
      <c r="CY31">
        <v>1255.4919354838701</v>
      </c>
      <c r="CZ31">
        <v>139.50548387096799</v>
      </c>
      <c r="DA31">
        <v>0</v>
      </c>
      <c r="DB31">
        <v>149.59999990463299</v>
      </c>
      <c r="DC31">
        <v>0</v>
      </c>
      <c r="DD31">
        <v>914.32461538461496</v>
      </c>
      <c r="DE31">
        <v>4.6575042651879297</v>
      </c>
      <c r="DF31">
        <v>65.370940090615704</v>
      </c>
      <c r="DG31">
        <v>12723.842307692301</v>
      </c>
      <c r="DH31">
        <v>15</v>
      </c>
      <c r="DI31">
        <v>1608330294.0999999</v>
      </c>
      <c r="DJ31" t="s">
        <v>352</v>
      </c>
      <c r="DK31">
        <v>1608330294.0999999</v>
      </c>
      <c r="DL31">
        <v>1608330282.5999999</v>
      </c>
      <c r="DM31">
        <v>22</v>
      </c>
      <c r="DN31">
        <v>-0.30399999999999999</v>
      </c>
      <c r="DO31">
        <v>3.0000000000000001E-3</v>
      </c>
      <c r="DP31">
        <v>-1.1779999999999999</v>
      </c>
      <c r="DQ31">
        <v>-7.0000000000000001E-3</v>
      </c>
      <c r="DR31">
        <v>1201</v>
      </c>
      <c r="DS31">
        <v>20</v>
      </c>
      <c r="DT31">
        <v>0.36</v>
      </c>
      <c r="DU31">
        <v>0.11</v>
      </c>
      <c r="DV31">
        <v>0.99159283523494501</v>
      </c>
      <c r="DW31">
        <v>-0.80665447491429398</v>
      </c>
      <c r="DX31">
        <v>9.9963510693739405E-2</v>
      </c>
      <c r="DY31">
        <v>0</v>
      </c>
      <c r="DZ31">
        <v>-1.2680312903225801</v>
      </c>
      <c r="EA31">
        <v>0.96928403225806703</v>
      </c>
      <c r="EB31">
        <v>0.118537515655129</v>
      </c>
      <c r="EC31">
        <v>0</v>
      </c>
      <c r="ED31">
        <v>5.91929E-2</v>
      </c>
      <c r="EE31">
        <v>4.1733774193547703E-3</v>
      </c>
      <c r="EF31">
        <v>1.12056032066911E-3</v>
      </c>
      <c r="EG31">
        <v>1</v>
      </c>
      <c r="EH31">
        <v>1</v>
      </c>
      <c r="EI31">
        <v>3</v>
      </c>
      <c r="EJ31" t="s">
        <v>357</v>
      </c>
      <c r="EK31">
        <v>100</v>
      </c>
      <c r="EL31">
        <v>100</v>
      </c>
      <c r="EM31">
        <v>-1.21</v>
      </c>
      <c r="EN31">
        <v>-6.3E-3</v>
      </c>
      <c r="EO31">
        <v>-1.3935121689502401</v>
      </c>
      <c r="EP31">
        <v>8.1547674161403102E-4</v>
      </c>
      <c r="EQ31">
        <v>-7.5071724955183801E-7</v>
      </c>
      <c r="ER31">
        <v>1.8443278439785599E-10</v>
      </c>
      <c r="ES31">
        <v>-0.150223096123387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2.2000000000000002</v>
      </c>
      <c r="FC31">
        <v>2</v>
      </c>
      <c r="FD31">
        <v>511.67</v>
      </c>
      <c r="FE31">
        <v>497.40600000000001</v>
      </c>
      <c r="FF31">
        <v>23.638000000000002</v>
      </c>
      <c r="FG31">
        <v>31.310500000000001</v>
      </c>
      <c r="FH31">
        <v>29.999700000000001</v>
      </c>
      <c r="FI31">
        <v>31.296199999999999</v>
      </c>
      <c r="FJ31">
        <v>31.257400000000001</v>
      </c>
      <c r="FK31">
        <v>56.522500000000001</v>
      </c>
      <c r="FL31">
        <v>15.8636</v>
      </c>
      <c r="FM31">
        <v>41.9741</v>
      </c>
      <c r="FN31">
        <v>23.641100000000002</v>
      </c>
      <c r="FO31">
        <v>1401.08</v>
      </c>
      <c r="FP31">
        <v>19.6172</v>
      </c>
      <c r="FQ31">
        <v>101.303</v>
      </c>
      <c r="FR31">
        <v>100.694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2020-12-18T14:58:58Z</dcterms:created>
  <dcterms:modified xsi:type="dcterms:W3CDTF">2021-05-04T23:52:24Z</dcterms:modified>
</cp:coreProperties>
</file>