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C42CED0-8B1F-4809-93B5-95F7ED701BBC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K31" i="1"/>
  <c r="BJ31" i="1"/>
  <c r="BI31" i="1"/>
  <c r="BH31" i="1"/>
  <c r="BG31" i="1"/>
  <c r="BF31" i="1"/>
  <c r="BE31" i="1"/>
  <c r="BA31" i="1"/>
  <c r="AW31" i="1"/>
  <c r="AY31" i="1" s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J30" i="1" s="1"/>
  <c r="I30" i="1" s="1"/>
  <c r="Z30" i="1"/>
  <c r="Y30" i="1"/>
  <c r="X30" i="1" s="1"/>
  <c r="Q30" i="1"/>
  <c r="BO29" i="1"/>
  <c r="BN29" i="1"/>
  <c r="BL29" i="1"/>
  <c r="BM29" i="1" s="1"/>
  <c r="T29" i="1" s="1"/>
  <c r="BK29" i="1"/>
  <c r="BJ29" i="1"/>
  <c r="BI29" i="1"/>
  <c r="BH29" i="1"/>
  <c r="BG29" i="1"/>
  <c r="BF29" i="1"/>
  <c r="BE29" i="1"/>
  <c r="BA29" i="1"/>
  <c r="AW29" i="1"/>
  <c r="AY29" i="1" s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L28" i="1" s="1"/>
  <c r="AI28" i="1"/>
  <c r="Z28" i="1"/>
  <c r="Y28" i="1"/>
  <c r="X28" i="1" s="1"/>
  <c r="Q28" i="1"/>
  <c r="J28" i="1"/>
  <c r="I28" i="1" s="1"/>
  <c r="BO27" i="1"/>
  <c r="BN27" i="1"/>
  <c r="BL27" i="1"/>
  <c r="BM27" i="1" s="1"/>
  <c r="T27" i="1" s="1"/>
  <c r="BK27" i="1"/>
  <c r="BJ27" i="1"/>
  <c r="BI27" i="1"/>
  <c r="BH27" i="1"/>
  <c r="BG27" i="1"/>
  <c r="BF27" i="1"/>
  <c r="BE27" i="1"/>
  <c r="BA27" i="1"/>
  <c r="AW27" i="1"/>
  <c r="AY27" i="1" s="1"/>
  <c r="AU27" i="1"/>
  <c r="AO27" i="1"/>
  <c r="AJ27" i="1"/>
  <c r="AH27" i="1"/>
  <c r="Z27" i="1"/>
  <c r="Y27" i="1"/>
  <c r="X27" i="1"/>
  <c r="Q27" i="1"/>
  <c r="BO26" i="1"/>
  <c r="BN26" i="1"/>
  <c r="BM26" i="1"/>
  <c r="AW26" i="1" s="1"/>
  <c r="BL26" i="1"/>
  <c r="BI26" i="1"/>
  <c r="BH26" i="1"/>
  <c r="BG26" i="1"/>
  <c r="BF26" i="1"/>
  <c r="BJ26" i="1" s="1"/>
  <c r="BK26" i="1" s="1"/>
  <c r="BE26" i="1"/>
  <c r="BA26" i="1"/>
  <c r="AU26" i="1"/>
  <c r="AY26" i="1" s="1"/>
  <c r="AO26" i="1"/>
  <c r="AJ26" i="1"/>
  <c r="AH26" i="1" s="1"/>
  <c r="AI26" i="1"/>
  <c r="Z26" i="1"/>
  <c r="Y26" i="1"/>
  <c r="X26" i="1" s="1"/>
  <c r="T26" i="1"/>
  <c r="Q26" i="1"/>
  <c r="L26" i="1"/>
  <c r="J26" i="1"/>
  <c r="I26" i="1"/>
  <c r="BO25" i="1"/>
  <c r="BN25" i="1"/>
  <c r="BL25" i="1"/>
  <c r="BM25" i="1" s="1"/>
  <c r="T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/>
  <c r="Z24" i="1"/>
  <c r="Y24" i="1"/>
  <c r="X24" i="1" s="1"/>
  <c r="Q24" i="1"/>
  <c r="J24" i="1"/>
  <c r="I24" i="1" s="1"/>
  <c r="BO23" i="1"/>
  <c r="BN23" i="1"/>
  <c r="BL23" i="1"/>
  <c r="BM23" i="1" s="1"/>
  <c r="T23" i="1" s="1"/>
  <c r="BK23" i="1"/>
  <c r="BJ23" i="1"/>
  <c r="BI23" i="1"/>
  <c r="BH23" i="1"/>
  <c r="BG23" i="1"/>
  <c r="BF23" i="1"/>
  <c r="BE23" i="1"/>
  <c r="BA23" i="1"/>
  <c r="AW23" i="1"/>
  <c r="AY23" i="1" s="1"/>
  <c r="AU23" i="1"/>
  <c r="AO23" i="1"/>
  <c r="AJ23" i="1"/>
  <c r="AH23" i="1"/>
  <c r="Z23" i="1"/>
  <c r="Y23" i="1"/>
  <c r="X23" i="1"/>
  <c r="Q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AI22" i="1"/>
  <c r="Z22" i="1"/>
  <c r="Y22" i="1"/>
  <c r="X22" i="1" s="1"/>
  <c r="T22" i="1"/>
  <c r="Q22" i="1"/>
  <c r="L22" i="1"/>
  <c r="J22" i="1"/>
  <c r="I22" i="1"/>
  <c r="BO21" i="1"/>
  <c r="BN21" i="1"/>
  <c r="BL21" i="1"/>
  <c r="BM21" i="1" s="1"/>
  <c r="T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/>
  <c r="Z20" i="1"/>
  <c r="Y20" i="1"/>
  <c r="X20" i="1" s="1"/>
  <c r="Q20" i="1"/>
  <c r="J20" i="1"/>
  <c r="I20" i="1" s="1"/>
  <c r="BO19" i="1"/>
  <c r="BN19" i="1"/>
  <c r="BL19" i="1"/>
  <c r="BM19" i="1" s="1"/>
  <c r="T19" i="1" s="1"/>
  <c r="BK19" i="1"/>
  <c r="BJ19" i="1"/>
  <c r="BI19" i="1"/>
  <c r="BH19" i="1"/>
  <c r="BG19" i="1"/>
  <c r="BF19" i="1"/>
  <c r="BE19" i="1"/>
  <c r="BA19" i="1"/>
  <c r="AW19" i="1"/>
  <c r="AY19" i="1" s="1"/>
  <c r="AU19" i="1"/>
  <c r="AO19" i="1"/>
  <c r="AJ19" i="1"/>
  <c r="AH19" i="1"/>
  <c r="Z19" i="1"/>
  <c r="Y19" i="1"/>
  <c r="X19" i="1"/>
  <c r="Q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AI18" i="1"/>
  <c r="Z18" i="1"/>
  <c r="Y18" i="1"/>
  <c r="X18" i="1" s="1"/>
  <c r="T18" i="1"/>
  <c r="Q18" i="1"/>
  <c r="L18" i="1"/>
  <c r="J18" i="1"/>
  <c r="I18" i="1"/>
  <c r="BO17" i="1"/>
  <c r="BN17" i="1"/>
  <c r="BL17" i="1"/>
  <c r="BM17" i="1" s="1"/>
  <c r="T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Z17" i="1"/>
  <c r="Y17" i="1"/>
  <c r="X17" i="1"/>
  <c r="Q17" i="1"/>
  <c r="AB28" i="1" l="1"/>
  <c r="AW24" i="1"/>
  <c r="T24" i="1"/>
  <c r="R22" i="1"/>
  <c r="P22" i="1" s="1"/>
  <c r="S22" i="1" s="1"/>
  <c r="M22" i="1" s="1"/>
  <c r="N22" i="1" s="1"/>
  <c r="AB24" i="1"/>
  <c r="AB30" i="1"/>
  <c r="AW20" i="1"/>
  <c r="T20" i="1"/>
  <c r="AW30" i="1"/>
  <c r="T30" i="1"/>
  <c r="AB20" i="1"/>
  <c r="AW28" i="1"/>
  <c r="T28" i="1"/>
  <c r="U18" i="1"/>
  <c r="V18" i="1" s="1"/>
  <c r="R18" i="1" s="1"/>
  <c r="P18" i="1" s="1"/>
  <c r="S18" i="1" s="1"/>
  <c r="M18" i="1" s="1"/>
  <c r="N18" i="1" s="1"/>
  <c r="L17" i="1"/>
  <c r="K17" i="1"/>
  <c r="AX17" i="1" s="1"/>
  <c r="AZ17" i="1" s="1"/>
  <c r="AI17" i="1"/>
  <c r="J17" i="1"/>
  <c r="I17" i="1" s="1"/>
  <c r="O17" i="1"/>
  <c r="O20" i="1"/>
  <c r="K20" i="1"/>
  <c r="AX20" i="1" s="1"/>
  <c r="AZ20" i="1" s="1"/>
  <c r="AY30" i="1"/>
  <c r="L20" i="1"/>
  <c r="L21" i="1"/>
  <c r="K21" i="1"/>
  <c r="AX21" i="1" s="1"/>
  <c r="AZ21" i="1" s="1"/>
  <c r="J21" i="1"/>
  <c r="I21" i="1" s="1"/>
  <c r="U21" i="1" s="1"/>
  <c r="V21" i="1" s="1"/>
  <c r="AI21" i="1"/>
  <c r="O21" i="1"/>
  <c r="O24" i="1"/>
  <c r="K24" i="1"/>
  <c r="AX24" i="1" s="1"/>
  <c r="AZ24" i="1" s="1"/>
  <c r="AB22" i="1"/>
  <c r="AY24" i="1"/>
  <c r="AB26" i="1"/>
  <c r="AW17" i="1"/>
  <c r="AY17" i="1" s="1"/>
  <c r="O18" i="1"/>
  <c r="K18" i="1"/>
  <c r="AX18" i="1" s="1"/>
  <c r="AZ18" i="1" s="1"/>
  <c r="L19" i="1"/>
  <c r="K19" i="1"/>
  <c r="AX19" i="1" s="1"/>
  <c r="AZ19" i="1" s="1"/>
  <c r="AI19" i="1"/>
  <c r="J19" i="1"/>
  <c r="I19" i="1" s="1"/>
  <c r="O19" i="1"/>
  <c r="AW21" i="1"/>
  <c r="AY21" i="1" s="1"/>
  <c r="O22" i="1"/>
  <c r="K22" i="1"/>
  <c r="AX22" i="1" s="1"/>
  <c r="AZ22" i="1" s="1"/>
  <c r="L23" i="1"/>
  <c r="AI23" i="1"/>
  <c r="K23" i="1"/>
  <c r="AX23" i="1" s="1"/>
  <c r="AZ23" i="1" s="1"/>
  <c r="J23" i="1"/>
  <c r="I23" i="1" s="1"/>
  <c r="U23" i="1" s="1"/>
  <c r="V23" i="1" s="1"/>
  <c r="O23" i="1"/>
  <c r="AW25" i="1"/>
  <c r="AY25" i="1" s="1"/>
  <c r="O26" i="1"/>
  <c r="K26" i="1"/>
  <c r="AX26" i="1" s="1"/>
  <c r="AZ26" i="1" s="1"/>
  <c r="L27" i="1"/>
  <c r="K27" i="1"/>
  <c r="AX27" i="1" s="1"/>
  <c r="AZ27" i="1" s="1"/>
  <c r="J27" i="1"/>
  <c r="I27" i="1" s="1"/>
  <c r="AI27" i="1"/>
  <c r="O27" i="1"/>
  <c r="U22" i="1"/>
  <c r="V22" i="1" s="1"/>
  <c r="U26" i="1"/>
  <c r="V26" i="1" s="1"/>
  <c r="O30" i="1"/>
  <c r="L30" i="1"/>
  <c r="K30" i="1"/>
  <c r="AX30" i="1" s="1"/>
  <c r="L24" i="1"/>
  <c r="L25" i="1"/>
  <c r="K25" i="1"/>
  <c r="AX25" i="1" s="1"/>
  <c r="AZ25" i="1" s="1"/>
  <c r="J25" i="1"/>
  <c r="I25" i="1" s="1"/>
  <c r="U25" i="1" s="1"/>
  <c r="V25" i="1" s="1"/>
  <c r="AI25" i="1"/>
  <c r="O25" i="1"/>
  <c r="O28" i="1"/>
  <c r="K28" i="1"/>
  <c r="AX28" i="1" s="1"/>
  <c r="AZ28" i="1" s="1"/>
  <c r="U17" i="1"/>
  <c r="V17" i="1" s="1"/>
  <c r="AB18" i="1"/>
  <c r="AY20" i="1"/>
  <c r="AY28" i="1"/>
  <c r="AI30" i="1"/>
  <c r="O29" i="1"/>
  <c r="O31" i="1"/>
  <c r="J29" i="1"/>
  <c r="I29" i="1" s="1"/>
  <c r="J31" i="1"/>
  <c r="I31" i="1" s="1"/>
  <c r="AI29" i="1"/>
  <c r="K29" i="1"/>
  <c r="AX29" i="1" s="1"/>
  <c r="AZ29" i="1" s="1"/>
  <c r="K31" i="1"/>
  <c r="AX31" i="1" s="1"/>
  <c r="AZ31" i="1" s="1"/>
  <c r="AI31" i="1"/>
  <c r="W23" i="1" l="1"/>
  <c r="AA23" i="1" s="1"/>
  <c r="AC23" i="1"/>
  <c r="AD23" i="1"/>
  <c r="W25" i="1"/>
  <c r="AA25" i="1" s="1"/>
  <c r="AC25" i="1"/>
  <c r="AD25" i="1"/>
  <c r="AE25" i="1" s="1"/>
  <c r="W21" i="1"/>
  <c r="AA21" i="1" s="1"/>
  <c r="AC21" i="1"/>
  <c r="AD21" i="1"/>
  <c r="W22" i="1"/>
  <c r="AA22" i="1" s="1"/>
  <c r="AD22" i="1"/>
  <c r="U30" i="1"/>
  <c r="V30" i="1" s="1"/>
  <c r="W26" i="1"/>
  <c r="AA26" i="1" s="1"/>
  <c r="AD26" i="1"/>
  <c r="AB19" i="1"/>
  <c r="AB27" i="1"/>
  <c r="R27" i="1"/>
  <c r="P27" i="1" s="1"/>
  <c r="S27" i="1" s="1"/>
  <c r="M27" i="1" s="1"/>
  <c r="N27" i="1" s="1"/>
  <c r="U24" i="1"/>
  <c r="V24" i="1" s="1"/>
  <c r="AB25" i="1"/>
  <c r="R25" i="1"/>
  <c r="P25" i="1" s="1"/>
  <c r="S25" i="1" s="1"/>
  <c r="M25" i="1" s="1"/>
  <c r="N25" i="1" s="1"/>
  <c r="AC26" i="1"/>
  <c r="W17" i="1"/>
  <c r="AA17" i="1" s="1"/>
  <c r="AC17" i="1"/>
  <c r="AD17" i="1"/>
  <c r="AB29" i="1"/>
  <c r="U29" i="1"/>
  <c r="V29" i="1" s="1"/>
  <c r="R29" i="1" s="1"/>
  <c r="P29" i="1" s="1"/>
  <c r="S29" i="1" s="1"/>
  <c r="M29" i="1" s="1"/>
  <c r="N29" i="1" s="1"/>
  <c r="AC22" i="1"/>
  <c r="AZ30" i="1"/>
  <c r="R26" i="1"/>
  <c r="P26" i="1" s="1"/>
  <c r="S26" i="1" s="1"/>
  <c r="M26" i="1" s="1"/>
  <c r="N26" i="1" s="1"/>
  <c r="U20" i="1"/>
  <c r="V20" i="1" s="1"/>
  <c r="U27" i="1"/>
  <c r="V27" i="1" s="1"/>
  <c r="AB31" i="1"/>
  <c r="U31" i="1"/>
  <c r="V31" i="1" s="1"/>
  <c r="R31" i="1" s="1"/>
  <c r="P31" i="1" s="1"/>
  <c r="S31" i="1" s="1"/>
  <c r="M31" i="1" s="1"/>
  <c r="N31" i="1" s="1"/>
  <c r="U19" i="1"/>
  <c r="V19" i="1" s="1"/>
  <c r="AB17" i="1"/>
  <c r="R17" i="1"/>
  <c r="P17" i="1" s="1"/>
  <c r="S17" i="1" s="1"/>
  <c r="M17" i="1" s="1"/>
  <c r="N17" i="1" s="1"/>
  <c r="U28" i="1"/>
  <c r="V28" i="1" s="1"/>
  <c r="AB23" i="1"/>
  <c r="R23" i="1"/>
  <c r="P23" i="1" s="1"/>
  <c r="S23" i="1" s="1"/>
  <c r="M23" i="1" s="1"/>
  <c r="N23" i="1" s="1"/>
  <c r="AB21" i="1"/>
  <c r="R21" i="1"/>
  <c r="P21" i="1" s="1"/>
  <c r="S21" i="1" s="1"/>
  <c r="M21" i="1" s="1"/>
  <c r="N21" i="1" s="1"/>
  <c r="W18" i="1"/>
  <c r="AA18" i="1" s="1"/>
  <c r="AD18" i="1"/>
  <c r="AC18" i="1"/>
  <c r="W19" i="1" l="1"/>
  <c r="AA19" i="1" s="1"/>
  <c r="AC19" i="1"/>
  <c r="AD19" i="1"/>
  <c r="AE19" i="1" s="1"/>
  <c r="W24" i="1"/>
  <c r="AA24" i="1" s="1"/>
  <c r="AD24" i="1"/>
  <c r="AC24" i="1"/>
  <c r="R24" i="1"/>
  <c r="P24" i="1" s="1"/>
  <c r="S24" i="1" s="1"/>
  <c r="M24" i="1" s="1"/>
  <c r="N24" i="1" s="1"/>
  <c r="W30" i="1"/>
  <c r="AA30" i="1" s="1"/>
  <c r="AD30" i="1"/>
  <c r="R30" i="1"/>
  <c r="P30" i="1" s="1"/>
  <c r="S30" i="1" s="1"/>
  <c r="M30" i="1" s="1"/>
  <c r="N30" i="1" s="1"/>
  <c r="AC30" i="1"/>
  <c r="W28" i="1"/>
  <c r="AA28" i="1" s="1"/>
  <c r="AD28" i="1"/>
  <c r="R28" i="1"/>
  <c r="P28" i="1" s="1"/>
  <c r="S28" i="1" s="1"/>
  <c r="M28" i="1" s="1"/>
  <c r="N28" i="1" s="1"/>
  <c r="AC28" i="1"/>
  <c r="W27" i="1"/>
  <c r="AA27" i="1" s="1"/>
  <c r="AC27" i="1"/>
  <c r="AD27" i="1"/>
  <c r="AE27" i="1" s="1"/>
  <c r="W31" i="1"/>
  <c r="AA31" i="1" s="1"/>
  <c r="AD31" i="1"/>
  <c r="AC31" i="1"/>
  <c r="AE26" i="1"/>
  <c r="W20" i="1"/>
  <c r="AA20" i="1" s="1"/>
  <c r="AD20" i="1"/>
  <c r="AE20" i="1" s="1"/>
  <c r="R20" i="1"/>
  <c r="P20" i="1" s="1"/>
  <c r="S20" i="1" s="1"/>
  <c r="M20" i="1" s="1"/>
  <c r="N20" i="1" s="1"/>
  <c r="AC20" i="1"/>
  <c r="AE17" i="1"/>
  <c r="AE22" i="1"/>
  <c r="AE23" i="1"/>
  <c r="W29" i="1"/>
  <c r="AA29" i="1" s="1"/>
  <c r="AD29" i="1"/>
  <c r="AC29" i="1"/>
  <c r="AE18" i="1"/>
  <c r="R19" i="1"/>
  <c r="P19" i="1" s="1"/>
  <c r="S19" i="1" s="1"/>
  <c r="M19" i="1" s="1"/>
  <c r="N19" i="1" s="1"/>
  <c r="AE21" i="1"/>
  <c r="AE29" i="1" l="1"/>
  <c r="AE28" i="1"/>
  <c r="AE24" i="1"/>
  <c r="AE31" i="1"/>
  <c r="AE30" i="1"/>
</calcChain>
</file>

<file path=xl/sharedStrings.xml><?xml version="1.0" encoding="utf-8"?>
<sst xmlns="http://schemas.openxmlformats.org/spreadsheetml/2006/main" count="703" uniqueCount="359">
  <si>
    <t>File opened</t>
  </si>
  <si>
    <t>2020-12-18 14:55:49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</si>
  <si>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</si>
  <si>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</si>
  <si>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</si>
  <si>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</si>
  <si>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</si>
  <si>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</si>
  <si>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</si>
  <si>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</si>
  <si>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</si>
  <si>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</si>
  <si>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</si>
  <si>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</si>
  <si>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</si>
  <si>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</si>
  <si>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</si>
  <si>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</si>
  <si>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</si>
  <si>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</si>
  <si>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</si>
  <si>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</si>
  <si>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</si>
  <si>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</si>
  <si>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14:55:49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</si>
  <si>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</si>
  <si>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</si>
  <si>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</si>
  <si>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</si>
  <si>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</si>
  <si>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</si>
  <si>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</si>
  <si>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</si>
  <si>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</si>
  <si>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</si>
  <si>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</si>
  <si>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</si>
  <si>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</si>
  <si>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</si>
  <si>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</si>
  <si>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</si>
  <si>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</si>
  <si>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</si>
  <si>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</si>
  <si>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</si>
  <si>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</si>
  <si>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</si>
  <si>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</si>
  <si>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</si>
  <si>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</si>
  <si>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</si>
  <si>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</si>
  <si>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</si>
  <si>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</si>
  <si>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</si>
  <si>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</si>
  <si>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</si>
  <si>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</si>
  <si>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</si>
  <si>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</si>
  <si>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</si>
  <si>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</si>
  <si>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</si>
  <si>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</si>
  <si>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</si>
  <si>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</si>
  <si>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</si>
  <si>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</si>
  <si>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</si>
  <si>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</si>
  <si>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</si>
  <si>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</si>
  <si>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</si>
  <si>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</si>
  <si>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</si>
  <si>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</si>
  <si>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</si>
  <si>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</si>
  <si>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</si>
  <si>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</si>
  <si>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</si>
  <si>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</si>
  <si>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</si>
  <si>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</si>
  <si>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</si>
  <si>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</si>
  <si>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</si>
  <si>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</si>
  <si>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</si>
  <si>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</si>
  <si>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</si>
  <si>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</si>
  <si>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</si>
  <si>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</si>
  <si>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</si>
  <si>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</si>
  <si>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</si>
  <si>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</si>
  <si>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</si>
  <si>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</si>
  <si>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</si>
  <si>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</si>
  <si>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</si>
  <si>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</si>
  <si>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</si>
  <si>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</si>
  <si>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</si>
  <si>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</si>
  <si>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</si>
  <si>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</si>
  <si>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</si>
  <si>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</si>
  <si>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</si>
  <si>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</si>
  <si>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</si>
  <si>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</si>
  <si>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</si>
  <si>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</si>
  <si>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</si>
  <si>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</si>
  <si>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</si>
  <si>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</si>
  <si>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</si>
  <si>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</si>
  <si>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</si>
  <si>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</si>
  <si>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</si>
  <si>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</si>
  <si>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</si>
  <si>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</si>
  <si>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</si>
  <si>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</si>
  <si>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</si>
  <si>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</si>
  <si>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</si>
  <si>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</si>
  <si>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</si>
  <si>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</si>
  <si>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</si>
  <si>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</si>
  <si>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</si>
  <si>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</si>
  <si>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</si>
  <si>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</si>
  <si>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</si>
  <si>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</si>
  <si>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</si>
  <si>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</si>
  <si>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</si>
  <si>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</si>
  <si>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</si>
  <si>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</si>
  <si>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</si>
  <si>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</si>
  <si>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</si>
  <si>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</si>
  <si>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</si>
  <si>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</si>
  <si>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</si>
  <si>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</si>
  <si>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</si>
  <si>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</si>
  <si>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</si>
  <si>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</si>
  <si>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</si>
  <si>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</si>
  <si>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</si>
  <si>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</si>
  <si>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</si>
  <si>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</si>
  <si>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</si>
  <si>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</si>
  <si>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</si>
  <si>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</si>
  <si>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</si>
  <si>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</si>
  <si>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</si>
  <si>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</si>
  <si>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</si>
  <si>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</si>
  <si>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</si>
  <si>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</si>
  <si>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</si>
  <si>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</si>
  <si>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</si>
  <si>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</si>
  <si>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</si>
  <si>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</si>
  <si>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</si>
  <si>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</si>
  <si>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</si>
  <si>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</si>
  <si>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</si>
  <si>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</si>
  <si>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</si>
  <si>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</si>
  <si>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</si>
  <si>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</si>
  <si>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</si>
  <si>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</si>
  <si>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</si>
  <si>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</si>
  <si>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</si>
  <si>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</si>
  <si>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</si>
  <si>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</si>
  <si>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</si>
  <si>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</si>
  <si>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</si>
  <si>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</si>
  <si>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</si>
  <si>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</si>
  <si>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</si>
  <si>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</si>
  <si>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</si>
  <si>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</si>
  <si>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</si>
  <si>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</si>
  <si>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</si>
  <si>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</si>
  <si>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</si>
  <si>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</si>
  <si>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</si>
  <si>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</si>
  <si>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</si>
  <si>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</si>
  <si>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</si>
  <si>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</si>
  <si>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</si>
  <si>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</si>
  <si>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</si>
  <si>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</si>
  <si>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</si>
  <si>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</si>
  <si>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</si>
  <si>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</si>
  <si>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</si>
  <si>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</si>
  <si>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</si>
  <si>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</si>
  <si>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</si>
  <si>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</si>
  <si>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</si>
  <si>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</si>
  <si>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</si>
  <si>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</si>
  <si>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</si>
  <si>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</si>
  <si>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</si>
  <si>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</si>
  <si>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</si>
  <si>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</si>
  <si>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</si>
  <si>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</si>
  <si>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</si>
  <si>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</si>
  <si>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</si>
  <si>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</si>
  <si>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</si>
  <si>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</si>
  <si>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</si>
  <si>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</si>
  <si>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</si>
  <si>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</si>
  <si>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</si>
  <si>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</si>
  <si>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</si>
  <si>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</si>
  <si>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</si>
  <si>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</si>
  <si>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</si>
  <si>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</si>
  <si>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</si>
  <si>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</si>
  <si>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</si>
  <si>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</si>
  <si>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</si>
  <si>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</si>
  <si>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</si>
  <si>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</si>
  <si>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</si>
  <si>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</si>
  <si>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</si>
  <si>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</si>
  <si>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</si>
  <si>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</si>
  <si>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</si>
  <si>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</si>
  <si>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</si>
  <si>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</si>
  <si>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14:58:25</t>
  </si>
  <si>
    <t>14:58:25</t>
  </si>
  <si>
    <t>1149</t>
  </si>
  <si>
    <t>_1</t>
  </si>
  <si>
    <t>-</t>
  </si>
  <si>
    <t>RECT-3346-20201218-14_58_17</t>
  </si>
  <si>
    <t>DARK-3347-20201218-14_58_25</t>
  </si>
  <si>
    <t>0: Broadleaf</t>
  </si>
  <si>
    <t>14:58:47</t>
  </si>
  <si>
    <t>1/3</t>
  </si>
  <si>
    <t>20201218 15:00:46</t>
  </si>
  <si>
    <t>15:00:46</t>
  </si>
  <si>
    <t>RECT-3348-20201218-15_00_39</t>
  </si>
  <si>
    <t>DARK-3349-20201218-15_00_47</t>
  </si>
  <si>
    <t>3/3</t>
  </si>
  <si>
    <t>20201218 15:01:58</t>
  </si>
  <si>
    <t>15:01:58</t>
  </si>
  <si>
    <t>RECT-3350-20201218-15_01_51</t>
  </si>
  <si>
    <t>DARK-3351-20201218-15_01_59</t>
  </si>
  <si>
    <t>20201218 15:03:06</t>
  </si>
  <si>
    <t>15:03:06</t>
  </si>
  <si>
    <t>RECT-3352-20201218-15_02_59</t>
  </si>
  <si>
    <t>DARK-3353-20201218-15_03_07</t>
  </si>
  <si>
    <t>20201218 15:04:50</t>
  </si>
  <si>
    <t>15:04:50</t>
  </si>
  <si>
    <t>RECT-3354-20201218-15_04_43</t>
  </si>
  <si>
    <t>DARK-3355-20201218-15_04_51</t>
  </si>
  <si>
    <t>20201218 15:06:38</t>
  </si>
  <si>
    <t>15:06:38</t>
  </si>
  <si>
    <t>RECT-3356-20201218-15_06_31</t>
  </si>
  <si>
    <t>DARK-3357-20201218-15_06_39</t>
  </si>
  <si>
    <t>20201218 15:07:51</t>
  </si>
  <si>
    <t>15:07:51</t>
  </si>
  <si>
    <t>RECT-3358-20201218-15_07_44</t>
  </si>
  <si>
    <t>DARK-3359-20201218-15_07_52</t>
  </si>
  <si>
    <t>20201218 15:09:44</t>
  </si>
  <si>
    <t>15:09:44</t>
  </si>
  <si>
    <t>RECT-3360-20201218-15_09_37</t>
  </si>
  <si>
    <t>DARK-3361-20201218-15_09_45</t>
  </si>
  <si>
    <t>15:10:08</t>
  </si>
  <si>
    <t>20201218 15:12:02</t>
  </si>
  <si>
    <t>15:12:02</t>
  </si>
  <si>
    <t>RECT-3362-20201218-15_11_55</t>
  </si>
  <si>
    <t>DARK-3363-20201218-15_12_03</t>
  </si>
  <si>
    <t>20201218 15:13:45</t>
  </si>
  <si>
    <t>15:13:45</t>
  </si>
  <si>
    <t>RECT-3364-20201218-15_13_38</t>
  </si>
  <si>
    <t>DARK-3365-20201218-15_13_46</t>
  </si>
  <si>
    <t>20201218 15:15:46</t>
  </si>
  <si>
    <t>15:15:46</t>
  </si>
  <si>
    <t>RECT-3366-20201218-15_15_39</t>
  </si>
  <si>
    <t>DARK-3367-20201218-15_15_46</t>
  </si>
  <si>
    <t>20201218 15:17:33</t>
  </si>
  <si>
    <t>15:17:33</t>
  </si>
  <si>
    <t>RECT-3368-20201218-15_17_26</t>
  </si>
  <si>
    <t>DARK-3369-20201218-15_17_34</t>
  </si>
  <si>
    <t>20201218 15:19:34</t>
  </si>
  <si>
    <t>15:19:34</t>
  </si>
  <si>
    <t>RECT-3370-20201218-15_19_27</t>
  </si>
  <si>
    <t>DARK-3371-20201218-15_19_34</t>
  </si>
  <si>
    <t>20201218 15:21:26</t>
  </si>
  <si>
    <t>15:21:26</t>
  </si>
  <si>
    <t>RECT-3372-20201218-15_21_19</t>
  </si>
  <si>
    <t>DARK-3373-20201218-15_21_27</t>
  </si>
  <si>
    <t>15:21:47</t>
  </si>
  <si>
    <t>20201218 15:23:37</t>
  </si>
  <si>
    <t>15:23:37</t>
  </si>
  <si>
    <t>RECT-3374-20201218-15_23_30</t>
  </si>
  <si>
    <t>DARK-3375-20201218-15_23_38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</si>
</sst>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 t="s">
        <v>30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1608325105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1608325097.25</v>
      </c>
      <c r="I17">
        <f t="shared" ref="I17:I31" si="0">(J17)/1000</f>
        <v>4.231026399206498E-4</v>
      </c>
      <c r="J17">
        <f t="shared" ref="J17:J31" si="1">1000*CA17*AH17*(BW17-BX17)/(100*BP17*(1000-AH17*BW17))</f>
        <v>0.42310263992064978</v>
      </c>
      <c r="K17">
        <f t="shared" ref="K17:K31" si="2">CA17*AH17*(BV17-BU17*(1000-AH17*BX17)/(1000-AH17*BW17))/(100*BP17)</f>
        <v>1.2781396854108487</v>
      </c>
      <c r="L17">
        <f t="shared" ref="L17:L31" si="3">BU17 - IF(AH17&gt;1, K17*BP17*100/(AJ17*CI17), 0)</f>
        <v>402.21376666666703</v>
      </c>
      <c r="M17">
        <f t="shared" ref="M17:M31" si="4">((S17-I17/2)*L17-K17)/(S17+I17/2)</f>
        <v>304.56551525071058</v>
      </c>
      <c r="N17">
        <f t="shared" ref="N17:N31" si="5">M17*(CB17+CC17)/1000</f>
        <v>31.241453050407436</v>
      </c>
      <c r="O17">
        <f t="shared" ref="O17:O31" si="6">(BU17 - IF(AH17&gt;1, K17*BP17*100/(AJ17*CI17), 0))*(CB17+CC17)/1000</f>
        <v>41.257929339769177</v>
      </c>
      <c r="P17">
        <f t="shared" ref="P17:P31" si="7">2/((1/R17-1/Q17)+SIGN(R17)*SQRT((1/R17-1/Q17)*(1/R17-1/Q17) + 4*BQ17/((BQ17+1)*(BQ17+1))*(2*1/R17*1/Q17-1/Q17*1/Q17)))</f>
        <v>2.3480553660352885E-2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2.9730056608417454</v>
      </c>
      <c r="R17">
        <f t="shared" ref="R17:R31" si="9">I17*(1000-(1000*0.61365*EXP(17.502*V17/(240.97+V17))/(CB17+CC17)+BW17)/2)/(1000*0.61365*EXP(17.502*V17/(240.97+V17))/(CB17+CC17)-BW17)</f>
        <v>2.3378013084857492E-2</v>
      </c>
      <c r="S17">
        <f t="shared" ref="S17:S31" si="10">1/((BQ17+1)/(P17/1.6)+1/(Q17/1.37)) + BQ17/((BQ17+1)/(P17/1.6) + BQ17/(Q17/1.37))</f>
        <v>1.4620433594244472E-2</v>
      </c>
      <c r="T17">
        <f t="shared" ref="T17:T31" si="11">(BM17*BO17)</f>
        <v>231.29866180251778</v>
      </c>
      <c r="U17">
        <f t="shared" ref="U17:U31" si="12">(CD17+(T17+2*0.95*0.0000000567*(((CD17+$B$7)+273)^4-(CD17+273)^4)-44100*I17)/(1.84*29.3*Q17+8*0.95*0.0000000567*(CD17+273)^3))</f>
        <v>29.18475948810903</v>
      </c>
      <c r="V17">
        <f t="shared" ref="V17:V31" si="13">($C$7*CE17+$D$7*CF17+$E$7*U17)</f>
        <v>28.181456666666701</v>
      </c>
      <c r="W17">
        <f t="shared" ref="W17:W31" si="14">0.61365*EXP(17.502*V17/(240.97+V17))</f>
        <v>3.8351683554710698</v>
      </c>
      <c r="X17">
        <f t="shared" ref="X17:X31" si="15">(Y17/Z17*100)</f>
        <v>53.701253517163529</v>
      </c>
      <c r="Y17">
        <f t="shared" ref="Y17:Y31" si="16">BW17*(CB17+CC17)/1000</f>
        <v>2.0317863655030863</v>
      </c>
      <c r="Z17">
        <f t="shared" ref="Z17:Z31" si="17">0.61365*EXP(17.502*CD17/(240.97+CD17))</f>
        <v>3.7834989547380014</v>
      </c>
      <c r="AA17">
        <f t="shared" ref="AA17:AA31" si="18">(W17-BW17*(CB17+CC17)/1000)</f>
        <v>1.8033819899679835</v>
      </c>
      <c r="AB17">
        <f t="shared" ref="AB17:AB31" si="19">(-I17*44100)</f>
        <v>-18.658826420500656</v>
      </c>
      <c r="AC17">
        <f t="shared" ref="AC17:AC31" si="20">2*29.3*Q17*0.92*(CD17-V17)</f>
        <v>-37.311205504659874</v>
      </c>
      <c r="AD17">
        <f t="shared" ref="AD17:AD31" si="21">2*0.95*0.0000000567*(((CD17+$B$7)+273)^4-(V17+273)^4)</f>
        <v>-2.7373851171969039</v>
      </c>
      <c r="AE17">
        <f t="shared" ref="AE17:AE31" si="22">T17+AD17+AB17+AC17</f>
        <v>172.59124476016035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54026.980353831372</v>
      </c>
      <c r="AK17" t="s">
        <v>294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295</v>
      </c>
      <c r="AR17">
        <v>15476.8</v>
      </c>
      <c r="AS17">
        <v>1005.84811538462</v>
      </c>
      <c r="AT17">
        <v>1053.93</v>
      </c>
      <c r="AU17">
        <f t="shared" ref="AU17:AU31" si="27">1-AS17/AT17</f>
        <v>4.5621516244323757E-2</v>
      </c>
      <c r="AV17">
        <v>0.5</v>
      </c>
      <c r="AW17">
        <f t="shared" ref="AW17:AW31" si="28">BM17</f>
        <v>1180.224581554414</v>
      </c>
      <c r="AX17">
        <f t="shared" ref="AX17:AX31" si="29">K17</f>
        <v>1.2781396854108487</v>
      </c>
      <c r="AY17">
        <f t="shared" ref="AY17:AY31" si="30">AU17*AV17*AW17</f>
        <v>26.921817459667455</v>
      </c>
      <c r="AZ17">
        <f t="shared" ref="AZ17:AZ31" si="31">(AX17-AP17)/AW17</f>
        <v>1.9302594785904441E-3</v>
      </c>
      <c r="BA17">
        <f t="shared" ref="BA17:BA31" si="32">(AN17-AT17)/AT17</f>
        <v>-1</v>
      </c>
      <c r="BB17" t="s">
        <v>296</v>
      </c>
      <c r="BC17">
        <v>1005.84811538462</v>
      </c>
      <c r="BD17">
        <v>608.23</v>
      </c>
      <c r="BE17">
        <f t="shared" ref="BE17:BE31" si="33">1-BD17/AT17</f>
        <v>0.4228933610391582</v>
      </c>
      <c r="BF17">
        <f t="shared" ref="BF17:BF31" si="34">(AT17-BC17)/(AT17-BD17)</f>
        <v>0.10787948085120055</v>
      </c>
      <c r="BG17">
        <f t="shared" ref="BG17:BG31" si="35">(AN17-AT17)/(AN17-BD17)</f>
        <v>1.7327820068066357</v>
      </c>
      <c r="BH17">
        <f t="shared" ref="BH17:BH31" si="36">(AT17-BC17)/(AT17-AM17)</f>
        <v>4.5621516244323708E-2</v>
      </c>
      <c r="BI17" t="e">
        <f t="shared" ref="BI17:BI31" si="37">(AN17-AT17)/(AN17-AM17)</f>
        <v>#DIV/0!</v>
      </c>
      <c r="BJ17">
        <f t="shared" ref="BJ17:BJ31" si="38">(BF17*BD17/BC17)</f>
        <v>6.5234040442612357E-2</v>
      </c>
      <c r="BK17">
        <f t="shared" ref="BK17:BK31" si="39">(1-BJ17)</f>
        <v>0.93476595955738762</v>
      </c>
      <c r="BL17">
        <f t="shared" ref="BL17:BL31" si="40">$B$11*CJ17+$C$11*CK17+$F$11*CL17*(1-CO17)</f>
        <v>1400.047</v>
      </c>
      <c r="BM17">
        <f t="shared" ref="BM17:BM31" si="41">BL17*BN17</f>
        <v>1180.224581554414</v>
      </c>
      <c r="BN17">
        <f t="shared" ref="BN17:BN31" si="42">($B$11*$D$9+$C$11*$D$9+$F$11*((CY17+CQ17)/MAX(CY17+CQ17+CZ17, 0.1)*$I$9+CZ17/MAX(CY17+CQ17+CZ17, 0.1)*$J$9))/($B$11+$C$11+$F$11)</f>
        <v>0.84298925789949486</v>
      </c>
      <c r="BO17">
        <f t="shared" ref="BO17:BO31" si="43">($B$11*$K$9+$C$11*$K$9+$F$11*((CY17+CQ17)/MAX(CY17+CQ17+CZ17, 0.1)*$P$9+CZ17/MAX(CY17+CQ17+CZ17, 0.1)*$Q$9))/($B$11+$C$11+$F$11)</f>
        <v>0.19597851579898973</v>
      </c>
      <c r="BP17">
        <v>6</v>
      </c>
      <c r="BQ17">
        <v>0.5</v>
      </c>
      <c r="BR17" t="s">
        <v>297</v>
      </c>
      <c r="BS17">
        <v>2</v>
      </c>
      <c r="BT17">
        <v>1608325097.25</v>
      </c>
      <c r="BU17">
        <v>402.21376666666703</v>
      </c>
      <c r="BV17">
        <v>403.95166666666699</v>
      </c>
      <c r="BW17">
        <v>19.807403333333301</v>
      </c>
      <c r="BX17">
        <v>19.309760000000001</v>
      </c>
      <c r="BY17">
        <v>401.53876666666702</v>
      </c>
      <c r="BZ17">
        <v>19.564403333333299</v>
      </c>
      <c r="CA17">
        <v>500.02326666666698</v>
      </c>
      <c r="CB17">
        <v>102.477133333333</v>
      </c>
      <c r="CC17">
        <v>9.9985500000000005E-2</v>
      </c>
      <c r="CD17">
        <v>27.94867</v>
      </c>
      <c r="CE17">
        <v>28.181456666666701</v>
      </c>
      <c r="CF17">
        <v>999.9</v>
      </c>
      <c r="CG17">
        <v>0</v>
      </c>
      <c r="CH17">
        <v>0</v>
      </c>
      <c r="CI17">
        <v>10002.081333333301</v>
      </c>
      <c r="CJ17">
        <v>0</v>
      </c>
      <c r="CK17">
        <v>278.25069999999999</v>
      </c>
      <c r="CL17">
        <v>1400.047</v>
      </c>
      <c r="CM17">
        <v>0.90000006666666699</v>
      </c>
      <c r="CN17">
        <v>9.9999883333333303E-2</v>
      </c>
      <c r="CO17">
        <v>0</v>
      </c>
      <c r="CP17">
        <v>1006.1575</v>
      </c>
      <c r="CQ17">
        <v>4.9994800000000001</v>
      </c>
      <c r="CR17">
        <v>14379.24</v>
      </c>
      <c r="CS17">
        <v>11417.9633333333</v>
      </c>
      <c r="CT17">
        <v>46.837200000000003</v>
      </c>
      <c r="CU17">
        <v>48.918399999999998</v>
      </c>
      <c r="CV17">
        <v>47.8812</v>
      </c>
      <c r="CW17">
        <v>48.670499999999997</v>
      </c>
      <c r="CX17">
        <v>48.872700000000002</v>
      </c>
      <c r="CY17">
        <v>1255.5436666666701</v>
      </c>
      <c r="CZ17">
        <v>139.50333333333299</v>
      </c>
      <c r="DA17">
        <v>0</v>
      </c>
      <c r="DB17">
        <v>3210.8999998569502</v>
      </c>
      <c r="DC17">
        <v>0</v>
      </c>
      <c r="DD17">
        <v>1005.84811538462</v>
      </c>
      <c r="DE17">
        <v>-89.281606897552905</v>
      </c>
      <c r="DF17">
        <v>-504.26666668991402</v>
      </c>
      <c r="DG17">
        <v>14377.2</v>
      </c>
      <c r="DH17">
        <v>15</v>
      </c>
      <c r="DI17">
        <v>1608325127.5</v>
      </c>
      <c r="DJ17" t="s">
        <v>298</v>
      </c>
      <c r="DK17">
        <v>1608325123</v>
      </c>
      <c r="DL17">
        <v>1608325127.5</v>
      </c>
      <c r="DM17">
        <v>19</v>
      </c>
      <c r="DN17">
        <v>-0.45900000000000002</v>
      </c>
      <c r="DO17">
        <v>6.0000000000000001E-3</v>
      </c>
      <c r="DP17">
        <v>0.67500000000000004</v>
      </c>
      <c r="DQ17">
        <v>0.24299999999999999</v>
      </c>
      <c r="DR17">
        <v>403</v>
      </c>
      <c r="DS17">
        <v>19</v>
      </c>
      <c r="DT17">
        <v>0.23</v>
      </c>
      <c r="DU17">
        <v>0.2</v>
      </c>
      <c r="DV17">
        <v>0.85928341869815605</v>
      </c>
      <c r="DW17">
        <v>2.2791777343867299</v>
      </c>
      <c r="DX17">
        <v>0.17782675233085601</v>
      </c>
      <c r="DY17">
        <v>0</v>
      </c>
      <c r="DZ17">
        <v>-1.2779505</v>
      </c>
      <c r="EA17">
        <v>-2.4429452903225801</v>
      </c>
      <c r="EB17">
        <v>0.18743978439056999</v>
      </c>
      <c r="EC17">
        <v>0</v>
      </c>
      <c r="ED17">
        <v>0.51233733333333298</v>
      </c>
      <c r="EE17">
        <v>-0.17814428476084501</v>
      </c>
      <c r="EF17">
        <v>1.4844049684039099E-2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0.67500000000000004</v>
      </c>
      <c r="EN17">
        <v>0.24299999999999999</v>
      </c>
      <c r="EO17">
        <v>1.3036950310908</v>
      </c>
      <c r="EP17">
        <v>-1.6043650578588901E-5</v>
      </c>
      <c r="EQ17">
        <v>-1.15305589960158E-6</v>
      </c>
      <c r="ER17">
        <v>3.6581349982770798E-10</v>
      </c>
      <c r="ES17">
        <v>-7.9294410579112101E-2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55.5</v>
      </c>
      <c r="FB17">
        <v>55.6</v>
      </c>
      <c r="FC17">
        <v>2</v>
      </c>
      <c r="FD17">
        <v>508.84100000000001</v>
      </c>
      <c r="FE17">
        <v>476.58800000000002</v>
      </c>
      <c r="FF17">
        <v>24.069299999999998</v>
      </c>
      <c r="FG17">
        <v>34.397599999999997</v>
      </c>
      <c r="FH17">
        <v>29.999500000000001</v>
      </c>
      <c r="FI17">
        <v>34.519300000000001</v>
      </c>
      <c r="FJ17">
        <v>34.576900000000002</v>
      </c>
      <c r="FK17">
        <v>19.2407</v>
      </c>
      <c r="FL17">
        <v>22.478899999999999</v>
      </c>
      <c r="FM17">
        <v>49.389899999999997</v>
      </c>
      <c r="FN17">
        <v>24.095600000000001</v>
      </c>
      <c r="FO17">
        <v>403.13799999999998</v>
      </c>
      <c r="FP17">
        <v>19.407399999999999</v>
      </c>
      <c r="FQ17">
        <v>97.845799999999997</v>
      </c>
      <c r="FR17">
        <v>101.70099999999999</v>
      </c>
    </row>
    <row r="18" spans="1:174" x14ac:dyDescent="0.25">
      <c r="A18">
        <v>2</v>
      </c>
      <c r="B18">
        <v>1608325246.5</v>
      </c>
      <c r="C18">
        <v>141.5</v>
      </c>
      <c r="D18" t="s">
        <v>300</v>
      </c>
      <c r="E18" t="s">
        <v>301</v>
      </c>
      <c r="F18" t="s">
        <v>292</v>
      </c>
      <c r="G18" t="s">
        <v>293</v>
      </c>
      <c r="H18">
        <v>1608325238.5</v>
      </c>
      <c r="I18">
        <f t="shared" si="0"/>
        <v>2.4442595499501389E-4</v>
      </c>
      <c r="J18">
        <f t="shared" si="1"/>
        <v>0.24442595499501388</v>
      </c>
      <c r="K18">
        <f t="shared" si="2"/>
        <v>-0.60435074975336012</v>
      </c>
      <c r="L18">
        <f t="shared" si="3"/>
        <v>49.524038709677399</v>
      </c>
      <c r="M18">
        <f t="shared" si="4"/>
        <v>118.63964076938167</v>
      </c>
      <c r="N18">
        <f t="shared" si="5"/>
        <v>12.169344104728758</v>
      </c>
      <c r="O18">
        <f t="shared" si="6"/>
        <v>5.0798794113468766</v>
      </c>
      <c r="P18">
        <f t="shared" si="7"/>
        <v>1.354401431117018E-2</v>
      </c>
      <c r="Q18">
        <f t="shared" si="8"/>
        <v>2.9723246593183905</v>
      </c>
      <c r="R18">
        <f t="shared" si="9"/>
        <v>1.3509821054495696E-2</v>
      </c>
      <c r="S18">
        <f t="shared" si="10"/>
        <v>8.4467030363561575E-3</v>
      </c>
      <c r="T18">
        <f t="shared" si="11"/>
        <v>231.28827245502211</v>
      </c>
      <c r="U18">
        <f t="shared" si="12"/>
        <v>29.303108921695319</v>
      </c>
      <c r="V18">
        <f t="shared" si="13"/>
        <v>28.170561290322599</v>
      </c>
      <c r="W18">
        <f t="shared" si="14"/>
        <v>3.8327363547360598</v>
      </c>
      <c r="X18">
        <f t="shared" si="15"/>
        <v>53.426865958775693</v>
      </c>
      <c r="Y18">
        <f t="shared" si="16"/>
        <v>2.0299549462929392</v>
      </c>
      <c r="Z18">
        <f t="shared" si="17"/>
        <v>3.7995021977505803</v>
      </c>
      <c r="AA18">
        <f t="shared" si="18"/>
        <v>1.8027814084431206</v>
      </c>
      <c r="AB18">
        <f t="shared" si="19"/>
        <v>-10.779184615280112</v>
      </c>
      <c r="AC18">
        <f t="shared" si="20"/>
        <v>-23.955956155444525</v>
      </c>
      <c r="AD18">
        <f t="shared" si="21"/>
        <v>-1.7585011153551164</v>
      </c>
      <c r="AE18">
        <f t="shared" si="22"/>
        <v>194.79463056894235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53993.962122889934</v>
      </c>
      <c r="AK18" t="s">
        <v>294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302</v>
      </c>
      <c r="AR18">
        <v>15471.9</v>
      </c>
      <c r="AS18">
        <v>809.83195999999998</v>
      </c>
      <c r="AT18">
        <v>835.42</v>
      </c>
      <c r="AU18">
        <f t="shared" si="27"/>
        <v>3.0628953101433987E-2</v>
      </c>
      <c r="AV18">
        <v>0.5</v>
      </c>
      <c r="AW18">
        <f t="shared" si="28"/>
        <v>1180.1726038159286</v>
      </c>
      <c r="AX18">
        <f t="shared" si="29"/>
        <v>-0.60435074975336012</v>
      </c>
      <c r="AY18">
        <f t="shared" si="30"/>
        <v>18.073725666937655</v>
      </c>
      <c r="AZ18">
        <f t="shared" si="31"/>
        <v>3.3524693673396712E-4</v>
      </c>
      <c r="BA18">
        <f t="shared" si="32"/>
        <v>-1</v>
      </c>
      <c r="BB18" t="s">
        <v>303</v>
      </c>
      <c r="BC18">
        <v>809.83195999999998</v>
      </c>
      <c r="BD18">
        <v>577.75</v>
      </c>
      <c r="BE18">
        <f t="shared" si="33"/>
        <v>0.30843168705561275</v>
      </c>
      <c r="BF18">
        <f t="shared" si="34"/>
        <v>9.9305468234563515E-2</v>
      </c>
      <c r="BG18">
        <f t="shared" si="35"/>
        <v>1.4459887494591086</v>
      </c>
      <c r="BH18">
        <f t="shared" si="36"/>
        <v>3.0628953101433983E-2</v>
      </c>
      <c r="BI18" t="e">
        <f t="shared" si="37"/>
        <v>#DIV/0!</v>
      </c>
      <c r="BJ18">
        <f t="shared" si="38"/>
        <v>7.0846468287716222E-2</v>
      </c>
      <c r="BK18">
        <f t="shared" si="39"/>
        <v>0.92915353171228376</v>
      </c>
      <c r="BL18">
        <f t="shared" si="40"/>
        <v>1399.98548387097</v>
      </c>
      <c r="BM18">
        <f t="shared" si="41"/>
        <v>1180.1726038159286</v>
      </c>
      <c r="BN18">
        <f t="shared" si="42"/>
        <v>0.84298917196822842</v>
      </c>
      <c r="BO18">
        <f t="shared" si="43"/>
        <v>0.19597834393645705</v>
      </c>
      <c r="BP18">
        <v>6</v>
      </c>
      <c r="BQ18">
        <v>0.5</v>
      </c>
      <c r="BR18" t="s">
        <v>297</v>
      </c>
      <c r="BS18">
        <v>2</v>
      </c>
      <c r="BT18">
        <v>1608325238.5</v>
      </c>
      <c r="BU18">
        <v>49.524038709677399</v>
      </c>
      <c r="BV18">
        <v>48.813367741935501</v>
      </c>
      <c r="BW18">
        <v>19.790148387096799</v>
      </c>
      <c r="BX18">
        <v>19.5026516129032</v>
      </c>
      <c r="BY18">
        <v>48.682929032258102</v>
      </c>
      <c r="BZ18">
        <v>19.527541935483899</v>
      </c>
      <c r="CA18">
        <v>500.01687096774202</v>
      </c>
      <c r="CB18">
        <v>102.47403225806499</v>
      </c>
      <c r="CC18">
        <v>9.9981164516128998E-2</v>
      </c>
      <c r="CD18">
        <v>28.021064516129002</v>
      </c>
      <c r="CE18">
        <v>28.170561290322599</v>
      </c>
      <c r="CF18">
        <v>999.9</v>
      </c>
      <c r="CG18">
        <v>0</v>
      </c>
      <c r="CH18">
        <v>0</v>
      </c>
      <c r="CI18">
        <v>9998.5306451612905</v>
      </c>
      <c r="CJ18">
        <v>0</v>
      </c>
      <c r="CK18">
        <v>431.330548387097</v>
      </c>
      <c r="CL18">
        <v>1399.98548387097</v>
      </c>
      <c r="CM18">
        <v>0.90000367741935505</v>
      </c>
      <c r="CN18">
        <v>9.9996409677419407E-2</v>
      </c>
      <c r="CO18">
        <v>0</v>
      </c>
      <c r="CP18">
        <v>810.21345161290299</v>
      </c>
      <c r="CQ18">
        <v>4.9994800000000001</v>
      </c>
      <c r="CR18">
        <v>11728.341935483901</v>
      </c>
      <c r="CS18">
        <v>11417.4774193548</v>
      </c>
      <c r="CT18">
        <v>47.28</v>
      </c>
      <c r="CU18">
        <v>49.268000000000001</v>
      </c>
      <c r="CV18">
        <v>48.320193548387103</v>
      </c>
      <c r="CW18">
        <v>48.947161290322597</v>
      </c>
      <c r="CX18">
        <v>49.213419354838699</v>
      </c>
      <c r="CY18">
        <v>1255.4925806451599</v>
      </c>
      <c r="CZ18">
        <v>139.49322580645199</v>
      </c>
      <c r="DA18">
        <v>0</v>
      </c>
      <c r="DB18">
        <v>140.5</v>
      </c>
      <c r="DC18">
        <v>0</v>
      </c>
      <c r="DD18">
        <v>809.83195999999998</v>
      </c>
      <c r="DE18">
        <v>-39.456923151141801</v>
      </c>
      <c r="DF18">
        <v>-574.56923178696195</v>
      </c>
      <c r="DG18">
        <v>11723.04</v>
      </c>
      <c r="DH18">
        <v>15</v>
      </c>
      <c r="DI18">
        <v>1608325127.5</v>
      </c>
      <c r="DJ18" t="s">
        <v>298</v>
      </c>
      <c r="DK18">
        <v>1608325123</v>
      </c>
      <c r="DL18">
        <v>1608325127.5</v>
      </c>
      <c r="DM18">
        <v>19</v>
      </c>
      <c r="DN18">
        <v>-0.45900000000000002</v>
      </c>
      <c r="DO18">
        <v>6.0000000000000001E-3</v>
      </c>
      <c r="DP18">
        <v>0.67500000000000004</v>
      </c>
      <c r="DQ18">
        <v>0.24299999999999999</v>
      </c>
      <c r="DR18">
        <v>403</v>
      </c>
      <c r="DS18">
        <v>19</v>
      </c>
      <c r="DT18">
        <v>0.23</v>
      </c>
      <c r="DU18">
        <v>0.2</v>
      </c>
      <c r="DV18">
        <v>-0.59860158146540898</v>
      </c>
      <c r="DW18">
        <v>-0.190920807736946</v>
      </c>
      <c r="DX18">
        <v>2.47718999681233E-2</v>
      </c>
      <c r="DY18">
        <v>1</v>
      </c>
      <c r="DZ18">
        <v>0.70978496666666702</v>
      </c>
      <c r="EA18">
        <v>0.129556458286987</v>
      </c>
      <c r="EB18">
        <v>2.17764633178168E-2</v>
      </c>
      <c r="EC18">
        <v>1</v>
      </c>
      <c r="ED18">
        <v>0.28707129999999997</v>
      </c>
      <c r="EE18">
        <v>0.135407012235818</v>
      </c>
      <c r="EF18">
        <v>9.8871036073934892E-3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0.84099999999999997</v>
      </c>
      <c r="EN18">
        <v>0.26290000000000002</v>
      </c>
      <c r="EO18">
        <v>0.84458108557827705</v>
      </c>
      <c r="EP18">
        <v>-1.6043650578588901E-5</v>
      </c>
      <c r="EQ18">
        <v>-1.15305589960158E-6</v>
      </c>
      <c r="ER18">
        <v>3.6581349982770798E-10</v>
      </c>
      <c r="ES18">
        <v>-7.2861464763147699E-2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508.55399999999997</v>
      </c>
      <c r="FE18">
        <v>477.27300000000002</v>
      </c>
      <c r="FF18">
        <v>23.945499999999999</v>
      </c>
      <c r="FG18">
        <v>34.145499999999998</v>
      </c>
      <c r="FH18">
        <v>29.999700000000001</v>
      </c>
      <c r="FI18">
        <v>34.308399999999999</v>
      </c>
      <c r="FJ18">
        <v>34.372500000000002</v>
      </c>
      <c r="FK18">
        <v>4.9799899999999999</v>
      </c>
      <c r="FL18">
        <v>19.464600000000001</v>
      </c>
      <c r="FM18">
        <v>48.642400000000002</v>
      </c>
      <c r="FN18">
        <v>23.931000000000001</v>
      </c>
      <c r="FO18">
        <v>48.989100000000001</v>
      </c>
      <c r="FP18">
        <v>19.536999999999999</v>
      </c>
      <c r="FQ18">
        <v>97.892200000000003</v>
      </c>
      <c r="FR18">
        <v>101.746</v>
      </c>
    </row>
    <row r="19" spans="1:174" x14ac:dyDescent="0.25">
      <c r="A19">
        <v>3</v>
      </c>
      <c r="B19">
        <v>1608325318.5</v>
      </c>
      <c r="C19">
        <v>213.5</v>
      </c>
      <c r="D19" t="s">
        <v>305</v>
      </c>
      <c r="E19" t="s">
        <v>306</v>
      </c>
      <c r="F19" t="s">
        <v>292</v>
      </c>
      <c r="G19" t="s">
        <v>293</v>
      </c>
      <c r="H19">
        <v>1608325310.75</v>
      </c>
      <c r="I19">
        <f t="shared" si="0"/>
        <v>2.4056968239681356E-4</v>
      </c>
      <c r="J19">
        <f t="shared" si="1"/>
        <v>0.24056968239681356</v>
      </c>
      <c r="K19">
        <f t="shared" si="2"/>
        <v>-0.28380060140877378</v>
      </c>
      <c r="L19">
        <f t="shared" si="3"/>
        <v>79.430610000000001</v>
      </c>
      <c r="M19">
        <f t="shared" si="4"/>
        <v>110.83752299678477</v>
      </c>
      <c r="N19">
        <f t="shared" si="5"/>
        <v>11.369596667172601</v>
      </c>
      <c r="O19">
        <f t="shared" si="6"/>
        <v>8.147908526913616</v>
      </c>
      <c r="P19">
        <f t="shared" si="7"/>
        <v>1.3320401311650748E-2</v>
      </c>
      <c r="Q19">
        <f t="shared" si="8"/>
        <v>2.971933241418713</v>
      </c>
      <c r="R19">
        <f t="shared" si="9"/>
        <v>1.3287321969520342E-2</v>
      </c>
      <c r="S19">
        <f t="shared" si="10"/>
        <v>8.3075413770480715E-3</v>
      </c>
      <c r="T19">
        <f t="shared" si="11"/>
        <v>231.29400870720389</v>
      </c>
      <c r="U19">
        <f t="shared" si="12"/>
        <v>29.293783124568346</v>
      </c>
      <c r="V19">
        <f t="shared" si="13"/>
        <v>28.194046666666701</v>
      </c>
      <c r="W19">
        <f t="shared" si="14"/>
        <v>3.8379802964477179</v>
      </c>
      <c r="X19">
        <f t="shared" si="15"/>
        <v>53.564132499479875</v>
      </c>
      <c r="Y19">
        <f t="shared" si="16"/>
        <v>2.0339234418861292</v>
      </c>
      <c r="Z19">
        <f t="shared" si="17"/>
        <v>3.7971742413748215</v>
      </c>
      <c r="AA19">
        <f t="shared" si="18"/>
        <v>1.8040568545615887</v>
      </c>
      <c r="AB19">
        <f t="shared" si="19"/>
        <v>-10.609122993699478</v>
      </c>
      <c r="AC19">
        <f t="shared" si="20"/>
        <v>-29.400361635024915</v>
      </c>
      <c r="AD19">
        <f t="shared" si="21"/>
        <v>-2.158574699856775</v>
      </c>
      <c r="AE19">
        <f t="shared" si="22"/>
        <v>189.12594937862269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53984.483984921419</v>
      </c>
      <c r="AK19" t="s">
        <v>294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15469.9</v>
      </c>
      <c r="AS19">
        <v>777.87423999999999</v>
      </c>
      <c r="AT19">
        <v>801.38</v>
      </c>
      <c r="AU19">
        <f t="shared" si="27"/>
        <v>2.9331602984851157E-2</v>
      </c>
      <c r="AV19">
        <v>0.5</v>
      </c>
      <c r="AW19">
        <f t="shared" si="28"/>
        <v>1180.2017185651912</v>
      </c>
      <c r="AX19">
        <f t="shared" si="29"/>
        <v>-0.28380060140877378</v>
      </c>
      <c r="AY19">
        <f t="shared" si="30"/>
        <v>17.308604125496615</v>
      </c>
      <c r="AZ19">
        <f t="shared" si="31"/>
        <v>6.0684490398974563E-4</v>
      </c>
      <c r="BA19">
        <f t="shared" si="32"/>
        <v>-1</v>
      </c>
      <c r="BB19" t="s">
        <v>308</v>
      </c>
      <c r="BC19">
        <v>777.87423999999999</v>
      </c>
      <c r="BD19">
        <v>567.65</v>
      </c>
      <c r="BE19">
        <f t="shared" si="33"/>
        <v>0.29165938755646514</v>
      </c>
      <c r="BF19">
        <f t="shared" si="34"/>
        <v>0.10056800581867971</v>
      </c>
      <c r="BG19">
        <f t="shared" si="35"/>
        <v>1.4117501981855016</v>
      </c>
      <c r="BH19">
        <f t="shared" si="36"/>
        <v>2.9331602984851143E-2</v>
      </c>
      <c r="BI19" t="e">
        <f t="shared" si="37"/>
        <v>#DIV/0!</v>
      </c>
      <c r="BJ19">
        <f t="shared" si="38"/>
        <v>7.3389020444967479E-2</v>
      </c>
      <c r="BK19">
        <f t="shared" si="39"/>
        <v>0.92661097955503258</v>
      </c>
      <c r="BL19">
        <f t="shared" si="40"/>
        <v>1400.02</v>
      </c>
      <c r="BM19">
        <f t="shared" si="41"/>
        <v>1180.2017185651912</v>
      </c>
      <c r="BN19">
        <f t="shared" si="42"/>
        <v>0.84298918484392449</v>
      </c>
      <c r="BO19">
        <f t="shared" si="43"/>
        <v>0.1959783696878491</v>
      </c>
      <c r="BP19">
        <v>6</v>
      </c>
      <c r="BQ19">
        <v>0.5</v>
      </c>
      <c r="BR19" t="s">
        <v>297</v>
      </c>
      <c r="BS19">
        <v>2</v>
      </c>
      <c r="BT19">
        <v>1608325310.75</v>
      </c>
      <c r="BU19">
        <v>79.430610000000001</v>
      </c>
      <c r="BV19">
        <v>79.1129866666667</v>
      </c>
      <c r="BW19">
        <v>19.8278833333333</v>
      </c>
      <c r="BX19">
        <v>19.544930000000001</v>
      </c>
      <c r="BY19">
        <v>78.594223333333304</v>
      </c>
      <c r="BZ19">
        <v>19.563773333333302</v>
      </c>
      <c r="CA19">
        <v>500.01113333333302</v>
      </c>
      <c r="CB19">
        <v>102.47896666666701</v>
      </c>
      <c r="CC19">
        <v>9.9982769999999999E-2</v>
      </c>
      <c r="CD19">
        <v>28.010549999999999</v>
      </c>
      <c r="CE19">
        <v>28.194046666666701</v>
      </c>
      <c r="CF19">
        <v>999.9</v>
      </c>
      <c r="CG19">
        <v>0</v>
      </c>
      <c r="CH19">
        <v>0</v>
      </c>
      <c r="CI19">
        <v>9995.8349999999991</v>
      </c>
      <c r="CJ19">
        <v>0</v>
      </c>
      <c r="CK19">
        <v>453.73433333333298</v>
      </c>
      <c r="CL19">
        <v>1400.02</v>
      </c>
      <c r="CM19">
        <v>0.90000316666666602</v>
      </c>
      <c r="CN19">
        <v>9.9996923333333307E-2</v>
      </c>
      <c r="CO19">
        <v>0</v>
      </c>
      <c r="CP19">
        <v>778.00166666666701</v>
      </c>
      <c r="CQ19">
        <v>4.9994800000000001</v>
      </c>
      <c r="CR19">
        <v>11248.99</v>
      </c>
      <c r="CS19">
        <v>11417.75</v>
      </c>
      <c r="CT19">
        <v>47.627033333333301</v>
      </c>
      <c r="CU19">
        <v>49.497866666666702</v>
      </c>
      <c r="CV19">
        <v>48.6186333333333</v>
      </c>
      <c r="CW19">
        <v>49.187233333333303</v>
      </c>
      <c r="CX19">
        <v>49.491500000000002</v>
      </c>
      <c r="CY19">
        <v>1255.5236666666699</v>
      </c>
      <c r="CZ19">
        <v>139.49733333333299</v>
      </c>
      <c r="DA19">
        <v>0</v>
      </c>
      <c r="DB19">
        <v>71.099999904632597</v>
      </c>
      <c r="DC19">
        <v>0</v>
      </c>
      <c r="DD19">
        <v>777.87423999999999</v>
      </c>
      <c r="DE19">
        <v>-24.9623846507642</v>
      </c>
      <c r="DF19">
        <v>-283.42307621825802</v>
      </c>
      <c r="DG19">
        <v>11249.32</v>
      </c>
      <c r="DH19">
        <v>15</v>
      </c>
      <c r="DI19">
        <v>1608325127.5</v>
      </c>
      <c r="DJ19" t="s">
        <v>298</v>
      </c>
      <c r="DK19">
        <v>1608325123</v>
      </c>
      <c r="DL19">
        <v>1608325127.5</v>
      </c>
      <c r="DM19">
        <v>19</v>
      </c>
      <c r="DN19">
        <v>-0.45900000000000002</v>
      </c>
      <c r="DO19">
        <v>6.0000000000000001E-3</v>
      </c>
      <c r="DP19">
        <v>0.67500000000000004</v>
      </c>
      <c r="DQ19">
        <v>0.24299999999999999</v>
      </c>
      <c r="DR19">
        <v>403</v>
      </c>
      <c r="DS19">
        <v>19</v>
      </c>
      <c r="DT19">
        <v>0.23</v>
      </c>
      <c r="DU19">
        <v>0.2</v>
      </c>
      <c r="DV19">
        <v>-0.27805134958053901</v>
      </c>
      <c r="DW19">
        <v>-0.173277136586826</v>
      </c>
      <c r="DX19">
        <v>1.7067452129083598E-2</v>
      </c>
      <c r="DY19">
        <v>1</v>
      </c>
      <c r="DZ19">
        <v>0.31461393333333298</v>
      </c>
      <c r="EA19">
        <v>0.16326668743047901</v>
      </c>
      <c r="EB19">
        <v>1.55210395677036E-2</v>
      </c>
      <c r="EC19">
        <v>1</v>
      </c>
      <c r="ED19">
        <v>0.28179633333333298</v>
      </c>
      <c r="EE19">
        <v>0.13167238264738701</v>
      </c>
      <c r="EF19">
        <v>9.7909588339900998E-3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0.83599999999999997</v>
      </c>
      <c r="EN19">
        <v>0.26390000000000002</v>
      </c>
      <c r="EO19">
        <v>0.84458108557827705</v>
      </c>
      <c r="EP19">
        <v>-1.6043650578588901E-5</v>
      </c>
      <c r="EQ19">
        <v>-1.15305589960158E-6</v>
      </c>
      <c r="ER19">
        <v>3.6581349982770798E-10</v>
      </c>
      <c r="ES19">
        <v>-7.2861464763147699E-2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508.43</v>
      </c>
      <c r="FE19">
        <v>477.03500000000003</v>
      </c>
      <c r="FF19">
        <v>23.8187</v>
      </c>
      <c r="FG19">
        <v>34.073799999999999</v>
      </c>
      <c r="FH19">
        <v>30.000399999999999</v>
      </c>
      <c r="FI19">
        <v>34.224699999999999</v>
      </c>
      <c r="FJ19">
        <v>34.286700000000003</v>
      </c>
      <c r="FK19">
        <v>6.2409600000000003</v>
      </c>
      <c r="FL19">
        <v>18.905100000000001</v>
      </c>
      <c r="FM19">
        <v>47.898200000000003</v>
      </c>
      <c r="FN19">
        <v>23.793800000000001</v>
      </c>
      <c r="FO19">
        <v>79.350800000000007</v>
      </c>
      <c r="FP19">
        <v>19.4925</v>
      </c>
      <c r="FQ19">
        <v>97.900899999999993</v>
      </c>
      <c r="FR19">
        <v>101.755</v>
      </c>
    </row>
    <row r="20" spans="1:174" x14ac:dyDescent="0.25">
      <c r="A20">
        <v>4</v>
      </c>
      <c r="B20">
        <v>1608325386.5</v>
      </c>
      <c r="C20">
        <v>281.5</v>
      </c>
      <c r="D20" t="s">
        <v>309</v>
      </c>
      <c r="E20" t="s">
        <v>310</v>
      </c>
      <c r="F20" t="s">
        <v>292</v>
      </c>
      <c r="G20" t="s">
        <v>293</v>
      </c>
      <c r="H20">
        <v>1608325378.75</v>
      </c>
      <c r="I20">
        <f t="shared" si="0"/>
        <v>2.5767490468753908E-4</v>
      </c>
      <c r="J20">
        <f t="shared" si="1"/>
        <v>0.25767490468753906</v>
      </c>
      <c r="K20">
        <f t="shared" si="2"/>
        <v>-0.15981606310881172</v>
      </c>
      <c r="L20">
        <f t="shared" si="3"/>
        <v>99.545343333333307</v>
      </c>
      <c r="M20">
        <f t="shared" si="4"/>
        <v>114.42949429304103</v>
      </c>
      <c r="N20">
        <f t="shared" si="5"/>
        <v>11.73845919316182</v>
      </c>
      <c r="O20">
        <f t="shared" si="6"/>
        <v>10.211606350327797</v>
      </c>
      <c r="P20">
        <f t="shared" si="7"/>
        <v>1.4248663721571683E-2</v>
      </c>
      <c r="Q20">
        <f t="shared" si="8"/>
        <v>2.9730312595112069</v>
      </c>
      <c r="R20">
        <f t="shared" si="9"/>
        <v>1.4210834325153722E-2</v>
      </c>
      <c r="S20">
        <f t="shared" si="10"/>
        <v>8.8851618423759007E-3</v>
      </c>
      <c r="T20">
        <f t="shared" si="11"/>
        <v>231.29145852256639</v>
      </c>
      <c r="U20">
        <f t="shared" si="12"/>
        <v>29.274724321942521</v>
      </c>
      <c r="V20">
        <f t="shared" si="13"/>
        <v>28.214103333333298</v>
      </c>
      <c r="W20">
        <f t="shared" si="14"/>
        <v>3.8424636112307833</v>
      </c>
      <c r="X20">
        <f t="shared" si="15"/>
        <v>53.655447007816107</v>
      </c>
      <c r="Y20">
        <f t="shared" si="16"/>
        <v>2.0357014186598299</v>
      </c>
      <c r="Z20">
        <f t="shared" si="17"/>
        <v>3.7940256435908264</v>
      </c>
      <c r="AA20">
        <f t="shared" si="18"/>
        <v>1.8067621925709534</v>
      </c>
      <c r="AB20">
        <f t="shared" si="19"/>
        <v>-11.363463296720473</v>
      </c>
      <c r="AC20">
        <f t="shared" si="20"/>
        <v>-34.906761575337484</v>
      </c>
      <c r="AD20">
        <f t="shared" si="21"/>
        <v>-2.5619825437626873</v>
      </c>
      <c r="AE20">
        <f t="shared" si="22"/>
        <v>182.45925110674574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54019.292860417125</v>
      </c>
      <c r="AK20" t="s">
        <v>294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15468.4</v>
      </c>
      <c r="AS20">
        <v>759.61379999999997</v>
      </c>
      <c r="AT20">
        <v>782.31</v>
      </c>
      <c r="AU20">
        <f t="shared" si="27"/>
        <v>2.9011772826628812E-2</v>
      </c>
      <c r="AV20">
        <v>0.5</v>
      </c>
      <c r="AW20">
        <f t="shared" si="28"/>
        <v>1180.1870215544459</v>
      </c>
      <c r="AX20">
        <f t="shared" si="29"/>
        <v>-0.15981606310881172</v>
      </c>
      <c r="AY20">
        <f t="shared" si="30"/>
        <v>17.119658881136633</v>
      </c>
      <c r="AZ20">
        <f t="shared" si="31"/>
        <v>7.1190745326496366E-4</v>
      </c>
      <c r="BA20">
        <f t="shared" si="32"/>
        <v>-1</v>
      </c>
      <c r="BB20" t="s">
        <v>312</v>
      </c>
      <c r="BC20">
        <v>759.61379999999997</v>
      </c>
      <c r="BD20">
        <v>559.67999999999995</v>
      </c>
      <c r="BE20">
        <f t="shared" si="33"/>
        <v>0.28458028147409598</v>
      </c>
      <c r="BF20">
        <f t="shared" si="34"/>
        <v>0.10194582940304531</v>
      </c>
      <c r="BG20">
        <f t="shared" si="35"/>
        <v>1.3977808747855918</v>
      </c>
      <c r="BH20">
        <f t="shared" si="36"/>
        <v>2.9011772826628802E-2</v>
      </c>
      <c r="BI20" t="e">
        <f t="shared" si="37"/>
        <v>#DIV/0!</v>
      </c>
      <c r="BJ20">
        <f t="shared" si="38"/>
        <v>7.5113224378356991E-2</v>
      </c>
      <c r="BK20">
        <f t="shared" si="39"/>
        <v>0.92488677562164301</v>
      </c>
      <c r="BL20">
        <f t="shared" si="40"/>
        <v>1400.0023333333299</v>
      </c>
      <c r="BM20">
        <f t="shared" si="41"/>
        <v>1180.1870215544459</v>
      </c>
      <c r="BN20">
        <f t="shared" si="42"/>
        <v>0.84298932469954135</v>
      </c>
      <c r="BO20">
        <f t="shared" si="43"/>
        <v>0.19597864939908269</v>
      </c>
      <c r="BP20">
        <v>6</v>
      </c>
      <c r="BQ20">
        <v>0.5</v>
      </c>
      <c r="BR20" t="s">
        <v>297</v>
      </c>
      <c r="BS20">
        <v>2</v>
      </c>
      <c r="BT20">
        <v>1608325378.75</v>
      </c>
      <c r="BU20">
        <v>99.545343333333307</v>
      </c>
      <c r="BV20">
        <v>99.384349999999998</v>
      </c>
      <c r="BW20">
        <v>19.844536666666698</v>
      </c>
      <c r="BX20">
        <v>19.5414733333333</v>
      </c>
      <c r="BY20">
        <v>98.713239999999999</v>
      </c>
      <c r="BZ20">
        <v>19.579776666666699</v>
      </c>
      <c r="CA20">
        <v>500.0172</v>
      </c>
      <c r="CB20">
        <v>102.48246666666699</v>
      </c>
      <c r="CC20">
        <v>9.9994836666666698E-2</v>
      </c>
      <c r="CD20">
        <v>27.996320000000001</v>
      </c>
      <c r="CE20">
        <v>28.214103333333298</v>
      </c>
      <c r="CF20">
        <v>999.9</v>
      </c>
      <c r="CG20">
        <v>0</v>
      </c>
      <c r="CH20">
        <v>0</v>
      </c>
      <c r="CI20">
        <v>10001.705666666699</v>
      </c>
      <c r="CJ20">
        <v>0</v>
      </c>
      <c r="CK20">
        <v>348.60866666666698</v>
      </c>
      <c r="CL20">
        <v>1400.0023333333299</v>
      </c>
      <c r="CM20">
        <v>0.89999846666666605</v>
      </c>
      <c r="CN20">
        <v>0.10000152</v>
      </c>
      <c r="CO20">
        <v>0</v>
      </c>
      <c r="CP20">
        <v>759.86053333333302</v>
      </c>
      <c r="CQ20">
        <v>4.9994800000000001</v>
      </c>
      <c r="CR20">
        <v>11029.9633333333</v>
      </c>
      <c r="CS20">
        <v>11417.5766666667</v>
      </c>
      <c r="CT20">
        <v>47.903933333333299</v>
      </c>
      <c r="CU20">
        <v>49.7164</v>
      </c>
      <c r="CV20">
        <v>48.858199999999997</v>
      </c>
      <c r="CW20">
        <v>49.412199999999999</v>
      </c>
      <c r="CX20">
        <v>49.745733333333298</v>
      </c>
      <c r="CY20">
        <v>1255.50033333333</v>
      </c>
      <c r="CZ20">
        <v>139.50200000000001</v>
      </c>
      <c r="DA20">
        <v>0</v>
      </c>
      <c r="DB20">
        <v>67.5</v>
      </c>
      <c r="DC20">
        <v>0</v>
      </c>
      <c r="DD20">
        <v>759.61379999999997</v>
      </c>
      <c r="DE20">
        <v>-18.930153826447</v>
      </c>
      <c r="DF20">
        <v>-251.938461154132</v>
      </c>
      <c r="DG20">
        <v>11027.02</v>
      </c>
      <c r="DH20">
        <v>15</v>
      </c>
      <c r="DI20">
        <v>1608325127.5</v>
      </c>
      <c r="DJ20" t="s">
        <v>298</v>
      </c>
      <c r="DK20">
        <v>1608325123</v>
      </c>
      <c r="DL20">
        <v>1608325127.5</v>
      </c>
      <c r="DM20">
        <v>19</v>
      </c>
      <c r="DN20">
        <v>-0.45900000000000002</v>
      </c>
      <c r="DO20">
        <v>6.0000000000000001E-3</v>
      </c>
      <c r="DP20">
        <v>0.67500000000000004</v>
      </c>
      <c r="DQ20">
        <v>0.24299999999999999</v>
      </c>
      <c r="DR20">
        <v>403</v>
      </c>
      <c r="DS20">
        <v>19</v>
      </c>
      <c r="DT20">
        <v>0.23</v>
      </c>
      <c r="DU20">
        <v>0.2</v>
      </c>
      <c r="DV20">
        <v>-0.15508232899268601</v>
      </c>
      <c r="DW20">
        <v>-0.14680079634375801</v>
      </c>
      <c r="DX20">
        <v>2.44874727469282E-2</v>
      </c>
      <c r="DY20">
        <v>1</v>
      </c>
      <c r="DZ20">
        <v>0.15869748</v>
      </c>
      <c r="EA20">
        <v>0.122037581312569</v>
      </c>
      <c r="EB20">
        <v>2.4760570051089999E-2</v>
      </c>
      <c r="EC20">
        <v>1</v>
      </c>
      <c r="ED20">
        <v>0.302923633333333</v>
      </c>
      <c r="EE20">
        <v>-2.5652315906562698E-2</v>
      </c>
      <c r="EF20">
        <v>7.0085717873821403E-3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0.83199999999999996</v>
      </c>
      <c r="EN20">
        <v>0.26419999999999999</v>
      </c>
      <c r="EO20">
        <v>0.84458108557827705</v>
      </c>
      <c r="EP20">
        <v>-1.6043650578588901E-5</v>
      </c>
      <c r="EQ20">
        <v>-1.15305589960158E-6</v>
      </c>
      <c r="ER20">
        <v>3.6581349982770798E-10</v>
      </c>
      <c r="ES20">
        <v>-7.2861464763147699E-2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4.4000000000000004</v>
      </c>
      <c r="FB20">
        <v>4.3</v>
      </c>
      <c r="FC20">
        <v>2</v>
      </c>
      <c r="FD20">
        <v>508.33100000000002</v>
      </c>
      <c r="FE20">
        <v>477.548</v>
      </c>
      <c r="FF20">
        <v>23.628599999999999</v>
      </c>
      <c r="FG20">
        <v>34.045299999999997</v>
      </c>
      <c r="FH20">
        <v>29.9999</v>
      </c>
      <c r="FI20">
        <v>34.171300000000002</v>
      </c>
      <c r="FJ20">
        <v>34.231000000000002</v>
      </c>
      <c r="FK20">
        <v>7.0923499999999997</v>
      </c>
      <c r="FL20">
        <v>18.138500000000001</v>
      </c>
      <c r="FM20">
        <v>47.525700000000001</v>
      </c>
      <c r="FN20">
        <v>23.628399999999999</v>
      </c>
      <c r="FO20">
        <v>99.642200000000003</v>
      </c>
      <c r="FP20">
        <v>19.4679</v>
      </c>
      <c r="FQ20">
        <v>97.906300000000002</v>
      </c>
      <c r="FR20">
        <v>101.758</v>
      </c>
    </row>
    <row r="21" spans="1:174" x14ac:dyDescent="0.25">
      <c r="A21">
        <v>5</v>
      </c>
      <c r="B21">
        <v>1608325490.5</v>
      </c>
      <c r="C21">
        <v>385.5</v>
      </c>
      <c r="D21" t="s">
        <v>313</v>
      </c>
      <c r="E21" t="s">
        <v>314</v>
      </c>
      <c r="F21" t="s">
        <v>292</v>
      </c>
      <c r="G21" t="s">
        <v>293</v>
      </c>
      <c r="H21">
        <v>1608325482.75</v>
      </c>
      <c r="I21">
        <f t="shared" si="0"/>
        <v>2.6726248601466844E-4</v>
      </c>
      <c r="J21">
        <f t="shared" si="1"/>
        <v>0.26726248601466845</v>
      </c>
      <c r="K21">
        <f t="shared" si="2"/>
        <v>2.0407411708688736E-2</v>
      </c>
      <c r="L21">
        <f t="shared" si="3"/>
        <v>149.81059999999999</v>
      </c>
      <c r="M21">
        <f t="shared" si="4"/>
        <v>143.36537780743748</v>
      </c>
      <c r="N21">
        <f t="shared" si="5"/>
        <v>14.707190577499404</v>
      </c>
      <c r="O21">
        <f t="shared" si="6"/>
        <v>15.368376092091811</v>
      </c>
      <c r="P21">
        <f t="shared" si="7"/>
        <v>1.4826794825678287E-2</v>
      </c>
      <c r="Q21">
        <f t="shared" si="8"/>
        <v>2.9723710436132986</v>
      </c>
      <c r="R21">
        <f t="shared" si="9"/>
        <v>1.4785829034087565E-2</v>
      </c>
      <c r="S21">
        <f t="shared" si="10"/>
        <v>9.2448142612903926E-3</v>
      </c>
      <c r="T21">
        <f t="shared" si="11"/>
        <v>231.29387357016989</v>
      </c>
      <c r="U21">
        <f t="shared" si="12"/>
        <v>29.265480817580194</v>
      </c>
      <c r="V21">
        <f t="shared" si="13"/>
        <v>28.201153333333298</v>
      </c>
      <c r="W21">
        <f t="shared" si="14"/>
        <v>3.839568344403923</v>
      </c>
      <c r="X21">
        <f t="shared" si="15"/>
        <v>53.748770330124486</v>
      </c>
      <c r="Y21">
        <f t="shared" si="16"/>
        <v>2.0384017702003203</v>
      </c>
      <c r="Z21">
        <f t="shared" si="17"/>
        <v>3.7924621487719143</v>
      </c>
      <c r="AA21">
        <f t="shared" si="18"/>
        <v>1.8011665742036027</v>
      </c>
      <c r="AB21">
        <f t="shared" si="19"/>
        <v>-11.786275633246879</v>
      </c>
      <c r="AC21">
        <f t="shared" si="20"/>
        <v>-33.956760661212073</v>
      </c>
      <c r="AD21">
        <f t="shared" si="21"/>
        <v>-2.4925621561342686</v>
      </c>
      <c r="AE21">
        <f t="shared" si="22"/>
        <v>183.05827511957671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54001.273277633656</v>
      </c>
      <c r="AK21" t="s">
        <v>294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15467</v>
      </c>
      <c r="AS21">
        <v>742.94453846153897</v>
      </c>
      <c r="AT21">
        <v>766.3</v>
      </c>
      <c r="AU21">
        <f t="shared" si="27"/>
        <v>3.0478222025917989E-2</v>
      </c>
      <c r="AV21">
        <v>0.5</v>
      </c>
      <c r="AW21">
        <f t="shared" si="28"/>
        <v>1180.200891554382</v>
      </c>
      <c r="AX21">
        <f t="shared" si="29"/>
        <v>2.0407411708688736E-2</v>
      </c>
      <c r="AY21">
        <f t="shared" si="30"/>
        <v>17.985212403990406</v>
      </c>
      <c r="AZ21">
        <f t="shared" si="31"/>
        <v>8.6460484737031719E-4</v>
      </c>
      <c r="BA21">
        <f t="shared" si="32"/>
        <v>-1</v>
      </c>
      <c r="BB21" t="s">
        <v>316</v>
      </c>
      <c r="BC21">
        <v>742.94453846153897</v>
      </c>
      <c r="BD21">
        <v>551.07000000000005</v>
      </c>
      <c r="BE21">
        <f t="shared" si="33"/>
        <v>0.28086911131410663</v>
      </c>
      <c r="BF21">
        <f t="shared" si="34"/>
        <v>0.10851396895628396</v>
      </c>
      <c r="BG21">
        <f t="shared" si="35"/>
        <v>1.3905674415228553</v>
      </c>
      <c r="BH21">
        <f t="shared" si="36"/>
        <v>3.0478222025918031E-2</v>
      </c>
      <c r="BI21" t="e">
        <f t="shared" si="37"/>
        <v>#DIV/0!</v>
      </c>
      <c r="BJ21">
        <f t="shared" si="38"/>
        <v>8.048890566793647E-2</v>
      </c>
      <c r="BK21">
        <f t="shared" si="39"/>
        <v>0.91951109433206357</v>
      </c>
      <c r="BL21">
        <f t="shared" si="40"/>
        <v>1400.019</v>
      </c>
      <c r="BM21">
        <f t="shared" si="41"/>
        <v>1180.200891554382</v>
      </c>
      <c r="BN21">
        <f t="shared" si="42"/>
        <v>0.84298919625689506</v>
      </c>
      <c r="BO21">
        <f t="shared" si="43"/>
        <v>0.19597839251379026</v>
      </c>
      <c r="BP21">
        <v>6</v>
      </c>
      <c r="BQ21">
        <v>0.5</v>
      </c>
      <c r="BR21" t="s">
        <v>297</v>
      </c>
      <c r="BS21">
        <v>2</v>
      </c>
      <c r="BT21">
        <v>1608325482.75</v>
      </c>
      <c r="BU21">
        <v>149.81059999999999</v>
      </c>
      <c r="BV21">
        <v>149.88313333333301</v>
      </c>
      <c r="BW21">
        <v>19.8702966666667</v>
      </c>
      <c r="BX21">
        <v>19.555963333333299</v>
      </c>
      <c r="BY21">
        <v>148.99279999999999</v>
      </c>
      <c r="BZ21">
        <v>19.6045266666667</v>
      </c>
      <c r="CA21">
        <v>500.01423333333298</v>
      </c>
      <c r="CB21">
        <v>102.4854</v>
      </c>
      <c r="CC21">
        <v>9.9971743333333293E-2</v>
      </c>
      <c r="CD21">
        <v>27.989249999999998</v>
      </c>
      <c r="CE21">
        <v>28.201153333333298</v>
      </c>
      <c r="CF21">
        <v>999.9</v>
      </c>
      <c r="CG21">
        <v>0</v>
      </c>
      <c r="CH21">
        <v>0</v>
      </c>
      <c r="CI21">
        <v>9997.6839999999993</v>
      </c>
      <c r="CJ21">
        <v>0</v>
      </c>
      <c r="CK21">
        <v>279.65210000000002</v>
      </c>
      <c r="CL21">
        <v>1400.019</v>
      </c>
      <c r="CM21">
        <v>0.90000133333333299</v>
      </c>
      <c r="CN21">
        <v>9.9998619999999996E-2</v>
      </c>
      <c r="CO21">
        <v>0</v>
      </c>
      <c r="CP21">
        <v>742.949033333334</v>
      </c>
      <c r="CQ21">
        <v>4.9994800000000001</v>
      </c>
      <c r="CR21">
        <v>10842.09</v>
      </c>
      <c r="CS21">
        <v>11417.743333333299</v>
      </c>
      <c r="CT21">
        <v>48.151866666666699</v>
      </c>
      <c r="CU21">
        <v>49.995800000000003</v>
      </c>
      <c r="CV21">
        <v>49.170533333333303</v>
      </c>
      <c r="CW21">
        <v>49.680866666666603</v>
      </c>
      <c r="CX21">
        <v>50.006133333333302</v>
      </c>
      <c r="CY21">
        <v>1255.5213333333299</v>
      </c>
      <c r="CZ21">
        <v>139.49766666666699</v>
      </c>
      <c r="DA21">
        <v>0</v>
      </c>
      <c r="DB21">
        <v>103.299999952316</v>
      </c>
      <c r="DC21">
        <v>0</v>
      </c>
      <c r="DD21">
        <v>742.94453846153897</v>
      </c>
      <c r="DE21">
        <v>-7.3312136736864604</v>
      </c>
      <c r="DF21">
        <v>-94.810256442907601</v>
      </c>
      <c r="DG21">
        <v>10841.8</v>
      </c>
      <c r="DH21">
        <v>15</v>
      </c>
      <c r="DI21">
        <v>1608325127.5</v>
      </c>
      <c r="DJ21" t="s">
        <v>298</v>
      </c>
      <c r="DK21">
        <v>1608325123</v>
      </c>
      <c r="DL21">
        <v>1608325127.5</v>
      </c>
      <c r="DM21">
        <v>19</v>
      </c>
      <c r="DN21">
        <v>-0.45900000000000002</v>
      </c>
      <c r="DO21">
        <v>6.0000000000000001E-3</v>
      </c>
      <c r="DP21">
        <v>0.67500000000000004</v>
      </c>
      <c r="DQ21">
        <v>0.24299999999999999</v>
      </c>
      <c r="DR21">
        <v>403</v>
      </c>
      <c r="DS21">
        <v>19</v>
      </c>
      <c r="DT21">
        <v>0.23</v>
      </c>
      <c r="DU21">
        <v>0.2</v>
      </c>
      <c r="DV21">
        <v>2.3215992489449399E-2</v>
      </c>
      <c r="DW21">
        <v>-0.20961839555579201</v>
      </c>
      <c r="DX21">
        <v>2.5846682661244898E-2</v>
      </c>
      <c r="DY21">
        <v>1</v>
      </c>
      <c r="DZ21">
        <v>-7.4048359999999994E-2</v>
      </c>
      <c r="EA21">
        <v>0.173742321690768</v>
      </c>
      <c r="EB21">
        <v>2.8145130884596501E-2</v>
      </c>
      <c r="EC21">
        <v>1</v>
      </c>
      <c r="ED21">
        <v>0.31324560000000001</v>
      </c>
      <c r="EE21">
        <v>0.197364093437152</v>
      </c>
      <c r="EF21">
        <v>1.51445804070851E-2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0.81799999999999995</v>
      </c>
      <c r="EN21">
        <v>0.2656</v>
      </c>
      <c r="EO21">
        <v>0.84458108557827705</v>
      </c>
      <c r="EP21">
        <v>-1.6043650578588901E-5</v>
      </c>
      <c r="EQ21">
        <v>-1.15305589960158E-6</v>
      </c>
      <c r="ER21">
        <v>3.6581349982770798E-10</v>
      </c>
      <c r="ES21">
        <v>-7.2861464763147699E-2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6.1</v>
      </c>
      <c r="FB21">
        <v>6</v>
      </c>
      <c r="FC21">
        <v>2</v>
      </c>
      <c r="FD21">
        <v>508.10300000000001</v>
      </c>
      <c r="FE21">
        <v>477.42700000000002</v>
      </c>
      <c r="FF21">
        <v>23.7529</v>
      </c>
      <c r="FG21">
        <v>34.018999999999998</v>
      </c>
      <c r="FH21">
        <v>30.0001</v>
      </c>
      <c r="FI21">
        <v>34.118499999999997</v>
      </c>
      <c r="FJ21">
        <v>34.174900000000001</v>
      </c>
      <c r="FK21">
        <v>9.1953600000000009</v>
      </c>
      <c r="FL21">
        <v>17.572700000000001</v>
      </c>
      <c r="FM21">
        <v>47.155099999999997</v>
      </c>
      <c r="FN21">
        <v>23.7605</v>
      </c>
      <c r="FO21">
        <v>149.988</v>
      </c>
      <c r="FP21">
        <v>19.597200000000001</v>
      </c>
      <c r="FQ21">
        <v>97.909199999999998</v>
      </c>
      <c r="FR21">
        <v>101.761</v>
      </c>
    </row>
    <row r="22" spans="1:174" x14ac:dyDescent="0.25">
      <c r="A22">
        <v>6</v>
      </c>
      <c r="B22">
        <v>1608325598.5</v>
      </c>
      <c r="C22">
        <v>493.5</v>
      </c>
      <c r="D22" t="s">
        <v>317</v>
      </c>
      <c r="E22" t="s">
        <v>318</v>
      </c>
      <c r="F22" t="s">
        <v>292</v>
      </c>
      <c r="G22" t="s">
        <v>293</v>
      </c>
      <c r="H22">
        <v>1608325590.75</v>
      </c>
      <c r="I22">
        <f t="shared" si="0"/>
        <v>2.9144921288439961E-4</v>
      </c>
      <c r="J22">
        <f t="shared" si="1"/>
        <v>0.29144921288439962</v>
      </c>
      <c r="K22">
        <f t="shared" si="2"/>
        <v>0.59807359186517928</v>
      </c>
      <c r="L22">
        <f t="shared" si="3"/>
        <v>199.83189999999999</v>
      </c>
      <c r="M22">
        <f t="shared" si="4"/>
        <v>135.80541821241911</v>
      </c>
      <c r="N22">
        <f t="shared" si="5"/>
        <v>13.931893874098416</v>
      </c>
      <c r="O22">
        <f t="shared" si="6"/>
        <v>20.500189610290917</v>
      </c>
      <c r="P22">
        <f t="shared" si="7"/>
        <v>1.6209854070229162E-2</v>
      </c>
      <c r="Q22">
        <f t="shared" si="8"/>
        <v>2.9720442447898234</v>
      </c>
      <c r="R22">
        <f t="shared" si="9"/>
        <v>1.6160897411502263E-2</v>
      </c>
      <c r="S22">
        <f t="shared" si="10"/>
        <v>1.0104947045434787E-2</v>
      </c>
      <c r="T22">
        <f t="shared" si="11"/>
        <v>231.29252816421854</v>
      </c>
      <c r="U22">
        <f t="shared" si="12"/>
        <v>29.255831379731138</v>
      </c>
      <c r="V22">
        <f t="shared" si="13"/>
        <v>28.21388</v>
      </c>
      <c r="W22">
        <f t="shared" si="14"/>
        <v>3.8424136638535629</v>
      </c>
      <c r="X22">
        <f t="shared" si="15"/>
        <v>53.945199716345535</v>
      </c>
      <c r="Y22">
        <f t="shared" si="16"/>
        <v>2.0454251074414072</v>
      </c>
      <c r="Z22">
        <f t="shared" si="17"/>
        <v>3.791672138015346</v>
      </c>
      <c r="AA22">
        <f t="shared" si="18"/>
        <v>1.7969885564121557</v>
      </c>
      <c r="AB22">
        <f t="shared" si="19"/>
        <v>-12.852910288202024</v>
      </c>
      <c r="AC22">
        <f t="shared" si="20"/>
        <v>-36.564757512149122</v>
      </c>
      <c r="AD22">
        <f t="shared" si="21"/>
        <v>-2.6844171498359075</v>
      </c>
      <c r="AE22">
        <f t="shared" si="22"/>
        <v>179.19044321403149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53992.373760349023</v>
      </c>
      <c r="AK22" t="s">
        <v>294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15465.7</v>
      </c>
      <c r="AS22">
        <v>736.309615384616</v>
      </c>
      <c r="AT22">
        <v>763.65</v>
      </c>
      <c r="AU22">
        <f t="shared" si="27"/>
        <v>3.5802245289575096E-2</v>
      </c>
      <c r="AV22">
        <v>0.5</v>
      </c>
      <c r="AW22">
        <f t="shared" si="28"/>
        <v>1180.1936315543962</v>
      </c>
      <c r="AX22">
        <f t="shared" si="29"/>
        <v>0.59807359186517928</v>
      </c>
      <c r="AY22">
        <f t="shared" si="30"/>
        <v>21.126790943052455</v>
      </c>
      <c r="AZ22">
        <f t="shared" si="31"/>
        <v>1.354077457408753E-3</v>
      </c>
      <c r="BA22">
        <f t="shared" si="32"/>
        <v>-1</v>
      </c>
      <c r="BB22" t="s">
        <v>320</v>
      </c>
      <c r="BC22">
        <v>736.309615384616</v>
      </c>
      <c r="BD22">
        <v>542.07000000000005</v>
      </c>
      <c r="BE22">
        <f t="shared" si="33"/>
        <v>0.29015910430170877</v>
      </c>
      <c r="BF22">
        <f t="shared" si="34"/>
        <v>0.12338832302276374</v>
      </c>
      <c r="BG22">
        <f t="shared" si="35"/>
        <v>1.408766395483978</v>
      </c>
      <c r="BH22">
        <f t="shared" si="36"/>
        <v>3.5802245289575048E-2</v>
      </c>
      <c r="BI22" t="e">
        <f t="shared" si="37"/>
        <v>#DIV/0!</v>
      </c>
      <c r="BJ22">
        <f t="shared" si="38"/>
        <v>9.0838292565297671E-2</v>
      </c>
      <c r="BK22">
        <f t="shared" si="39"/>
        <v>0.90916170743470237</v>
      </c>
      <c r="BL22">
        <f t="shared" si="40"/>
        <v>1400.01033333333</v>
      </c>
      <c r="BM22">
        <f t="shared" si="41"/>
        <v>1180.1936315543962</v>
      </c>
      <c r="BN22">
        <f t="shared" si="42"/>
        <v>0.84298922904692775</v>
      </c>
      <c r="BO22">
        <f t="shared" si="43"/>
        <v>0.19597845809385564</v>
      </c>
      <c r="BP22">
        <v>6</v>
      </c>
      <c r="BQ22">
        <v>0.5</v>
      </c>
      <c r="BR22" t="s">
        <v>297</v>
      </c>
      <c r="BS22">
        <v>2</v>
      </c>
      <c r="BT22">
        <v>1608325590.75</v>
      </c>
      <c r="BU22">
        <v>199.83189999999999</v>
      </c>
      <c r="BV22">
        <v>200.61943333333301</v>
      </c>
      <c r="BW22">
        <v>19.938410000000001</v>
      </c>
      <c r="BX22">
        <v>19.595663333333299</v>
      </c>
      <c r="BY22">
        <v>199.03336666666701</v>
      </c>
      <c r="BZ22">
        <v>19.66996</v>
      </c>
      <c r="CA22">
        <v>500.02793333333301</v>
      </c>
      <c r="CB22">
        <v>102.48713333333301</v>
      </c>
      <c r="CC22">
        <v>0.100039236666667</v>
      </c>
      <c r="CD22">
        <v>27.985676666666699</v>
      </c>
      <c r="CE22">
        <v>28.21388</v>
      </c>
      <c r="CF22">
        <v>999.9</v>
      </c>
      <c r="CG22">
        <v>0</v>
      </c>
      <c r="CH22">
        <v>0</v>
      </c>
      <c r="CI22">
        <v>9995.6663333333308</v>
      </c>
      <c r="CJ22">
        <v>0</v>
      </c>
      <c r="CK22">
        <v>277.44216666666699</v>
      </c>
      <c r="CL22">
        <v>1400.01033333333</v>
      </c>
      <c r="CM22">
        <v>0.90000089999999999</v>
      </c>
      <c r="CN22">
        <v>9.9999026666666699E-2</v>
      </c>
      <c r="CO22">
        <v>0</v>
      </c>
      <c r="CP22">
        <v>736.335466666667</v>
      </c>
      <c r="CQ22">
        <v>4.9994800000000001</v>
      </c>
      <c r="CR22">
        <v>10763.333333333299</v>
      </c>
      <c r="CS22">
        <v>11417.66</v>
      </c>
      <c r="CT22">
        <v>48.405999999999999</v>
      </c>
      <c r="CU22">
        <v>50.2395</v>
      </c>
      <c r="CV22">
        <v>49.453800000000001</v>
      </c>
      <c r="CW22">
        <v>49.920466666666599</v>
      </c>
      <c r="CX22">
        <v>50.2436333333333</v>
      </c>
      <c r="CY22">
        <v>1255.5119999999999</v>
      </c>
      <c r="CZ22">
        <v>139.49833333333299</v>
      </c>
      <c r="DA22">
        <v>0</v>
      </c>
      <c r="DB22">
        <v>107.700000047684</v>
      </c>
      <c r="DC22">
        <v>0</v>
      </c>
      <c r="DD22">
        <v>736.309615384616</v>
      </c>
      <c r="DE22">
        <v>-2.20464956745962</v>
      </c>
      <c r="DF22">
        <v>-34.328205088306902</v>
      </c>
      <c r="DG22">
        <v>10763.0730769231</v>
      </c>
      <c r="DH22">
        <v>15</v>
      </c>
      <c r="DI22">
        <v>1608325127.5</v>
      </c>
      <c r="DJ22" t="s">
        <v>298</v>
      </c>
      <c r="DK22">
        <v>1608325123</v>
      </c>
      <c r="DL22">
        <v>1608325127.5</v>
      </c>
      <c r="DM22">
        <v>19</v>
      </c>
      <c r="DN22">
        <v>-0.45900000000000002</v>
      </c>
      <c r="DO22">
        <v>6.0000000000000001E-3</v>
      </c>
      <c r="DP22">
        <v>0.67500000000000004</v>
      </c>
      <c r="DQ22">
        <v>0.24299999999999999</v>
      </c>
      <c r="DR22">
        <v>403</v>
      </c>
      <c r="DS22">
        <v>19</v>
      </c>
      <c r="DT22">
        <v>0.23</v>
      </c>
      <c r="DU22">
        <v>0.2</v>
      </c>
      <c r="DV22">
        <v>0.59681727834283604</v>
      </c>
      <c r="DW22">
        <v>-0.16329807403014801</v>
      </c>
      <c r="DX22">
        <v>2.13779333985952E-2</v>
      </c>
      <c r="DY22">
        <v>1</v>
      </c>
      <c r="DZ22">
        <v>-0.78677929999999996</v>
      </c>
      <c r="EA22">
        <v>0.17260482313681999</v>
      </c>
      <c r="EB22">
        <v>2.5484631665836002E-2</v>
      </c>
      <c r="EC22">
        <v>1</v>
      </c>
      <c r="ED22">
        <v>0.34279356666666699</v>
      </c>
      <c r="EE22">
        <v>3.4645615127920103E-2</v>
      </c>
      <c r="EF22">
        <v>3.9322008907932996E-3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0.79800000000000004</v>
      </c>
      <c r="EN22">
        <v>0.26919999999999999</v>
      </c>
      <c r="EO22">
        <v>0.84458108557827705</v>
      </c>
      <c r="EP22">
        <v>-1.6043650578588901E-5</v>
      </c>
      <c r="EQ22">
        <v>-1.15305589960158E-6</v>
      </c>
      <c r="ER22">
        <v>3.6581349982770798E-10</v>
      </c>
      <c r="ES22">
        <v>-7.2861464763147699E-2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7.9</v>
      </c>
      <c r="FB22">
        <v>7.8</v>
      </c>
      <c r="FC22">
        <v>2</v>
      </c>
      <c r="FD22">
        <v>507.96</v>
      </c>
      <c r="FE22">
        <v>477.82</v>
      </c>
      <c r="FF22">
        <v>23.6936</v>
      </c>
      <c r="FG22">
        <v>33.994500000000002</v>
      </c>
      <c r="FH22">
        <v>29.9999</v>
      </c>
      <c r="FI22">
        <v>34.081600000000002</v>
      </c>
      <c r="FJ22">
        <v>34.134900000000002</v>
      </c>
      <c r="FK22">
        <v>11.2828</v>
      </c>
      <c r="FL22">
        <v>17.302299999999999</v>
      </c>
      <c r="FM22">
        <v>46.784199999999998</v>
      </c>
      <c r="FN22">
        <v>23.6995</v>
      </c>
      <c r="FO22">
        <v>200.727</v>
      </c>
      <c r="FP22">
        <v>19.5593</v>
      </c>
      <c r="FQ22">
        <v>97.912400000000005</v>
      </c>
      <c r="FR22">
        <v>101.759</v>
      </c>
    </row>
    <row r="23" spans="1:174" x14ac:dyDescent="0.25">
      <c r="A23">
        <v>7</v>
      </c>
      <c r="B23">
        <v>1608325671.5</v>
      </c>
      <c r="C23">
        <v>566.5</v>
      </c>
      <c r="D23" t="s">
        <v>321</v>
      </c>
      <c r="E23" t="s">
        <v>322</v>
      </c>
      <c r="F23" t="s">
        <v>292</v>
      </c>
      <c r="G23" t="s">
        <v>293</v>
      </c>
      <c r="H23">
        <v>1608325663.75</v>
      </c>
      <c r="I23">
        <f t="shared" si="0"/>
        <v>3.4724022538351823E-4</v>
      </c>
      <c r="J23">
        <f t="shared" si="1"/>
        <v>0.34724022538351823</v>
      </c>
      <c r="K23">
        <f t="shared" si="2"/>
        <v>1.345980942755564</v>
      </c>
      <c r="L23">
        <f t="shared" si="3"/>
        <v>249.05893333333299</v>
      </c>
      <c r="M23">
        <f t="shared" si="4"/>
        <v>131.79138279840453</v>
      </c>
      <c r="N23">
        <f t="shared" si="5"/>
        <v>13.520602046389708</v>
      </c>
      <c r="O23">
        <f t="shared" si="6"/>
        <v>25.55119046629402</v>
      </c>
      <c r="P23">
        <f t="shared" si="7"/>
        <v>1.9326327661168128E-2</v>
      </c>
      <c r="Q23">
        <f t="shared" si="8"/>
        <v>2.9732437086713417</v>
      </c>
      <c r="R23">
        <f t="shared" si="9"/>
        <v>1.9256808341779178E-2</v>
      </c>
      <c r="S23">
        <f t="shared" si="10"/>
        <v>1.2041730309191112E-2</v>
      </c>
      <c r="T23">
        <f t="shared" si="11"/>
        <v>231.29206746890847</v>
      </c>
      <c r="U23">
        <f t="shared" si="12"/>
        <v>29.248650511993972</v>
      </c>
      <c r="V23">
        <f t="shared" si="13"/>
        <v>28.2135033333333</v>
      </c>
      <c r="W23">
        <f t="shared" si="14"/>
        <v>3.8423294255303335</v>
      </c>
      <c r="X23">
        <f t="shared" si="15"/>
        <v>53.92290197089936</v>
      </c>
      <c r="Y23">
        <f t="shared" si="16"/>
        <v>2.0454865756525127</v>
      </c>
      <c r="Z23">
        <f t="shared" si="17"/>
        <v>3.7933540311988452</v>
      </c>
      <c r="AA23">
        <f t="shared" si="18"/>
        <v>1.7968428498778208</v>
      </c>
      <c r="AB23">
        <f t="shared" si="19"/>
        <v>-15.313293939413153</v>
      </c>
      <c r="AC23">
        <f t="shared" si="20"/>
        <v>-35.299837834076669</v>
      </c>
      <c r="AD23">
        <f t="shared" si="21"/>
        <v>-2.5906003342779336</v>
      </c>
      <c r="AE23">
        <f t="shared" si="22"/>
        <v>178.08833536114074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54026.248906042165</v>
      </c>
      <c r="AK23" t="s">
        <v>294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15464.8</v>
      </c>
      <c r="AS23">
        <v>737.85856000000001</v>
      </c>
      <c r="AT23">
        <v>768.83</v>
      </c>
      <c r="AU23">
        <f t="shared" si="27"/>
        <v>4.0283859891003249E-2</v>
      </c>
      <c r="AV23">
        <v>0.5</v>
      </c>
      <c r="AW23">
        <f t="shared" si="28"/>
        <v>1180.192631554338</v>
      </c>
      <c r="AX23">
        <f t="shared" si="29"/>
        <v>1.345980942755564</v>
      </c>
      <c r="AY23">
        <f t="shared" si="30"/>
        <v>23.771357306964688</v>
      </c>
      <c r="AZ23">
        <f t="shared" si="31"/>
        <v>1.9877949412934895E-3</v>
      </c>
      <c r="BA23">
        <f t="shared" si="32"/>
        <v>-1</v>
      </c>
      <c r="BB23" t="s">
        <v>324</v>
      </c>
      <c r="BC23">
        <v>737.85856000000001</v>
      </c>
      <c r="BD23">
        <v>538.54999999999995</v>
      </c>
      <c r="BE23">
        <f t="shared" si="33"/>
        <v>0.29952004994602199</v>
      </c>
      <c r="BF23">
        <f t="shared" si="34"/>
        <v>0.13449470210178921</v>
      </c>
      <c r="BG23">
        <f t="shared" si="35"/>
        <v>1.4275926097855354</v>
      </c>
      <c r="BH23">
        <f t="shared" si="36"/>
        <v>4.0283859891003249E-2</v>
      </c>
      <c r="BI23" t="e">
        <f t="shared" si="37"/>
        <v>#DIV/0!</v>
      </c>
      <c r="BJ23">
        <f t="shared" si="38"/>
        <v>9.8165320216544713E-2</v>
      </c>
      <c r="BK23">
        <f t="shared" si="39"/>
        <v>0.90183467978345533</v>
      </c>
      <c r="BL23">
        <f t="shared" si="40"/>
        <v>1400.00933333333</v>
      </c>
      <c r="BM23">
        <f t="shared" si="41"/>
        <v>1180.192631554338</v>
      </c>
      <c r="BN23">
        <f t="shared" si="42"/>
        <v>0.84298911689708322</v>
      </c>
      <c r="BO23">
        <f t="shared" si="43"/>
        <v>0.19597823379416635</v>
      </c>
      <c r="BP23">
        <v>6</v>
      </c>
      <c r="BQ23">
        <v>0.5</v>
      </c>
      <c r="BR23" t="s">
        <v>297</v>
      </c>
      <c r="BS23">
        <v>2</v>
      </c>
      <c r="BT23">
        <v>1608325663.75</v>
      </c>
      <c r="BU23">
        <v>249.05893333333299</v>
      </c>
      <c r="BV23">
        <v>250.77783333333301</v>
      </c>
      <c r="BW23">
        <v>19.938276666666699</v>
      </c>
      <c r="BX23">
        <v>19.529910000000001</v>
      </c>
      <c r="BY23">
        <v>248.28376666666699</v>
      </c>
      <c r="BZ23">
        <v>19.669833333333301</v>
      </c>
      <c r="CA23">
        <v>500.01659999999998</v>
      </c>
      <c r="CB23">
        <v>102.49096666666701</v>
      </c>
      <c r="CC23">
        <v>9.9974859999999999E-2</v>
      </c>
      <c r="CD23">
        <v>27.993283333333299</v>
      </c>
      <c r="CE23">
        <v>28.2135033333333</v>
      </c>
      <c r="CF23">
        <v>999.9</v>
      </c>
      <c r="CG23">
        <v>0</v>
      </c>
      <c r="CH23">
        <v>0</v>
      </c>
      <c r="CI23">
        <v>10002.0783333333</v>
      </c>
      <c r="CJ23">
        <v>0</v>
      </c>
      <c r="CK23">
        <v>275.38823333333301</v>
      </c>
      <c r="CL23">
        <v>1400.00933333333</v>
      </c>
      <c r="CM23">
        <v>0.90000533333333299</v>
      </c>
      <c r="CN23">
        <v>9.9994586666666704E-2</v>
      </c>
      <c r="CO23">
        <v>0</v>
      </c>
      <c r="CP23">
        <v>737.90096666666705</v>
      </c>
      <c r="CQ23">
        <v>4.9994800000000001</v>
      </c>
      <c r="CR23">
        <v>10751.993333333299</v>
      </c>
      <c r="CS23">
        <v>11417.666666666701</v>
      </c>
      <c r="CT23">
        <v>48.624733333333303</v>
      </c>
      <c r="CU23">
        <v>50.375</v>
      </c>
      <c r="CV23">
        <v>49.595599999999997</v>
      </c>
      <c r="CW23">
        <v>50.070466666666697</v>
      </c>
      <c r="CX23">
        <v>50.437333333333299</v>
      </c>
      <c r="CY23">
        <v>1255.5163333333301</v>
      </c>
      <c r="CZ23">
        <v>139.49299999999999</v>
      </c>
      <c r="DA23">
        <v>0</v>
      </c>
      <c r="DB23">
        <v>72.299999952316298</v>
      </c>
      <c r="DC23">
        <v>0</v>
      </c>
      <c r="DD23">
        <v>737.85856000000001</v>
      </c>
      <c r="DE23">
        <v>-4.8488461786827504</v>
      </c>
      <c r="DF23">
        <v>-98.100000106063902</v>
      </c>
      <c r="DG23">
        <v>10751.188</v>
      </c>
      <c r="DH23">
        <v>15</v>
      </c>
      <c r="DI23">
        <v>1608325127.5</v>
      </c>
      <c r="DJ23" t="s">
        <v>298</v>
      </c>
      <c r="DK23">
        <v>1608325123</v>
      </c>
      <c r="DL23">
        <v>1608325127.5</v>
      </c>
      <c r="DM23">
        <v>19</v>
      </c>
      <c r="DN23">
        <v>-0.45900000000000002</v>
      </c>
      <c r="DO23">
        <v>6.0000000000000001E-3</v>
      </c>
      <c r="DP23">
        <v>0.67500000000000004</v>
      </c>
      <c r="DQ23">
        <v>0.24299999999999999</v>
      </c>
      <c r="DR23">
        <v>403</v>
      </c>
      <c r="DS23">
        <v>19</v>
      </c>
      <c r="DT23">
        <v>0.23</v>
      </c>
      <c r="DU23">
        <v>0.2</v>
      </c>
      <c r="DV23">
        <v>1.3514855213807799</v>
      </c>
      <c r="DW23">
        <v>-0.17064894633841499</v>
      </c>
      <c r="DX23">
        <v>3.2506955724029798E-2</v>
      </c>
      <c r="DY23">
        <v>1</v>
      </c>
      <c r="DZ23">
        <v>-1.7218343333333299</v>
      </c>
      <c r="EA23">
        <v>0.18269072302558501</v>
      </c>
      <c r="EB23">
        <v>3.7080388768488098E-2</v>
      </c>
      <c r="EC23">
        <v>1</v>
      </c>
      <c r="ED23">
        <v>0.40794219999999998</v>
      </c>
      <c r="EE23">
        <v>4.41547675194644E-2</v>
      </c>
      <c r="EF23">
        <v>7.8827258288826293E-3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0.77500000000000002</v>
      </c>
      <c r="EN23">
        <v>0.26860000000000001</v>
      </c>
      <c r="EO23">
        <v>0.84458108557827705</v>
      </c>
      <c r="EP23">
        <v>-1.6043650578588901E-5</v>
      </c>
      <c r="EQ23">
        <v>-1.15305589960158E-6</v>
      </c>
      <c r="ER23">
        <v>3.6581349982770798E-10</v>
      </c>
      <c r="ES23">
        <v>-7.2861464763147699E-2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507.97300000000001</v>
      </c>
      <c r="FE23">
        <v>477.68400000000003</v>
      </c>
      <c r="FF23">
        <v>23.607099999999999</v>
      </c>
      <c r="FG23">
        <v>33.975499999999997</v>
      </c>
      <c r="FH23">
        <v>29.9999</v>
      </c>
      <c r="FI23">
        <v>34.058799999999998</v>
      </c>
      <c r="FJ23">
        <v>34.110300000000002</v>
      </c>
      <c r="FK23">
        <v>13.321999999999999</v>
      </c>
      <c r="FL23">
        <v>18.755299999999998</v>
      </c>
      <c r="FM23">
        <v>46.413899999999998</v>
      </c>
      <c r="FN23">
        <v>23.610900000000001</v>
      </c>
      <c r="FO23">
        <v>251.13200000000001</v>
      </c>
      <c r="FP23">
        <v>19.448799999999999</v>
      </c>
      <c r="FQ23">
        <v>97.9114</v>
      </c>
      <c r="FR23">
        <v>101.761</v>
      </c>
    </row>
    <row r="24" spans="1:174" x14ac:dyDescent="0.25">
      <c r="A24">
        <v>8</v>
      </c>
      <c r="B24">
        <v>1608325784.5</v>
      </c>
      <c r="C24">
        <v>679.5</v>
      </c>
      <c r="D24" t="s">
        <v>325</v>
      </c>
      <c r="E24" t="s">
        <v>326</v>
      </c>
      <c r="F24" t="s">
        <v>292</v>
      </c>
      <c r="G24" t="s">
        <v>293</v>
      </c>
      <c r="H24">
        <v>1608325776.75</v>
      </c>
      <c r="I24">
        <f t="shared" si="0"/>
        <v>4.0683142766983446E-4</v>
      </c>
      <c r="J24">
        <f t="shared" si="1"/>
        <v>0.40683142766983449</v>
      </c>
      <c r="K24">
        <f t="shared" si="2"/>
        <v>2.6467259477269254</v>
      </c>
      <c r="L24">
        <f t="shared" si="3"/>
        <v>399.6515</v>
      </c>
      <c r="M24">
        <f t="shared" si="4"/>
        <v>202.16750180302824</v>
      </c>
      <c r="N24">
        <f t="shared" si="5"/>
        <v>20.740778759298184</v>
      </c>
      <c r="O24">
        <f t="shared" si="6"/>
        <v>41.001067275380933</v>
      </c>
      <c r="P24">
        <f t="shared" si="7"/>
        <v>2.2516237339974772E-2</v>
      </c>
      <c r="Q24">
        <f t="shared" si="8"/>
        <v>2.9718328305741366</v>
      </c>
      <c r="R24">
        <f t="shared" si="9"/>
        <v>2.2421890926336493E-2</v>
      </c>
      <c r="S24">
        <f t="shared" si="10"/>
        <v>1.4022125411984733E-2</v>
      </c>
      <c r="T24">
        <f t="shared" si="11"/>
        <v>231.29062873358686</v>
      </c>
      <c r="U24">
        <f t="shared" si="12"/>
        <v>29.246355158460993</v>
      </c>
      <c r="V24">
        <f t="shared" si="13"/>
        <v>28.183033333333299</v>
      </c>
      <c r="W24">
        <f t="shared" si="14"/>
        <v>3.8355204010504429</v>
      </c>
      <c r="X24">
        <f t="shared" si="15"/>
        <v>53.403081546628307</v>
      </c>
      <c r="Y24">
        <f t="shared" si="16"/>
        <v>2.027238772366756</v>
      </c>
      <c r="Z24">
        <f t="shared" si="17"/>
        <v>3.7961082275686562</v>
      </c>
      <c r="AA24">
        <f t="shared" si="18"/>
        <v>1.8082816286836869</v>
      </c>
      <c r="AB24">
        <f t="shared" si="19"/>
        <v>-17.941265960239701</v>
      </c>
      <c r="AC24">
        <f t="shared" si="20"/>
        <v>-28.406554161926977</v>
      </c>
      <c r="AD24">
        <f t="shared" si="21"/>
        <v>-2.0855153319764552</v>
      </c>
      <c r="AE24">
        <f t="shared" si="22"/>
        <v>182.85729327944372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53982.685170740217</v>
      </c>
      <c r="AK24" t="s">
        <v>294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15464.2</v>
      </c>
      <c r="AS24">
        <v>754.83411538461496</v>
      </c>
      <c r="AT24">
        <v>794.01</v>
      </c>
      <c r="AU24">
        <f t="shared" si="27"/>
        <v>4.9339283655602584E-2</v>
      </c>
      <c r="AV24">
        <v>0.5</v>
      </c>
      <c r="AW24">
        <f t="shared" si="28"/>
        <v>1180.1838115544074</v>
      </c>
      <c r="AX24">
        <f t="shared" si="29"/>
        <v>2.6467259477269254</v>
      </c>
      <c r="AY24">
        <f t="shared" si="30"/>
        <v>29.114711922016568</v>
      </c>
      <c r="AZ24">
        <f t="shared" si="31"/>
        <v>3.0899643869236452E-3</v>
      </c>
      <c r="BA24">
        <f t="shared" si="32"/>
        <v>-1</v>
      </c>
      <c r="BB24" t="s">
        <v>328</v>
      </c>
      <c r="BC24">
        <v>754.83411538461496</v>
      </c>
      <c r="BD24">
        <v>545.01</v>
      </c>
      <c r="BE24">
        <f t="shared" si="33"/>
        <v>0.3135980655155477</v>
      </c>
      <c r="BF24">
        <f t="shared" si="34"/>
        <v>0.15733286994130535</v>
      </c>
      <c r="BG24">
        <f t="shared" si="35"/>
        <v>1.4568723509660373</v>
      </c>
      <c r="BH24">
        <f t="shared" si="36"/>
        <v>4.9339283655602612E-2</v>
      </c>
      <c r="BI24" t="e">
        <f t="shared" si="37"/>
        <v>#DIV/0!</v>
      </c>
      <c r="BJ24">
        <f t="shared" si="38"/>
        <v>0.11359845255936685</v>
      </c>
      <c r="BK24">
        <f t="shared" si="39"/>
        <v>0.88640154744063315</v>
      </c>
      <c r="BL24">
        <f t="shared" si="40"/>
        <v>1399.99866666667</v>
      </c>
      <c r="BM24">
        <f t="shared" si="41"/>
        <v>1180.1838115544074</v>
      </c>
      <c r="BN24">
        <f t="shared" si="42"/>
        <v>0.84298923967146966</v>
      </c>
      <c r="BO24">
        <f t="shared" si="43"/>
        <v>0.19597847934293935</v>
      </c>
      <c r="BP24">
        <v>6</v>
      </c>
      <c r="BQ24">
        <v>0.5</v>
      </c>
      <c r="BR24" t="s">
        <v>297</v>
      </c>
      <c r="BS24">
        <v>2</v>
      </c>
      <c r="BT24">
        <v>1608325776.75</v>
      </c>
      <c r="BU24">
        <v>399.6515</v>
      </c>
      <c r="BV24">
        <v>403.022533333333</v>
      </c>
      <c r="BW24">
        <v>19.760193333333302</v>
      </c>
      <c r="BX24">
        <v>19.281663333333299</v>
      </c>
      <c r="BY24">
        <v>398.92149999999998</v>
      </c>
      <c r="BZ24">
        <v>19.511193333333299</v>
      </c>
      <c r="CA24">
        <v>500.02176666666702</v>
      </c>
      <c r="CB24">
        <v>102.492</v>
      </c>
      <c r="CC24">
        <v>0.10005151333333299</v>
      </c>
      <c r="CD24">
        <v>28.0057333333333</v>
      </c>
      <c r="CE24">
        <v>28.183033333333299</v>
      </c>
      <c r="CF24">
        <v>999.9</v>
      </c>
      <c r="CG24">
        <v>0</v>
      </c>
      <c r="CH24">
        <v>0</v>
      </c>
      <c r="CI24">
        <v>9993.9959999999992</v>
      </c>
      <c r="CJ24">
        <v>0</v>
      </c>
      <c r="CK24">
        <v>273.48070000000001</v>
      </c>
      <c r="CL24">
        <v>1399.99866666667</v>
      </c>
      <c r="CM24">
        <v>0.90000286666666696</v>
      </c>
      <c r="CN24">
        <v>9.9997116666666705E-2</v>
      </c>
      <c r="CO24">
        <v>0</v>
      </c>
      <c r="CP24">
        <v>754.79183333333299</v>
      </c>
      <c r="CQ24">
        <v>4.9994800000000001</v>
      </c>
      <c r="CR24">
        <v>10924.79</v>
      </c>
      <c r="CS24">
        <v>11417.58</v>
      </c>
      <c r="CT24">
        <v>48.770733333333297</v>
      </c>
      <c r="CU24">
        <v>50.555799999999998</v>
      </c>
      <c r="CV24">
        <v>49.8038666666667</v>
      </c>
      <c r="CW24">
        <v>50.226833333333303</v>
      </c>
      <c r="CX24">
        <v>50.566200000000002</v>
      </c>
      <c r="CY24">
        <v>1255.501</v>
      </c>
      <c r="CZ24">
        <v>139.49766666666699</v>
      </c>
      <c r="DA24">
        <v>0</v>
      </c>
      <c r="DB24">
        <v>112.40000009536701</v>
      </c>
      <c r="DC24">
        <v>0</v>
      </c>
      <c r="DD24">
        <v>754.83411538461496</v>
      </c>
      <c r="DE24">
        <v>5.6391453016781199</v>
      </c>
      <c r="DF24">
        <v>52.632478546586</v>
      </c>
      <c r="DG24">
        <v>10925.1192307692</v>
      </c>
      <c r="DH24">
        <v>15</v>
      </c>
      <c r="DI24">
        <v>1608325808.5</v>
      </c>
      <c r="DJ24" t="s">
        <v>329</v>
      </c>
      <c r="DK24">
        <v>1608325802</v>
      </c>
      <c r="DL24">
        <v>1608325808.5</v>
      </c>
      <c r="DM24">
        <v>20</v>
      </c>
      <c r="DN24">
        <v>5.3999999999999999E-2</v>
      </c>
      <c r="DO24">
        <v>7.0000000000000001E-3</v>
      </c>
      <c r="DP24">
        <v>0.73</v>
      </c>
      <c r="DQ24">
        <v>0.249</v>
      </c>
      <c r="DR24">
        <v>403</v>
      </c>
      <c r="DS24">
        <v>19</v>
      </c>
      <c r="DT24">
        <v>0.19</v>
      </c>
      <c r="DU24">
        <v>0.22</v>
      </c>
      <c r="DV24">
        <v>2.6884546789221302</v>
      </c>
      <c r="DW24">
        <v>-0.21119428671695401</v>
      </c>
      <c r="DX24">
        <v>4.4469140214298701E-2</v>
      </c>
      <c r="DY24">
        <v>1</v>
      </c>
      <c r="DZ24">
        <v>-3.4242499999999998</v>
      </c>
      <c r="EA24">
        <v>0.17055483870968799</v>
      </c>
      <c r="EB24">
        <v>5.10705741760034E-2</v>
      </c>
      <c r="EC24">
        <v>1</v>
      </c>
      <c r="ED24">
        <v>0.49172306666666699</v>
      </c>
      <c r="EE24">
        <v>-1.7319777530589001E-2</v>
      </c>
      <c r="EF24">
        <v>1.4738003467980999E-3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0.73</v>
      </c>
      <c r="EN24">
        <v>0.249</v>
      </c>
      <c r="EO24">
        <v>0.84458108557827705</v>
      </c>
      <c r="EP24">
        <v>-1.6043650578588901E-5</v>
      </c>
      <c r="EQ24">
        <v>-1.15305589960158E-6</v>
      </c>
      <c r="ER24">
        <v>3.6581349982770798E-10</v>
      </c>
      <c r="ES24">
        <v>-7.2861464763147699E-2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</v>
      </c>
      <c r="FB24">
        <v>10.9</v>
      </c>
      <c r="FC24">
        <v>2</v>
      </c>
      <c r="FD24">
        <v>508.00700000000001</v>
      </c>
      <c r="FE24">
        <v>477.471</v>
      </c>
      <c r="FF24">
        <v>23.7394</v>
      </c>
      <c r="FG24">
        <v>33.911900000000003</v>
      </c>
      <c r="FH24">
        <v>30.001300000000001</v>
      </c>
      <c r="FI24">
        <v>34.001199999999997</v>
      </c>
      <c r="FJ24">
        <v>34.051900000000003</v>
      </c>
      <c r="FK24">
        <v>19.241</v>
      </c>
      <c r="FL24">
        <v>20.225200000000001</v>
      </c>
      <c r="FM24">
        <v>45.669499999999999</v>
      </c>
      <c r="FN24">
        <v>23.7026</v>
      </c>
      <c r="FO24">
        <v>403.22899999999998</v>
      </c>
      <c r="FP24">
        <v>19.2987</v>
      </c>
      <c r="FQ24">
        <v>97.924700000000001</v>
      </c>
      <c r="FR24">
        <v>101.77200000000001</v>
      </c>
    </row>
    <row r="25" spans="1:174" x14ac:dyDescent="0.25">
      <c r="A25">
        <v>9</v>
      </c>
      <c r="B25">
        <v>1608325922.5</v>
      </c>
      <c r="C25">
        <v>817.5</v>
      </c>
      <c r="D25" t="s">
        <v>330</v>
      </c>
      <c r="E25" t="s">
        <v>331</v>
      </c>
      <c r="F25" t="s">
        <v>292</v>
      </c>
      <c r="G25" t="s">
        <v>293</v>
      </c>
      <c r="H25">
        <v>1608325914.5</v>
      </c>
      <c r="I25">
        <f t="shared" si="0"/>
        <v>3.8245530071844198E-4</v>
      </c>
      <c r="J25">
        <f t="shared" si="1"/>
        <v>0.38245530071844197</v>
      </c>
      <c r="K25">
        <f t="shared" si="2"/>
        <v>3.3252292776459789</v>
      </c>
      <c r="L25">
        <f t="shared" si="3"/>
        <v>499.74677419354799</v>
      </c>
      <c r="M25">
        <f t="shared" si="4"/>
        <v>239.01102268550929</v>
      </c>
      <c r="N25">
        <f t="shared" si="5"/>
        <v>24.520989483767742</v>
      </c>
      <c r="O25">
        <f t="shared" si="6"/>
        <v>51.27079603634445</v>
      </c>
      <c r="P25">
        <f t="shared" si="7"/>
        <v>2.134475280710376E-2</v>
      </c>
      <c r="Q25">
        <f t="shared" si="8"/>
        <v>2.972593243126004</v>
      </c>
      <c r="R25">
        <f t="shared" si="9"/>
        <v>2.1259970036033516E-2</v>
      </c>
      <c r="S25">
        <f t="shared" si="10"/>
        <v>1.3295070489099539E-2</v>
      </c>
      <c r="T25">
        <f t="shared" si="11"/>
        <v>231.29107936239058</v>
      </c>
      <c r="U25">
        <f t="shared" si="12"/>
        <v>29.220772838283388</v>
      </c>
      <c r="V25">
        <f t="shared" si="13"/>
        <v>28.152974193548399</v>
      </c>
      <c r="W25">
        <f t="shared" si="14"/>
        <v>3.8288135067270876</v>
      </c>
      <c r="X25">
        <f t="shared" si="15"/>
        <v>53.731703775440742</v>
      </c>
      <c r="Y25">
        <f t="shared" si="16"/>
        <v>2.0359633883757677</v>
      </c>
      <c r="Z25">
        <f t="shared" si="17"/>
        <v>3.7891286620737117</v>
      </c>
      <c r="AA25">
        <f t="shared" si="18"/>
        <v>1.7928501183513199</v>
      </c>
      <c r="AB25">
        <f t="shared" si="19"/>
        <v>-16.86627876168329</v>
      </c>
      <c r="AC25">
        <f t="shared" si="20"/>
        <v>-28.655244235369022</v>
      </c>
      <c r="AD25">
        <f t="shared" si="21"/>
        <v>-2.10258954188282</v>
      </c>
      <c r="AE25">
        <f t="shared" si="22"/>
        <v>183.66696682345543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54010.667640950865</v>
      </c>
      <c r="AK25" t="s">
        <v>294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15463.4</v>
      </c>
      <c r="AS25">
        <v>769.78963999999996</v>
      </c>
      <c r="AT25">
        <v>815.67</v>
      </c>
      <c r="AU25">
        <f t="shared" si="27"/>
        <v>5.6248679000085788E-2</v>
      </c>
      <c r="AV25">
        <v>0.5</v>
      </c>
      <c r="AW25">
        <f t="shared" si="28"/>
        <v>1180.1853015544434</v>
      </c>
      <c r="AX25">
        <f t="shared" si="29"/>
        <v>3.3252292776459789</v>
      </c>
      <c r="AY25">
        <f t="shared" si="30"/>
        <v>33.191932093877668</v>
      </c>
      <c r="AZ25">
        <f t="shared" si="31"/>
        <v>3.6648730262520144E-3</v>
      </c>
      <c r="BA25">
        <f t="shared" si="32"/>
        <v>-1</v>
      </c>
      <c r="BB25" t="s">
        <v>333</v>
      </c>
      <c r="BC25">
        <v>769.78963999999996</v>
      </c>
      <c r="BD25">
        <v>549.5</v>
      </c>
      <c r="BE25">
        <f t="shared" si="33"/>
        <v>0.32632069341768111</v>
      </c>
      <c r="BF25">
        <f t="shared" si="34"/>
        <v>0.17237239358304843</v>
      </c>
      <c r="BG25">
        <f t="shared" si="35"/>
        <v>1.484385805277525</v>
      </c>
      <c r="BH25">
        <f t="shared" si="36"/>
        <v>5.6248679000085816E-2</v>
      </c>
      <c r="BI25" t="e">
        <f t="shared" si="37"/>
        <v>#DIV/0!</v>
      </c>
      <c r="BJ25">
        <f t="shared" si="38"/>
        <v>0.1230448233544493</v>
      </c>
      <c r="BK25">
        <f t="shared" si="39"/>
        <v>0.87695517664555067</v>
      </c>
      <c r="BL25">
        <f t="shared" si="40"/>
        <v>1400.0003225806499</v>
      </c>
      <c r="BM25">
        <f t="shared" si="41"/>
        <v>1180.1853015544434</v>
      </c>
      <c r="BN25">
        <f t="shared" si="42"/>
        <v>0.84298930687314633</v>
      </c>
      <c r="BO25">
        <f t="shared" si="43"/>
        <v>0.195978613746293</v>
      </c>
      <c r="BP25">
        <v>6</v>
      </c>
      <c r="BQ25">
        <v>0.5</v>
      </c>
      <c r="BR25" t="s">
        <v>297</v>
      </c>
      <c r="BS25">
        <v>2</v>
      </c>
      <c r="BT25">
        <v>1608325914.5</v>
      </c>
      <c r="BU25">
        <v>499.74677419354799</v>
      </c>
      <c r="BV25">
        <v>503.96622580645197</v>
      </c>
      <c r="BW25">
        <v>19.844945161290301</v>
      </c>
      <c r="BX25">
        <v>19.395125806451599</v>
      </c>
      <c r="BY25">
        <v>499.09764516129002</v>
      </c>
      <c r="BZ25">
        <v>19.5732</v>
      </c>
      <c r="CA25">
        <v>500.02138709677399</v>
      </c>
      <c r="CB25">
        <v>102.49354838709699</v>
      </c>
      <c r="CC25">
        <v>0.10000235483871001</v>
      </c>
      <c r="CD25">
        <v>27.974167741935499</v>
      </c>
      <c r="CE25">
        <v>28.152974193548399</v>
      </c>
      <c r="CF25">
        <v>999.9</v>
      </c>
      <c r="CG25">
        <v>0</v>
      </c>
      <c r="CH25">
        <v>0</v>
      </c>
      <c r="CI25">
        <v>9998.1461290322604</v>
      </c>
      <c r="CJ25">
        <v>0</v>
      </c>
      <c r="CK25">
        <v>270.29477419354799</v>
      </c>
      <c r="CL25">
        <v>1400.0003225806499</v>
      </c>
      <c r="CM25">
        <v>0.89999748387096801</v>
      </c>
      <c r="CN25">
        <v>0.100002541935484</v>
      </c>
      <c r="CO25">
        <v>0</v>
      </c>
      <c r="CP25">
        <v>769.70206451612898</v>
      </c>
      <c r="CQ25">
        <v>4.9994800000000001</v>
      </c>
      <c r="CR25">
        <v>11114.009677419401</v>
      </c>
      <c r="CS25">
        <v>11417.554838709701</v>
      </c>
      <c r="CT25">
        <v>48.963419354838699</v>
      </c>
      <c r="CU25">
        <v>50.745935483871001</v>
      </c>
      <c r="CV25">
        <v>50.018000000000001</v>
      </c>
      <c r="CW25">
        <v>50.376870967741901</v>
      </c>
      <c r="CX25">
        <v>50.745935483871001</v>
      </c>
      <c r="CY25">
        <v>1255.4993548387099</v>
      </c>
      <c r="CZ25">
        <v>139.500967741935</v>
      </c>
      <c r="DA25">
        <v>0</v>
      </c>
      <c r="DB25">
        <v>137.40000009536701</v>
      </c>
      <c r="DC25">
        <v>0</v>
      </c>
      <c r="DD25">
        <v>769.78963999999996</v>
      </c>
      <c r="DE25">
        <v>3.2720000086217098</v>
      </c>
      <c r="DF25">
        <v>63.638461452099598</v>
      </c>
      <c r="DG25">
        <v>11115.048000000001</v>
      </c>
      <c r="DH25">
        <v>15</v>
      </c>
      <c r="DI25">
        <v>1608325808.5</v>
      </c>
      <c r="DJ25" t="s">
        <v>329</v>
      </c>
      <c r="DK25">
        <v>1608325802</v>
      </c>
      <c r="DL25">
        <v>1608325808.5</v>
      </c>
      <c r="DM25">
        <v>20</v>
      </c>
      <c r="DN25">
        <v>5.3999999999999999E-2</v>
      </c>
      <c r="DO25">
        <v>7.0000000000000001E-3</v>
      </c>
      <c r="DP25">
        <v>0.73</v>
      </c>
      <c r="DQ25">
        <v>0.249</v>
      </c>
      <c r="DR25">
        <v>403</v>
      </c>
      <c r="DS25">
        <v>19</v>
      </c>
      <c r="DT25">
        <v>0.19</v>
      </c>
      <c r="DU25">
        <v>0.22</v>
      </c>
      <c r="DV25">
        <v>3.32856871201861</v>
      </c>
      <c r="DW25">
        <v>-0.12691193672572501</v>
      </c>
      <c r="DX25">
        <v>2.059484762186E-2</v>
      </c>
      <c r="DY25">
        <v>1</v>
      </c>
      <c r="DZ25">
        <v>-4.2193466666666701</v>
      </c>
      <c r="EA25">
        <v>0.10546865406006301</v>
      </c>
      <c r="EB25">
        <v>1.9986764342656602E-2</v>
      </c>
      <c r="EC25">
        <v>1</v>
      </c>
      <c r="ED25">
        <v>0.45011060000000003</v>
      </c>
      <c r="EE25">
        <v>-9.1866820912125405E-2</v>
      </c>
      <c r="EF25">
        <v>6.7241539224896802E-3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0.64900000000000002</v>
      </c>
      <c r="EN25">
        <v>0.27200000000000002</v>
      </c>
      <c r="EO25">
        <v>0.89888426802104704</v>
      </c>
      <c r="EP25">
        <v>-1.6043650578588901E-5</v>
      </c>
      <c r="EQ25">
        <v>-1.15305589960158E-6</v>
      </c>
      <c r="ER25">
        <v>3.6581349982770798E-10</v>
      </c>
      <c r="ES25">
        <v>-6.5590479717958297E-2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1.9</v>
      </c>
      <c r="FC25">
        <v>2</v>
      </c>
      <c r="FD25">
        <v>507.98899999999998</v>
      </c>
      <c r="FE25">
        <v>478.12099999999998</v>
      </c>
      <c r="FF25">
        <v>23.7027</v>
      </c>
      <c r="FG25">
        <v>33.879199999999997</v>
      </c>
      <c r="FH25">
        <v>29.9998</v>
      </c>
      <c r="FI25">
        <v>33.952199999999998</v>
      </c>
      <c r="FJ25">
        <v>33.999899999999997</v>
      </c>
      <c r="FK25">
        <v>23.013400000000001</v>
      </c>
      <c r="FL25">
        <v>19.010200000000001</v>
      </c>
      <c r="FM25">
        <v>44.924799999999998</v>
      </c>
      <c r="FN25">
        <v>23.7088</v>
      </c>
      <c r="FO25">
        <v>503.99299999999999</v>
      </c>
      <c r="FP25">
        <v>19.379300000000001</v>
      </c>
      <c r="FQ25">
        <v>97.928899999999999</v>
      </c>
      <c r="FR25">
        <v>101.77500000000001</v>
      </c>
    </row>
    <row r="26" spans="1:174" x14ac:dyDescent="0.25">
      <c r="A26">
        <v>10</v>
      </c>
      <c r="B26">
        <v>1608326025.5</v>
      </c>
      <c r="C26">
        <v>920.5</v>
      </c>
      <c r="D26" t="s">
        <v>334</v>
      </c>
      <c r="E26" t="s">
        <v>335</v>
      </c>
      <c r="F26" t="s">
        <v>292</v>
      </c>
      <c r="G26" t="s">
        <v>293</v>
      </c>
      <c r="H26">
        <v>1608326017.75</v>
      </c>
      <c r="I26">
        <f t="shared" si="0"/>
        <v>3.2095865927317456E-4</v>
      </c>
      <c r="J26">
        <f t="shared" si="1"/>
        <v>0.32095865927317457</v>
      </c>
      <c r="K26">
        <f t="shared" si="2"/>
        <v>3.8633084830784039</v>
      </c>
      <c r="L26">
        <f t="shared" si="3"/>
        <v>599.61829999999998</v>
      </c>
      <c r="M26">
        <f t="shared" si="4"/>
        <v>237.19881663069049</v>
      </c>
      <c r="N26">
        <f t="shared" si="5"/>
        <v>24.334953255926617</v>
      </c>
      <c r="O26">
        <f t="shared" si="6"/>
        <v>61.516678325663314</v>
      </c>
      <c r="P26">
        <f t="shared" si="7"/>
        <v>1.7698457462088413E-2</v>
      </c>
      <c r="Q26">
        <f t="shared" si="8"/>
        <v>2.9735792525613274</v>
      </c>
      <c r="R26">
        <f t="shared" si="9"/>
        <v>1.7640143719294857E-2</v>
      </c>
      <c r="S26">
        <f t="shared" si="10"/>
        <v>1.1030312983781061E-2</v>
      </c>
      <c r="T26">
        <f t="shared" si="11"/>
        <v>231.29345593666548</v>
      </c>
      <c r="U26">
        <f t="shared" si="12"/>
        <v>29.263642088106554</v>
      </c>
      <c r="V26">
        <f t="shared" si="13"/>
        <v>28.1027633333333</v>
      </c>
      <c r="W26">
        <f t="shared" si="14"/>
        <v>3.8176331113456996</v>
      </c>
      <c r="X26">
        <f t="shared" si="15"/>
        <v>52.801708334734307</v>
      </c>
      <c r="Y26">
        <f t="shared" si="16"/>
        <v>2.0039352622977402</v>
      </c>
      <c r="Z26">
        <f t="shared" si="17"/>
        <v>3.7952091428441541</v>
      </c>
      <c r="AA26">
        <f t="shared" si="18"/>
        <v>1.8136978490479594</v>
      </c>
      <c r="AB26">
        <f t="shared" si="19"/>
        <v>-14.154276873946998</v>
      </c>
      <c r="AC26">
        <f t="shared" si="20"/>
        <v>-16.20643448750257</v>
      </c>
      <c r="AD26">
        <f t="shared" si="21"/>
        <v>-1.1886244733848663</v>
      </c>
      <c r="AE26">
        <f t="shared" si="22"/>
        <v>199.74412010183104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54034.626264537153</v>
      </c>
      <c r="AK26" t="s">
        <v>294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15464.7</v>
      </c>
      <c r="AS26">
        <v>778.84011538461505</v>
      </c>
      <c r="AT26">
        <v>827.99</v>
      </c>
      <c r="AU26">
        <f t="shared" si="27"/>
        <v>5.936048094226376E-2</v>
      </c>
      <c r="AV26">
        <v>0.5</v>
      </c>
      <c r="AW26">
        <f t="shared" si="28"/>
        <v>1180.197900557994</v>
      </c>
      <c r="AX26">
        <f t="shared" si="29"/>
        <v>3.8633084830784039</v>
      </c>
      <c r="AY26">
        <f t="shared" si="30"/>
        <v>35.02855749208625</v>
      </c>
      <c r="AZ26">
        <f t="shared" si="31"/>
        <v>4.1207567652671185E-3</v>
      </c>
      <c r="BA26">
        <f t="shared" si="32"/>
        <v>-1</v>
      </c>
      <c r="BB26" t="s">
        <v>337</v>
      </c>
      <c r="BC26">
        <v>778.84011538461505</v>
      </c>
      <c r="BD26">
        <v>556.30999999999995</v>
      </c>
      <c r="BE26">
        <f t="shared" si="33"/>
        <v>0.32811990482976849</v>
      </c>
      <c r="BF26">
        <f t="shared" si="34"/>
        <v>0.18091094160550997</v>
      </c>
      <c r="BG26">
        <f t="shared" si="35"/>
        <v>1.4883608060254176</v>
      </c>
      <c r="BH26">
        <f t="shared" si="36"/>
        <v>5.9360480942263746E-2</v>
      </c>
      <c r="BI26" t="e">
        <f t="shared" si="37"/>
        <v>#DIV/0!</v>
      </c>
      <c r="BJ26">
        <f t="shared" si="38"/>
        <v>0.12922108650613209</v>
      </c>
      <c r="BK26">
        <f t="shared" si="39"/>
        <v>0.87077891349386793</v>
      </c>
      <c r="BL26">
        <f t="shared" si="40"/>
        <v>1400.0153333333301</v>
      </c>
      <c r="BM26">
        <f t="shared" si="41"/>
        <v>1180.197900557994</v>
      </c>
      <c r="BN26">
        <f t="shared" si="42"/>
        <v>0.84298926765897086</v>
      </c>
      <c r="BO26">
        <f t="shared" si="43"/>
        <v>0.19597853531794171</v>
      </c>
      <c r="BP26">
        <v>6</v>
      </c>
      <c r="BQ26">
        <v>0.5</v>
      </c>
      <c r="BR26" t="s">
        <v>297</v>
      </c>
      <c r="BS26">
        <v>2</v>
      </c>
      <c r="BT26">
        <v>1608326017.75</v>
      </c>
      <c r="BU26">
        <v>599.61829999999998</v>
      </c>
      <c r="BV26">
        <v>604.48503333333304</v>
      </c>
      <c r="BW26">
        <v>19.5328533333333</v>
      </c>
      <c r="BX26">
        <v>19.155239999999999</v>
      </c>
      <c r="BY26">
        <v>599.06433333333302</v>
      </c>
      <c r="BZ26">
        <v>19.273343333333301</v>
      </c>
      <c r="CA26">
        <v>500.01850000000002</v>
      </c>
      <c r="CB26">
        <v>102.4931</v>
      </c>
      <c r="CC26">
        <v>9.9963496666666707E-2</v>
      </c>
      <c r="CD26">
        <v>28.001670000000001</v>
      </c>
      <c r="CE26">
        <v>28.1027633333333</v>
      </c>
      <c r="CF26">
        <v>999.9</v>
      </c>
      <c r="CG26">
        <v>0</v>
      </c>
      <c r="CH26">
        <v>0</v>
      </c>
      <c r="CI26">
        <v>10003.769</v>
      </c>
      <c r="CJ26">
        <v>0</v>
      </c>
      <c r="CK26">
        <v>267.66893333333297</v>
      </c>
      <c r="CL26">
        <v>1400.0153333333301</v>
      </c>
      <c r="CM26">
        <v>0.90000163333333305</v>
      </c>
      <c r="CN26">
        <v>9.9998333333333397E-2</v>
      </c>
      <c r="CO26">
        <v>0</v>
      </c>
      <c r="CP26">
        <v>778.82016666666698</v>
      </c>
      <c r="CQ26">
        <v>4.9994800000000001</v>
      </c>
      <c r="CR26">
        <v>11256.266666666699</v>
      </c>
      <c r="CS26">
        <v>11417.72</v>
      </c>
      <c r="CT26">
        <v>49.070466666666597</v>
      </c>
      <c r="CU26">
        <v>50.799599999999998</v>
      </c>
      <c r="CV26">
        <v>50.1374</v>
      </c>
      <c r="CW26">
        <v>50.428733333333298</v>
      </c>
      <c r="CX26">
        <v>50.841466666666697</v>
      </c>
      <c r="CY26">
        <v>1255.5150000000001</v>
      </c>
      <c r="CZ26">
        <v>139.500666666667</v>
      </c>
      <c r="DA26">
        <v>0</v>
      </c>
      <c r="DB26">
        <v>102.09999990463299</v>
      </c>
      <c r="DC26">
        <v>0</v>
      </c>
      <c r="DD26">
        <v>778.84011538461505</v>
      </c>
      <c r="DE26">
        <v>0.476273517899441</v>
      </c>
      <c r="DF26">
        <v>4.5401709266043797</v>
      </c>
      <c r="DG26">
        <v>11256.1538461538</v>
      </c>
      <c r="DH26">
        <v>15</v>
      </c>
      <c r="DI26">
        <v>1608325808.5</v>
      </c>
      <c r="DJ26" t="s">
        <v>329</v>
      </c>
      <c r="DK26">
        <v>1608325802</v>
      </c>
      <c r="DL26">
        <v>1608325808.5</v>
      </c>
      <c r="DM26">
        <v>20</v>
      </c>
      <c r="DN26">
        <v>5.3999999999999999E-2</v>
      </c>
      <c r="DO26">
        <v>7.0000000000000001E-3</v>
      </c>
      <c r="DP26">
        <v>0.73</v>
      </c>
      <c r="DQ26">
        <v>0.249</v>
      </c>
      <c r="DR26">
        <v>403</v>
      </c>
      <c r="DS26">
        <v>19</v>
      </c>
      <c r="DT26">
        <v>0.19</v>
      </c>
      <c r="DU26">
        <v>0.22</v>
      </c>
      <c r="DV26">
        <v>3.8623745563925902</v>
      </c>
      <c r="DW26">
        <v>0.24457069277730001</v>
      </c>
      <c r="DX26">
        <v>3.6710303522452303E-2</v>
      </c>
      <c r="DY26">
        <v>1</v>
      </c>
      <c r="DZ26">
        <v>-4.8673076666666697</v>
      </c>
      <c r="EA26">
        <v>-7.2943715239162196E-2</v>
      </c>
      <c r="EB26">
        <v>3.4890523420487103E-2</v>
      </c>
      <c r="EC26">
        <v>1</v>
      </c>
      <c r="ED26">
        <v>0.37911746666666701</v>
      </c>
      <c r="EE26">
        <v>-0.17759925250278</v>
      </c>
      <c r="EF26">
        <v>1.90350078639916E-2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0.55400000000000005</v>
      </c>
      <c r="EN26">
        <v>0.2601</v>
      </c>
      <c r="EO26">
        <v>0.89888426802104704</v>
      </c>
      <c r="EP26">
        <v>-1.6043650578588901E-5</v>
      </c>
      <c r="EQ26">
        <v>-1.15305589960158E-6</v>
      </c>
      <c r="ER26">
        <v>3.6581349982770798E-10</v>
      </c>
      <c r="ES26">
        <v>-6.5590479717958297E-2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3.7</v>
      </c>
      <c r="FB26">
        <v>3.6</v>
      </c>
      <c r="FC26">
        <v>2</v>
      </c>
      <c r="FD26">
        <v>507.702</v>
      </c>
      <c r="FE26">
        <v>478.279</v>
      </c>
      <c r="FF26">
        <v>23.7836</v>
      </c>
      <c r="FG26">
        <v>33.806100000000001</v>
      </c>
      <c r="FH26">
        <v>30.001200000000001</v>
      </c>
      <c r="FI26">
        <v>33.887300000000003</v>
      </c>
      <c r="FJ26">
        <v>33.936900000000001</v>
      </c>
      <c r="FK26">
        <v>26.6511</v>
      </c>
      <c r="FL26">
        <v>19.248799999999999</v>
      </c>
      <c r="FM26">
        <v>43.808500000000002</v>
      </c>
      <c r="FN26">
        <v>23.763999999999999</v>
      </c>
      <c r="FO26">
        <v>604.56299999999999</v>
      </c>
      <c r="FP26">
        <v>19.161100000000001</v>
      </c>
      <c r="FQ26">
        <v>97.943100000000001</v>
      </c>
      <c r="FR26">
        <v>101.791</v>
      </c>
    </row>
    <row r="27" spans="1:174" x14ac:dyDescent="0.25">
      <c r="A27">
        <v>11</v>
      </c>
      <c r="B27">
        <v>1608326146</v>
      </c>
      <c r="C27">
        <v>1041</v>
      </c>
      <c r="D27" t="s">
        <v>338</v>
      </c>
      <c r="E27" t="s">
        <v>339</v>
      </c>
      <c r="F27" t="s">
        <v>292</v>
      </c>
      <c r="G27" t="s">
        <v>293</v>
      </c>
      <c r="H27">
        <v>1608326138</v>
      </c>
      <c r="I27">
        <f t="shared" si="0"/>
        <v>2.560636626358661E-4</v>
      </c>
      <c r="J27">
        <f t="shared" si="1"/>
        <v>0.25606366263586611</v>
      </c>
      <c r="K27">
        <f t="shared" si="2"/>
        <v>3.9302069902520937</v>
      </c>
      <c r="L27">
        <f t="shared" si="3"/>
        <v>699.89729032258094</v>
      </c>
      <c r="M27">
        <f t="shared" si="4"/>
        <v>239.05106918459435</v>
      </c>
      <c r="N27">
        <f t="shared" si="5"/>
        <v>24.524846849250387</v>
      </c>
      <c r="O27">
        <f t="shared" si="6"/>
        <v>71.804212856759833</v>
      </c>
      <c r="P27">
        <f t="shared" si="7"/>
        <v>1.4094266513702639E-2</v>
      </c>
      <c r="Q27">
        <f t="shared" si="8"/>
        <v>2.9726820853824902</v>
      </c>
      <c r="R27">
        <f t="shared" si="9"/>
        <v>1.4057247021934272E-2</v>
      </c>
      <c r="S27">
        <f t="shared" si="10"/>
        <v>8.7890972789814621E-3</v>
      </c>
      <c r="T27">
        <f t="shared" si="11"/>
        <v>231.2924271284877</v>
      </c>
      <c r="U27">
        <f t="shared" si="12"/>
        <v>29.285505640264144</v>
      </c>
      <c r="V27">
        <f t="shared" si="13"/>
        <v>28.130051612903198</v>
      </c>
      <c r="W27">
        <f t="shared" si="14"/>
        <v>3.8237058231252727</v>
      </c>
      <c r="X27">
        <f t="shared" si="15"/>
        <v>52.894243616363482</v>
      </c>
      <c r="Y27">
        <f t="shared" si="16"/>
        <v>2.0080185154554959</v>
      </c>
      <c r="Z27">
        <f t="shared" si="17"/>
        <v>3.7962893089453136</v>
      </c>
      <c r="AA27">
        <f t="shared" si="18"/>
        <v>1.8156873076697768</v>
      </c>
      <c r="AB27">
        <f t="shared" si="19"/>
        <v>-11.292407522241696</v>
      </c>
      <c r="AC27">
        <f t="shared" si="20"/>
        <v>-19.792509718511884</v>
      </c>
      <c r="AD27">
        <f t="shared" si="21"/>
        <v>-1.4523079841801108</v>
      </c>
      <c r="AE27">
        <f t="shared" si="22"/>
        <v>198.755201903554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54007.437922626043</v>
      </c>
      <c r="AK27" t="s">
        <v>294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15464.2</v>
      </c>
      <c r="AS27">
        <v>785.22215384615401</v>
      </c>
      <c r="AT27">
        <v>836.24</v>
      </c>
      <c r="AU27">
        <f t="shared" si="27"/>
        <v>6.1008617327377279E-2</v>
      </c>
      <c r="AV27">
        <v>0.5</v>
      </c>
      <c r="AW27">
        <f t="shared" si="28"/>
        <v>1180.1943005901117</v>
      </c>
      <c r="AX27">
        <f t="shared" si="29"/>
        <v>3.9302069902520937</v>
      </c>
      <c r="AY27">
        <f t="shared" si="30"/>
        <v>36.001011228326895</v>
      </c>
      <c r="AZ27">
        <f t="shared" si="31"/>
        <v>4.1774536513071872E-3</v>
      </c>
      <c r="BA27">
        <f t="shared" si="32"/>
        <v>-1</v>
      </c>
      <c r="BB27" t="s">
        <v>341</v>
      </c>
      <c r="BC27">
        <v>785.22215384615401</v>
      </c>
      <c r="BD27">
        <v>562.99</v>
      </c>
      <c r="BE27">
        <f t="shared" si="33"/>
        <v>0.32676026021237925</v>
      </c>
      <c r="BF27">
        <f t="shared" si="34"/>
        <v>0.18670757970300456</v>
      </c>
      <c r="BG27">
        <f t="shared" si="35"/>
        <v>1.485354979662161</v>
      </c>
      <c r="BH27">
        <f t="shared" si="36"/>
        <v>6.10086173273773E-2</v>
      </c>
      <c r="BI27" t="e">
        <f t="shared" si="37"/>
        <v>#DIV/0!</v>
      </c>
      <c r="BJ27">
        <f t="shared" si="38"/>
        <v>0.13386593817065084</v>
      </c>
      <c r="BK27">
        <f t="shared" si="39"/>
        <v>0.86613406182934916</v>
      </c>
      <c r="BL27">
        <f t="shared" si="40"/>
        <v>1400.01129032258</v>
      </c>
      <c r="BM27">
        <f t="shared" si="41"/>
        <v>1180.1943005901117</v>
      </c>
      <c r="BN27">
        <f t="shared" si="42"/>
        <v>0.84298913069349624</v>
      </c>
      <c r="BO27">
        <f t="shared" si="43"/>
        <v>0.19597826138699251</v>
      </c>
      <c r="BP27">
        <v>6</v>
      </c>
      <c r="BQ27">
        <v>0.5</v>
      </c>
      <c r="BR27" t="s">
        <v>297</v>
      </c>
      <c r="BS27">
        <v>2</v>
      </c>
      <c r="BT27">
        <v>1608326138</v>
      </c>
      <c r="BU27">
        <v>699.89729032258094</v>
      </c>
      <c r="BV27">
        <v>704.82832258064502</v>
      </c>
      <c r="BW27">
        <v>19.5727612903226</v>
      </c>
      <c r="BX27">
        <v>19.2715161290323</v>
      </c>
      <c r="BY27">
        <v>699.44864516128996</v>
      </c>
      <c r="BZ27">
        <v>19.311677419354801</v>
      </c>
      <c r="CA27">
        <v>500.02819354838698</v>
      </c>
      <c r="CB27">
        <v>102.492483870968</v>
      </c>
      <c r="CC27">
        <v>0.100016270967742</v>
      </c>
      <c r="CD27">
        <v>28.006551612903198</v>
      </c>
      <c r="CE27">
        <v>28.130051612903198</v>
      </c>
      <c r="CF27">
        <v>999.9</v>
      </c>
      <c r="CG27">
        <v>0</v>
      </c>
      <c r="CH27">
        <v>0</v>
      </c>
      <c r="CI27">
        <v>9998.7525806451595</v>
      </c>
      <c r="CJ27">
        <v>0</v>
      </c>
      <c r="CK27">
        <v>266.88458064516101</v>
      </c>
      <c r="CL27">
        <v>1400.01129032258</v>
      </c>
      <c r="CM27">
        <v>0.90000580645161299</v>
      </c>
      <c r="CN27">
        <v>9.9994096774193603E-2</v>
      </c>
      <c r="CO27">
        <v>0</v>
      </c>
      <c r="CP27">
        <v>785.21409677419399</v>
      </c>
      <c r="CQ27">
        <v>4.9994800000000001</v>
      </c>
      <c r="CR27">
        <v>11338.7</v>
      </c>
      <c r="CS27">
        <v>11417.6935483871</v>
      </c>
      <c r="CT27">
        <v>49.151064516128997</v>
      </c>
      <c r="CU27">
        <v>50.870935483871001</v>
      </c>
      <c r="CV27">
        <v>50.231709677419403</v>
      </c>
      <c r="CW27">
        <v>50.457322580645098</v>
      </c>
      <c r="CX27">
        <v>50.906999999999996</v>
      </c>
      <c r="CY27">
        <v>1255.51774193548</v>
      </c>
      <c r="CZ27">
        <v>139.493870967742</v>
      </c>
      <c r="DA27">
        <v>0</v>
      </c>
      <c r="DB27">
        <v>119.60000014305101</v>
      </c>
      <c r="DC27">
        <v>0</v>
      </c>
      <c r="DD27">
        <v>785.22215384615401</v>
      </c>
      <c r="DE27">
        <v>0.17928205850701301</v>
      </c>
      <c r="DF27">
        <v>10.2564102218393</v>
      </c>
      <c r="DG27">
        <v>11338.723076923099</v>
      </c>
      <c r="DH27">
        <v>15</v>
      </c>
      <c r="DI27">
        <v>1608325808.5</v>
      </c>
      <c r="DJ27" t="s">
        <v>329</v>
      </c>
      <c r="DK27">
        <v>1608325802</v>
      </c>
      <c r="DL27">
        <v>1608325808.5</v>
      </c>
      <c r="DM27">
        <v>20</v>
      </c>
      <c r="DN27">
        <v>5.3999999999999999E-2</v>
      </c>
      <c r="DO27">
        <v>7.0000000000000001E-3</v>
      </c>
      <c r="DP27">
        <v>0.73</v>
      </c>
      <c r="DQ27">
        <v>0.249</v>
      </c>
      <c r="DR27">
        <v>403</v>
      </c>
      <c r="DS27">
        <v>19</v>
      </c>
      <c r="DT27">
        <v>0.19</v>
      </c>
      <c r="DU27">
        <v>0.22</v>
      </c>
      <c r="DV27">
        <v>3.9319973146300899</v>
      </c>
      <c r="DW27">
        <v>-0.59704932395921195</v>
      </c>
      <c r="DX27">
        <v>4.5226851577608397E-2</v>
      </c>
      <c r="DY27">
        <v>0</v>
      </c>
      <c r="DZ27">
        <v>-4.9277980000000001</v>
      </c>
      <c r="EA27">
        <v>0.72202411568409097</v>
      </c>
      <c r="EB27">
        <v>5.5017349227312003E-2</v>
      </c>
      <c r="EC27">
        <v>0</v>
      </c>
      <c r="ED27">
        <v>0.30155263333333299</v>
      </c>
      <c r="EE27">
        <v>-5.28668743047832E-2</v>
      </c>
      <c r="EF27">
        <v>1.02027569296517E-2</v>
      </c>
      <c r="EG27">
        <v>1</v>
      </c>
      <c r="EH27">
        <v>1</v>
      </c>
      <c r="EI27">
        <v>3</v>
      </c>
      <c r="EJ27" t="s">
        <v>299</v>
      </c>
      <c r="EK27">
        <v>100</v>
      </c>
      <c r="EL27">
        <v>100</v>
      </c>
      <c r="EM27">
        <v>0.44800000000000001</v>
      </c>
      <c r="EN27">
        <v>0.26190000000000002</v>
      </c>
      <c r="EO27">
        <v>0.89888426802104704</v>
      </c>
      <c r="EP27">
        <v>-1.6043650578588901E-5</v>
      </c>
      <c r="EQ27">
        <v>-1.15305589960158E-6</v>
      </c>
      <c r="ER27">
        <v>3.6581349982770798E-10</v>
      </c>
      <c r="ES27">
        <v>-6.5590479717958297E-2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5.7</v>
      </c>
      <c r="FB27">
        <v>5.6</v>
      </c>
      <c r="FC27">
        <v>2</v>
      </c>
      <c r="FD27">
        <v>507.452</v>
      </c>
      <c r="FE27">
        <v>479.084</v>
      </c>
      <c r="FF27">
        <v>23.653300000000002</v>
      </c>
      <c r="FG27">
        <v>33.714100000000002</v>
      </c>
      <c r="FH27">
        <v>30.0001</v>
      </c>
      <c r="FI27">
        <v>33.803100000000001</v>
      </c>
      <c r="FJ27">
        <v>33.852699999999999</v>
      </c>
      <c r="FK27">
        <v>30.186800000000002</v>
      </c>
      <c r="FL27">
        <v>15.8055</v>
      </c>
      <c r="FM27">
        <v>43.4358</v>
      </c>
      <c r="FN27">
        <v>23.6526</v>
      </c>
      <c r="FO27">
        <v>704.89200000000005</v>
      </c>
      <c r="FP27">
        <v>19.3459</v>
      </c>
      <c r="FQ27">
        <v>97.961500000000001</v>
      </c>
      <c r="FR27">
        <v>101.806</v>
      </c>
    </row>
    <row r="28" spans="1:174" x14ac:dyDescent="0.25">
      <c r="A28">
        <v>12</v>
      </c>
      <c r="B28">
        <v>1608326253.5</v>
      </c>
      <c r="C28">
        <v>1148.5</v>
      </c>
      <c r="D28" t="s">
        <v>342</v>
      </c>
      <c r="E28" t="s">
        <v>343</v>
      </c>
      <c r="F28" t="s">
        <v>292</v>
      </c>
      <c r="G28" t="s">
        <v>293</v>
      </c>
      <c r="H28">
        <v>1608326245.5</v>
      </c>
      <c r="I28">
        <f t="shared" si="0"/>
        <v>2.433901787225715E-4</v>
      </c>
      <c r="J28">
        <f t="shared" si="1"/>
        <v>0.24339017872257152</v>
      </c>
      <c r="K28">
        <f t="shared" si="2"/>
        <v>4.212317088335535</v>
      </c>
      <c r="L28">
        <f t="shared" si="3"/>
        <v>799.722451612903</v>
      </c>
      <c r="M28">
        <f t="shared" si="4"/>
        <v>280.10827148094745</v>
      </c>
      <c r="N28">
        <f t="shared" si="5"/>
        <v>28.73685984083049</v>
      </c>
      <c r="O28">
        <f t="shared" si="6"/>
        <v>82.045103066970682</v>
      </c>
      <c r="P28">
        <f t="shared" si="7"/>
        <v>1.3403919599774477E-2</v>
      </c>
      <c r="Q28">
        <f t="shared" si="8"/>
        <v>2.9729564968859155</v>
      </c>
      <c r="R28">
        <f t="shared" si="9"/>
        <v>1.3370436205934774E-2</v>
      </c>
      <c r="S28">
        <f t="shared" si="10"/>
        <v>8.3595239521262049E-3</v>
      </c>
      <c r="T28">
        <f t="shared" si="11"/>
        <v>231.2914618248669</v>
      </c>
      <c r="U28">
        <f t="shared" si="12"/>
        <v>29.296415967588405</v>
      </c>
      <c r="V28">
        <f t="shared" si="13"/>
        <v>28.202819354838699</v>
      </c>
      <c r="W28">
        <f t="shared" si="14"/>
        <v>3.83994071467637</v>
      </c>
      <c r="X28">
        <f t="shared" si="15"/>
        <v>53.338042560254316</v>
      </c>
      <c r="Y28">
        <f t="shared" si="16"/>
        <v>2.0257853740308356</v>
      </c>
      <c r="Z28">
        <f t="shared" si="17"/>
        <v>3.7980122194067572</v>
      </c>
      <c r="AA28">
        <f t="shared" si="18"/>
        <v>1.8141553406455344</v>
      </c>
      <c r="AB28">
        <f t="shared" si="19"/>
        <v>-10.733506881665404</v>
      </c>
      <c r="AC28">
        <f t="shared" si="20"/>
        <v>-30.20982364989753</v>
      </c>
      <c r="AD28">
        <f t="shared" si="21"/>
        <v>-2.2173807216798784</v>
      </c>
      <c r="AE28">
        <f t="shared" si="22"/>
        <v>188.13075057162411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54014.073277528303</v>
      </c>
      <c r="AK28" t="s">
        <v>294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15463.6</v>
      </c>
      <c r="AS28">
        <v>790.82791999999995</v>
      </c>
      <c r="AT28">
        <v>844.59</v>
      </c>
      <c r="AU28">
        <f t="shared" si="27"/>
        <v>6.3654649001290697E-2</v>
      </c>
      <c r="AV28">
        <v>0.5</v>
      </c>
      <c r="AW28">
        <f t="shared" si="28"/>
        <v>1180.1855047803253</v>
      </c>
      <c r="AX28">
        <f t="shared" si="29"/>
        <v>4.212317088335535</v>
      </c>
      <c r="AY28">
        <f t="shared" si="30"/>
        <v>37.562147031601349</v>
      </c>
      <c r="AZ28">
        <f t="shared" si="31"/>
        <v>4.4165235611038399E-3</v>
      </c>
      <c r="BA28">
        <f t="shared" si="32"/>
        <v>-1</v>
      </c>
      <c r="BB28" t="s">
        <v>345</v>
      </c>
      <c r="BC28">
        <v>790.82791999999995</v>
      </c>
      <c r="BD28">
        <v>564.23</v>
      </c>
      <c r="BE28">
        <f t="shared" si="33"/>
        <v>0.33194804579736914</v>
      </c>
      <c r="BF28">
        <f t="shared" si="34"/>
        <v>0.19176087887002455</v>
      </c>
      <c r="BG28">
        <f t="shared" si="35"/>
        <v>1.4968895663116106</v>
      </c>
      <c r="BH28">
        <f t="shared" si="36"/>
        <v>6.3654649001290656E-2</v>
      </c>
      <c r="BI28" t="e">
        <f t="shared" si="37"/>
        <v>#DIV/0!</v>
      </c>
      <c r="BJ28">
        <f t="shared" si="38"/>
        <v>0.13681515023500176</v>
      </c>
      <c r="BK28">
        <f t="shared" si="39"/>
        <v>0.86318484976499821</v>
      </c>
      <c r="BL28">
        <f t="shared" si="40"/>
        <v>1400.0003225806499</v>
      </c>
      <c r="BM28">
        <f t="shared" si="41"/>
        <v>1180.1855047803253</v>
      </c>
      <c r="BN28">
        <f t="shared" si="42"/>
        <v>0.84298945203445719</v>
      </c>
      <c r="BO28">
        <f t="shared" si="43"/>
        <v>0.19597890406891458</v>
      </c>
      <c r="BP28">
        <v>6</v>
      </c>
      <c r="BQ28">
        <v>0.5</v>
      </c>
      <c r="BR28" t="s">
        <v>297</v>
      </c>
      <c r="BS28">
        <v>2</v>
      </c>
      <c r="BT28">
        <v>1608326245.5</v>
      </c>
      <c r="BU28">
        <v>799.722451612903</v>
      </c>
      <c r="BV28">
        <v>805.01054838709695</v>
      </c>
      <c r="BW28">
        <v>19.746041935483898</v>
      </c>
      <c r="BX28">
        <v>19.459754838709699</v>
      </c>
      <c r="BY28">
        <v>799.38641935483895</v>
      </c>
      <c r="BZ28">
        <v>19.478174193548401</v>
      </c>
      <c r="CA28">
        <v>500.02432258064499</v>
      </c>
      <c r="CB28">
        <v>102.491967741935</v>
      </c>
      <c r="CC28">
        <v>0.10000388709677401</v>
      </c>
      <c r="CD28">
        <v>28.014335483871001</v>
      </c>
      <c r="CE28">
        <v>28.202819354838699</v>
      </c>
      <c r="CF28">
        <v>999.9</v>
      </c>
      <c r="CG28">
        <v>0</v>
      </c>
      <c r="CH28">
        <v>0</v>
      </c>
      <c r="CI28">
        <v>10000.355483871001</v>
      </c>
      <c r="CJ28">
        <v>0</v>
      </c>
      <c r="CK28">
        <v>267.609806451613</v>
      </c>
      <c r="CL28">
        <v>1400.0003225806499</v>
      </c>
      <c r="CM28">
        <v>0.89999600000000002</v>
      </c>
      <c r="CN28">
        <v>0.100004</v>
      </c>
      <c r="CO28">
        <v>0</v>
      </c>
      <c r="CP28">
        <v>790.81567741935498</v>
      </c>
      <c r="CQ28">
        <v>4.9994800000000001</v>
      </c>
      <c r="CR28">
        <v>11410.222580645201</v>
      </c>
      <c r="CS28">
        <v>11417.5709677419</v>
      </c>
      <c r="CT28">
        <v>49.2900322580645</v>
      </c>
      <c r="CU28">
        <v>50.971548387096803</v>
      </c>
      <c r="CV28">
        <v>50.330290322580602</v>
      </c>
      <c r="CW28">
        <v>50.582387096774198</v>
      </c>
      <c r="CX28">
        <v>51.003838709677403</v>
      </c>
      <c r="CY28">
        <v>1255.4925806451599</v>
      </c>
      <c r="CZ28">
        <v>139.50774193548401</v>
      </c>
      <c r="DA28">
        <v>0</v>
      </c>
      <c r="DB28">
        <v>107.09999990463299</v>
      </c>
      <c r="DC28">
        <v>0</v>
      </c>
      <c r="DD28">
        <v>790.82791999999995</v>
      </c>
      <c r="DE28">
        <v>1.1697692277529499</v>
      </c>
      <c r="DF28">
        <v>22.584615423736899</v>
      </c>
      <c r="DG28">
        <v>11410.575999999999</v>
      </c>
      <c r="DH28">
        <v>15</v>
      </c>
      <c r="DI28">
        <v>1608325808.5</v>
      </c>
      <c r="DJ28" t="s">
        <v>329</v>
      </c>
      <c r="DK28">
        <v>1608325802</v>
      </c>
      <c r="DL28">
        <v>1608325808.5</v>
      </c>
      <c r="DM28">
        <v>20</v>
      </c>
      <c r="DN28">
        <v>5.3999999999999999E-2</v>
      </c>
      <c r="DO28">
        <v>7.0000000000000001E-3</v>
      </c>
      <c r="DP28">
        <v>0.73</v>
      </c>
      <c r="DQ28">
        <v>0.249</v>
      </c>
      <c r="DR28">
        <v>403</v>
      </c>
      <c r="DS28">
        <v>19</v>
      </c>
      <c r="DT28">
        <v>0.19</v>
      </c>
      <c r="DU28">
        <v>0.22</v>
      </c>
      <c r="DV28">
        <v>4.22724434746711</v>
      </c>
      <c r="DW28">
        <v>-0.20937349692104501</v>
      </c>
      <c r="DX28">
        <v>4.4439662587249198E-2</v>
      </c>
      <c r="DY28">
        <v>1</v>
      </c>
      <c r="DZ28">
        <v>-5.29321033333333</v>
      </c>
      <c r="EA28">
        <v>0.163706429365961</v>
      </c>
      <c r="EB28">
        <v>4.3415176953329297E-2</v>
      </c>
      <c r="EC28">
        <v>1</v>
      </c>
      <c r="ED28">
        <v>0.28631583333333299</v>
      </c>
      <c r="EE28">
        <v>-3.3582567296997101E-2</v>
      </c>
      <c r="EF28">
        <v>4.5635398547131797E-3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0.33600000000000002</v>
      </c>
      <c r="EN28">
        <v>0.26850000000000002</v>
      </c>
      <c r="EO28">
        <v>0.89888426802104704</v>
      </c>
      <c r="EP28">
        <v>-1.6043650578588901E-5</v>
      </c>
      <c r="EQ28">
        <v>-1.15305589960158E-6</v>
      </c>
      <c r="ER28">
        <v>3.6581349982770798E-10</v>
      </c>
      <c r="ES28">
        <v>-6.5590479717958297E-2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7.4</v>
      </c>
      <c r="FC28">
        <v>2</v>
      </c>
      <c r="FD28">
        <v>507.65699999999998</v>
      </c>
      <c r="FE28">
        <v>479.46499999999997</v>
      </c>
      <c r="FF28">
        <v>23.47</v>
      </c>
      <c r="FG28">
        <v>33.704900000000002</v>
      </c>
      <c r="FH28">
        <v>30.000499999999999</v>
      </c>
      <c r="FI28">
        <v>33.768500000000003</v>
      </c>
      <c r="FJ28">
        <v>33.813899999999997</v>
      </c>
      <c r="FK28">
        <v>33.6633</v>
      </c>
      <c r="FL28">
        <v>14.145799999999999</v>
      </c>
      <c r="FM28">
        <v>43.4358</v>
      </c>
      <c r="FN28">
        <v>23.447199999999999</v>
      </c>
      <c r="FO28">
        <v>804.94500000000005</v>
      </c>
      <c r="FP28">
        <v>19.509399999999999</v>
      </c>
      <c r="FQ28">
        <v>97.962199999999996</v>
      </c>
      <c r="FR28">
        <v>101.80500000000001</v>
      </c>
    </row>
    <row r="29" spans="1:174" x14ac:dyDescent="0.25">
      <c r="A29">
        <v>13</v>
      </c>
      <c r="B29">
        <v>1608326374.0999999</v>
      </c>
      <c r="C29">
        <v>1269.0999999046301</v>
      </c>
      <c r="D29" t="s">
        <v>346</v>
      </c>
      <c r="E29" t="s">
        <v>347</v>
      </c>
      <c r="F29" t="s">
        <v>292</v>
      </c>
      <c r="G29" t="s">
        <v>293</v>
      </c>
      <c r="H29">
        <v>1608326366.0999999</v>
      </c>
      <c r="I29">
        <f t="shared" si="0"/>
        <v>2.795925828097435E-4</v>
      </c>
      <c r="J29">
        <f t="shared" si="1"/>
        <v>0.27959258280974353</v>
      </c>
      <c r="K29">
        <f t="shared" si="2"/>
        <v>4.3001638801610849</v>
      </c>
      <c r="L29">
        <f t="shared" si="3"/>
        <v>899.86938709677395</v>
      </c>
      <c r="M29">
        <f t="shared" si="4"/>
        <v>433.27296466260793</v>
      </c>
      <c r="N29">
        <f t="shared" si="5"/>
        <v>44.450288139073464</v>
      </c>
      <c r="O29">
        <f t="shared" si="6"/>
        <v>92.319292469888651</v>
      </c>
      <c r="P29">
        <f t="shared" si="7"/>
        <v>1.5422679186944958E-2</v>
      </c>
      <c r="Q29">
        <f t="shared" si="8"/>
        <v>2.9722356958387093</v>
      </c>
      <c r="R29">
        <f t="shared" si="9"/>
        <v>1.5378357723115492E-2</v>
      </c>
      <c r="S29">
        <f t="shared" si="10"/>
        <v>9.6154449994413291E-3</v>
      </c>
      <c r="T29">
        <f t="shared" si="11"/>
        <v>231.28912003501009</v>
      </c>
      <c r="U29">
        <f t="shared" si="12"/>
        <v>29.259859199884175</v>
      </c>
      <c r="V29">
        <f t="shared" si="13"/>
        <v>28.237664516129001</v>
      </c>
      <c r="W29">
        <f t="shared" si="14"/>
        <v>3.8477361341109115</v>
      </c>
      <c r="X29">
        <f t="shared" si="15"/>
        <v>53.693441591121982</v>
      </c>
      <c r="Y29">
        <f t="shared" si="16"/>
        <v>2.0360080103234033</v>
      </c>
      <c r="Z29">
        <f t="shared" si="17"/>
        <v>3.791911916966876</v>
      </c>
      <c r="AA29">
        <f t="shared" si="18"/>
        <v>1.8117281237875082</v>
      </c>
      <c r="AB29">
        <f t="shared" si="19"/>
        <v>-12.330032901909689</v>
      </c>
      <c r="AC29">
        <f t="shared" si="20"/>
        <v>-40.204524862807638</v>
      </c>
      <c r="AD29">
        <f t="shared" si="21"/>
        <v>-2.9518078488405646</v>
      </c>
      <c r="AE29">
        <f t="shared" si="22"/>
        <v>175.80275442145219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53997.891301030191</v>
      </c>
      <c r="AK29" t="s">
        <v>294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15463</v>
      </c>
      <c r="AS29">
        <v>796.42234615384598</v>
      </c>
      <c r="AT29">
        <v>852.18</v>
      </c>
      <c r="AU29">
        <f t="shared" si="27"/>
        <v>6.5429432568417489E-2</v>
      </c>
      <c r="AV29">
        <v>0.5</v>
      </c>
      <c r="AW29">
        <f t="shared" si="28"/>
        <v>1180.1752467157289</v>
      </c>
      <c r="AX29">
        <f t="shared" si="29"/>
        <v>4.3001638801610849</v>
      </c>
      <c r="AY29">
        <f t="shared" si="30"/>
        <v>38.609098361951126</v>
      </c>
      <c r="AZ29">
        <f t="shared" si="31"/>
        <v>4.490997328499083E-3</v>
      </c>
      <c r="BA29">
        <f t="shared" si="32"/>
        <v>-1</v>
      </c>
      <c r="BB29" t="s">
        <v>349</v>
      </c>
      <c r="BC29">
        <v>796.42234615384598</v>
      </c>
      <c r="BD29">
        <v>564.04</v>
      </c>
      <c r="BE29">
        <f t="shared" si="33"/>
        <v>0.33812105423736771</v>
      </c>
      <c r="BF29">
        <f t="shared" si="34"/>
        <v>0.19350889791821327</v>
      </c>
      <c r="BG29">
        <f t="shared" si="35"/>
        <v>1.5108502943053683</v>
      </c>
      <c r="BH29">
        <f t="shared" si="36"/>
        <v>6.5429432568417434E-2</v>
      </c>
      <c r="BI29" t="e">
        <f t="shared" si="37"/>
        <v>#DIV/0!</v>
      </c>
      <c r="BJ29">
        <f t="shared" si="38"/>
        <v>0.13704632888427892</v>
      </c>
      <c r="BK29">
        <f t="shared" si="39"/>
        <v>0.86295367111572108</v>
      </c>
      <c r="BL29">
        <f t="shared" si="40"/>
        <v>1399.9883870967701</v>
      </c>
      <c r="BM29">
        <f t="shared" si="41"/>
        <v>1180.1752467157289</v>
      </c>
      <c r="BN29">
        <f t="shared" si="42"/>
        <v>0.84298931162073465</v>
      </c>
      <c r="BO29">
        <f t="shared" si="43"/>
        <v>0.19597862324146945</v>
      </c>
      <c r="BP29">
        <v>6</v>
      </c>
      <c r="BQ29">
        <v>0.5</v>
      </c>
      <c r="BR29" t="s">
        <v>297</v>
      </c>
      <c r="BS29">
        <v>2</v>
      </c>
      <c r="BT29">
        <v>1608326366.0999999</v>
      </c>
      <c r="BU29">
        <v>899.86938709677395</v>
      </c>
      <c r="BV29">
        <v>905.33116129032305</v>
      </c>
      <c r="BW29">
        <v>19.845703225806499</v>
      </c>
      <c r="BX29">
        <v>19.516870967741902</v>
      </c>
      <c r="BY29">
        <v>899.65187096774196</v>
      </c>
      <c r="BZ29">
        <v>19.573922580645199</v>
      </c>
      <c r="CA29">
        <v>500.03100000000001</v>
      </c>
      <c r="CB29">
        <v>102.491838709677</v>
      </c>
      <c r="CC29">
        <v>0.10004161612903199</v>
      </c>
      <c r="CD29">
        <v>27.986761290322601</v>
      </c>
      <c r="CE29">
        <v>28.237664516129001</v>
      </c>
      <c r="CF29">
        <v>999.9</v>
      </c>
      <c r="CG29">
        <v>0</v>
      </c>
      <c r="CH29">
        <v>0</v>
      </c>
      <c r="CI29">
        <v>9996.2903225806494</v>
      </c>
      <c r="CJ29">
        <v>0</v>
      </c>
      <c r="CK29">
        <v>265.55764516129</v>
      </c>
      <c r="CL29">
        <v>1399.9883870967701</v>
      </c>
      <c r="CM29">
        <v>0.89999822580645195</v>
      </c>
      <c r="CN29">
        <v>0.100001812903226</v>
      </c>
      <c r="CO29">
        <v>0</v>
      </c>
      <c r="CP29">
        <v>796.367903225806</v>
      </c>
      <c r="CQ29">
        <v>4.9994800000000001</v>
      </c>
      <c r="CR29">
        <v>11488.8548387097</v>
      </c>
      <c r="CS29">
        <v>11417.4580645161</v>
      </c>
      <c r="CT29">
        <v>49.420999999999999</v>
      </c>
      <c r="CU29">
        <v>51.080290322580602</v>
      </c>
      <c r="CV29">
        <v>50.4695161290323</v>
      </c>
      <c r="CW29">
        <v>50.715387096774201</v>
      </c>
      <c r="CX29">
        <v>51.124806451612898</v>
      </c>
      <c r="CY29">
        <v>1255.4883870967701</v>
      </c>
      <c r="CZ29">
        <v>139.5</v>
      </c>
      <c r="DA29">
        <v>0</v>
      </c>
      <c r="DB29">
        <v>120.09999990463299</v>
      </c>
      <c r="DC29">
        <v>0</v>
      </c>
      <c r="DD29">
        <v>796.42234615384598</v>
      </c>
      <c r="DE29">
        <v>0.63401707840705301</v>
      </c>
      <c r="DF29">
        <v>17.227350441471099</v>
      </c>
      <c r="DG29">
        <v>11488.95</v>
      </c>
      <c r="DH29">
        <v>15</v>
      </c>
      <c r="DI29">
        <v>1608325808.5</v>
      </c>
      <c r="DJ29" t="s">
        <v>329</v>
      </c>
      <c r="DK29">
        <v>1608325802</v>
      </c>
      <c r="DL29">
        <v>1608325808.5</v>
      </c>
      <c r="DM29">
        <v>20</v>
      </c>
      <c r="DN29">
        <v>5.3999999999999999E-2</v>
      </c>
      <c r="DO29">
        <v>7.0000000000000001E-3</v>
      </c>
      <c r="DP29">
        <v>0.73</v>
      </c>
      <c r="DQ29">
        <v>0.249</v>
      </c>
      <c r="DR29">
        <v>403</v>
      </c>
      <c r="DS29">
        <v>19</v>
      </c>
      <c r="DT29">
        <v>0.19</v>
      </c>
      <c r="DU29">
        <v>0.22</v>
      </c>
      <c r="DV29">
        <v>4.3004376583666302</v>
      </c>
      <c r="DW29">
        <v>-0.17126983162230799</v>
      </c>
      <c r="DX29">
        <v>5.8994447754782603E-2</v>
      </c>
      <c r="DY29">
        <v>1</v>
      </c>
      <c r="DZ29">
        <v>-5.4617335483870999</v>
      </c>
      <c r="EA29">
        <v>0.187851290322607</v>
      </c>
      <c r="EB29">
        <v>7.2103532218447397E-2</v>
      </c>
      <c r="EC29">
        <v>1</v>
      </c>
      <c r="ED29">
        <v>0.32882416129032299</v>
      </c>
      <c r="EE29">
        <v>-8.09817096774198E-2</v>
      </c>
      <c r="EF29">
        <v>6.1208138932596903E-3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0.217</v>
      </c>
      <c r="EN29">
        <v>0.27139999999999997</v>
      </c>
      <c r="EO29">
        <v>0.89888426802104704</v>
      </c>
      <c r="EP29">
        <v>-1.6043650578588901E-5</v>
      </c>
      <c r="EQ29">
        <v>-1.15305589960158E-6</v>
      </c>
      <c r="ER29">
        <v>3.6581349982770798E-10</v>
      </c>
      <c r="ES29">
        <v>-6.5590479717958297E-2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507.21600000000001</v>
      </c>
      <c r="FE29">
        <v>479.44900000000001</v>
      </c>
      <c r="FF29">
        <v>23.455500000000001</v>
      </c>
      <c r="FG29">
        <v>33.7652</v>
      </c>
      <c r="FH29">
        <v>30.000399999999999</v>
      </c>
      <c r="FI29">
        <v>33.7849</v>
      </c>
      <c r="FJ29">
        <v>33.826099999999997</v>
      </c>
      <c r="FK29">
        <v>37.057299999999998</v>
      </c>
      <c r="FL29">
        <v>14.3551</v>
      </c>
      <c r="FM29">
        <v>43.4358</v>
      </c>
      <c r="FN29">
        <v>23.462499999999999</v>
      </c>
      <c r="FO29">
        <v>905.39099999999996</v>
      </c>
      <c r="FP29">
        <v>19.5046</v>
      </c>
      <c r="FQ29">
        <v>97.945400000000006</v>
      </c>
      <c r="FR29">
        <v>101.788</v>
      </c>
    </row>
    <row r="30" spans="1:174" x14ac:dyDescent="0.25">
      <c r="A30">
        <v>14</v>
      </c>
      <c r="B30">
        <v>1608326486.5999999</v>
      </c>
      <c r="C30">
        <v>1381.5999999046301</v>
      </c>
      <c r="D30" t="s">
        <v>350</v>
      </c>
      <c r="E30" t="s">
        <v>351</v>
      </c>
      <c r="F30" t="s">
        <v>292</v>
      </c>
      <c r="G30" t="s">
        <v>293</v>
      </c>
      <c r="H30">
        <v>1608326478.5999999</v>
      </c>
      <c r="I30">
        <f t="shared" si="0"/>
        <v>2.1942744018583192E-4</v>
      </c>
      <c r="J30">
        <f t="shared" si="1"/>
        <v>0.21942744018583191</v>
      </c>
      <c r="K30">
        <f t="shared" si="2"/>
        <v>5.4187404100860466</v>
      </c>
      <c r="L30">
        <f t="shared" si="3"/>
        <v>1199.7385483871001</v>
      </c>
      <c r="M30">
        <f t="shared" si="4"/>
        <v>455.65161114209002</v>
      </c>
      <c r="N30">
        <f t="shared" si="5"/>
        <v>46.746543137810455</v>
      </c>
      <c r="O30">
        <f t="shared" si="6"/>
        <v>123.08445407599491</v>
      </c>
      <c r="P30">
        <f t="shared" si="7"/>
        <v>1.2065617771998334E-2</v>
      </c>
      <c r="Q30">
        <f t="shared" si="8"/>
        <v>2.9734710961672213</v>
      </c>
      <c r="R30">
        <f t="shared" si="9"/>
        <v>1.2038484200939947E-2</v>
      </c>
      <c r="S30">
        <f t="shared" si="10"/>
        <v>7.5264853370878831E-3</v>
      </c>
      <c r="T30">
        <f t="shared" si="11"/>
        <v>231.29293889294249</v>
      </c>
      <c r="U30">
        <f t="shared" si="12"/>
        <v>29.283869429857585</v>
      </c>
      <c r="V30">
        <f t="shared" si="13"/>
        <v>28.275119354838701</v>
      </c>
      <c r="W30">
        <f t="shared" si="14"/>
        <v>3.8561307713223663</v>
      </c>
      <c r="X30">
        <f t="shared" si="15"/>
        <v>53.767385063754979</v>
      </c>
      <c r="Y30">
        <f t="shared" si="16"/>
        <v>2.0398899894801152</v>
      </c>
      <c r="Z30">
        <f t="shared" si="17"/>
        <v>3.7939170503852928</v>
      </c>
      <c r="AA30">
        <f t="shared" si="18"/>
        <v>1.816240781842251</v>
      </c>
      <c r="AB30">
        <f t="shared" si="19"/>
        <v>-9.6767501121951867</v>
      </c>
      <c r="AC30">
        <f t="shared" si="20"/>
        <v>-44.771851258418543</v>
      </c>
      <c r="AD30">
        <f t="shared" si="21"/>
        <v>-3.2865359661668969</v>
      </c>
      <c r="AE30">
        <f t="shared" si="22"/>
        <v>173.55780155616188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54032.496988619961</v>
      </c>
      <c r="AK30" t="s">
        <v>294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352</v>
      </c>
      <c r="AR30">
        <v>15462.6</v>
      </c>
      <c r="AS30">
        <v>817.37832000000003</v>
      </c>
      <c r="AT30">
        <v>877.69</v>
      </c>
      <c r="AU30">
        <f t="shared" si="27"/>
        <v>6.8716380498809349E-2</v>
      </c>
      <c r="AV30">
        <v>0.5</v>
      </c>
      <c r="AW30">
        <f t="shared" si="28"/>
        <v>1180.1945725221904</v>
      </c>
      <c r="AX30">
        <f t="shared" si="29"/>
        <v>5.4187404100860466</v>
      </c>
      <c r="AY30">
        <f t="shared" si="30"/>
        <v>40.549349654032241</v>
      </c>
      <c r="AZ30">
        <f t="shared" si="31"/>
        <v>5.4387137168141484E-3</v>
      </c>
      <c r="BA30">
        <f t="shared" si="32"/>
        <v>-1</v>
      </c>
      <c r="BB30" t="s">
        <v>353</v>
      </c>
      <c r="BC30">
        <v>817.37832000000003</v>
      </c>
      <c r="BD30">
        <v>567.77</v>
      </c>
      <c r="BE30">
        <f t="shared" si="33"/>
        <v>0.35310872859437847</v>
      </c>
      <c r="BF30">
        <f t="shared" si="34"/>
        <v>0.19460402684563763</v>
      </c>
      <c r="BG30">
        <f t="shared" si="35"/>
        <v>1.5458548355848321</v>
      </c>
      <c r="BH30">
        <f t="shared" si="36"/>
        <v>6.8716380498809404E-2</v>
      </c>
      <c r="BI30" t="e">
        <f t="shared" si="37"/>
        <v>#DIV/0!</v>
      </c>
      <c r="BJ30">
        <f t="shared" si="38"/>
        <v>0.13517648513377217</v>
      </c>
      <c r="BK30">
        <f t="shared" si="39"/>
        <v>0.86482351486622777</v>
      </c>
      <c r="BL30">
        <f t="shared" si="40"/>
        <v>1400.01129032258</v>
      </c>
      <c r="BM30">
        <f t="shared" si="41"/>
        <v>1180.1945725221904</v>
      </c>
      <c r="BN30">
        <f t="shared" si="42"/>
        <v>0.84298932492912881</v>
      </c>
      <c r="BO30">
        <f t="shared" si="43"/>
        <v>0.19597864985825772</v>
      </c>
      <c r="BP30">
        <v>6</v>
      </c>
      <c r="BQ30">
        <v>0.5</v>
      </c>
      <c r="BR30" t="s">
        <v>297</v>
      </c>
      <c r="BS30">
        <v>2</v>
      </c>
      <c r="BT30">
        <v>1608326478.5999999</v>
      </c>
      <c r="BU30">
        <v>1199.7385483871001</v>
      </c>
      <c r="BV30">
        <v>1206.5567741935499</v>
      </c>
      <c r="BW30">
        <v>19.883377419354801</v>
      </c>
      <c r="BX30">
        <v>19.6253064516129</v>
      </c>
      <c r="BY30">
        <v>1199.3735483871001</v>
      </c>
      <c r="BZ30">
        <v>19.631377419354799</v>
      </c>
      <c r="CA30">
        <v>500.01241935483898</v>
      </c>
      <c r="CB30">
        <v>102.492774193548</v>
      </c>
      <c r="CC30">
        <v>9.9956732258064507E-2</v>
      </c>
      <c r="CD30">
        <v>27.995829032258101</v>
      </c>
      <c r="CE30">
        <v>28.275119354838701</v>
      </c>
      <c r="CF30">
        <v>999.9</v>
      </c>
      <c r="CG30">
        <v>0</v>
      </c>
      <c r="CH30">
        <v>0</v>
      </c>
      <c r="CI30">
        <v>10003.188709677401</v>
      </c>
      <c r="CJ30">
        <v>0</v>
      </c>
      <c r="CK30">
        <v>263.53912903225802</v>
      </c>
      <c r="CL30">
        <v>1400.01129032258</v>
      </c>
      <c r="CM30">
        <v>0.899998967741936</v>
      </c>
      <c r="CN30">
        <v>0.100001083870968</v>
      </c>
      <c r="CO30">
        <v>0</v>
      </c>
      <c r="CP30">
        <v>817.37199999999996</v>
      </c>
      <c r="CQ30">
        <v>4.9994800000000001</v>
      </c>
      <c r="CR30">
        <v>11787.229032258099</v>
      </c>
      <c r="CS30">
        <v>11417.658064516099</v>
      </c>
      <c r="CT30">
        <v>49.566064516129003</v>
      </c>
      <c r="CU30">
        <v>51.191064516129003</v>
      </c>
      <c r="CV30">
        <v>50.608741935483899</v>
      </c>
      <c r="CW30">
        <v>50.81</v>
      </c>
      <c r="CX30">
        <v>51.241870967741903</v>
      </c>
      <c r="CY30">
        <v>1255.5083870967701</v>
      </c>
      <c r="CZ30">
        <v>139.50290322580599</v>
      </c>
      <c r="DA30">
        <v>0</v>
      </c>
      <c r="DB30">
        <v>111.60000014305101</v>
      </c>
      <c r="DC30">
        <v>0</v>
      </c>
      <c r="DD30">
        <v>817.37832000000003</v>
      </c>
      <c r="DE30">
        <v>-1.0684615450005099</v>
      </c>
      <c r="DF30">
        <v>-24.453846200961799</v>
      </c>
      <c r="DG30">
        <v>11787.404</v>
      </c>
      <c r="DH30">
        <v>15</v>
      </c>
      <c r="DI30">
        <v>1608326507.5999999</v>
      </c>
      <c r="DJ30" t="s">
        <v>354</v>
      </c>
      <c r="DK30">
        <v>1608326507.5999999</v>
      </c>
      <c r="DL30">
        <v>1608326503.5999999</v>
      </c>
      <c r="DM30">
        <v>21</v>
      </c>
      <c r="DN30">
        <v>0.52200000000000002</v>
      </c>
      <c r="DO30">
        <v>-1.2E-2</v>
      </c>
      <c r="DP30">
        <v>0.36499999999999999</v>
      </c>
      <c r="DQ30">
        <v>0.252</v>
      </c>
      <c r="DR30">
        <v>1207</v>
      </c>
      <c r="DS30">
        <v>20</v>
      </c>
      <c r="DT30">
        <v>0.37</v>
      </c>
      <c r="DU30">
        <v>0.1</v>
      </c>
      <c r="DV30">
        <v>5.8321600677166101</v>
      </c>
      <c r="DW30">
        <v>3.6221815120644998E-2</v>
      </c>
      <c r="DX30">
        <v>7.0803718598092397E-2</v>
      </c>
      <c r="DY30">
        <v>1</v>
      </c>
      <c r="DZ30">
        <v>-7.3385925806451597</v>
      </c>
      <c r="EA30">
        <v>1.9092096774189601E-2</v>
      </c>
      <c r="EB30">
        <v>8.4540828806416002E-2</v>
      </c>
      <c r="EC30">
        <v>1</v>
      </c>
      <c r="ED30">
        <v>0.28027374193548399</v>
      </c>
      <c r="EE30">
        <v>-8.0812258064514898E-3</v>
      </c>
      <c r="EF30">
        <v>7.81352341642232E-4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0.36499999999999999</v>
      </c>
      <c r="EN30">
        <v>0.252</v>
      </c>
      <c r="EO30">
        <v>0.89888426802104704</v>
      </c>
      <c r="EP30">
        <v>-1.6043650578588901E-5</v>
      </c>
      <c r="EQ30">
        <v>-1.15305589960158E-6</v>
      </c>
      <c r="ER30">
        <v>3.6581349982770798E-10</v>
      </c>
      <c r="ES30">
        <v>-6.5590479717958297E-2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11.4</v>
      </c>
      <c r="FB30">
        <v>11.3</v>
      </c>
      <c r="FC30">
        <v>2</v>
      </c>
      <c r="FD30">
        <v>507.28699999999998</v>
      </c>
      <c r="FE30">
        <v>479.673</v>
      </c>
      <c r="FF30">
        <v>23.310700000000001</v>
      </c>
      <c r="FG30">
        <v>33.853000000000002</v>
      </c>
      <c r="FH30">
        <v>30.000499999999999</v>
      </c>
      <c r="FI30">
        <v>33.8386</v>
      </c>
      <c r="FJ30">
        <v>33.8735</v>
      </c>
      <c r="FK30">
        <v>46.849299999999999</v>
      </c>
      <c r="FL30">
        <v>13.7866</v>
      </c>
      <c r="FM30">
        <v>43.4358</v>
      </c>
      <c r="FN30">
        <v>23.312899999999999</v>
      </c>
      <c r="FO30">
        <v>1206.76</v>
      </c>
      <c r="FP30">
        <v>19.6478</v>
      </c>
      <c r="FQ30">
        <v>97.9255</v>
      </c>
      <c r="FR30">
        <v>101.76900000000001</v>
      </c>
    </row>
    <row r="31" spans="1:174" x14ac:dyDescent="0.25">
      <c r="A31">
        <v>15</v>
      </c>
      <c r="B31">
        <v>1608326617.5999999</v>
      </c>
      <c r="C31">
        <v>1512.5999999046301</v>
      </c>
      <c r="D31" t="s">
        <v>355</v>
      </c>
      <c r="E31" t="s">
        <v>356</v>
      </c>
      <c r="F31" t="s">
        <v>292</v>
      </c>
      <c r="G31" t="s">
        <v>293</v>
      </c>
      <c r="H31">
        <v>1608326609.5999999</v>
      </c>
      <c r="I31">
        <f t="shared" si="0"/>
        <v>2.2796877912433785E-4</v>
      </c>
      <c r="J31">
        <f t="shared" si="1"/>
        <v>0.22796877912433786</v>
      </c>
      <c r="K31">
        <f t="shared" si="2"/>
        <v>5.5287648512796608</v>
      </c>
      <c r="L31">
        <f t="shared" si="3"/>
        <v>1399.41161290323</v>
      </c>
      <c r="M31">
        <f t="shared" si="4"/>
        <v>666.98492269814528</v>
      </c>
      <c r="N31">
        <f t="shared" si="5"/>
        <v>68.427402292421093</v>
      </c>
      <c r="O31">
        <f t="shared" si="6"/>
        <v>143.56861474686141</v>
      </c>
      <c r="P31">
        <f t="shared" si="7"/>
        <v>1.2617646213622814E-2</v>
      </c>
      <c r="Q31">
        <f t="shared" si="8"/>
        <v>2.9728336763713545</v>
      </c>
      <c r="R31">
        <f t="shared" si="9"/>
        <v>1.2587969954849612E-2</v>
      </c>
      <c r="S31">
        <f t="shared" si="10"/>
        <v>7.8701416484010418E-3</v>
      </c>
      <c r="T31">
        <f t="shared" si="11"/>
        <v>231.29020739398783</v>
      </c>
      <c r="U31">
        <f t="shared" si="12"/>
        <v>29.275230276770664</v>
      </c>
      <c r="V31">
        <f t="shared" si="13"/>
        <v>28.283070967741899</v>
      </c>
      <c r="W31">
        <f t="shared" si="14"/>
        <v>3.8579149961974686</v>
      </c>
      <c r="X31">
        <f t="shared" si="15"/>
        <v>54.147102880238187</v>
      </c>
      <c r="Y31">
        <f t="shared" si="16"/>
        <v>2.0534942851252227</v>
      </c>
      <c r="Z31">
        <f t="shared" si="17"/>
        <v>3.7924361154965447</v>
      </c>
      <c r="AA31">
        <f t="shared" si="18"/>
        <v>1.8044207110722459</v>
      </c>
      <c r="AB31">
        <f t="shared" si="19"/>
        <v>-10.0534231593833</v>
      </c>
      <c r="AC31">
        <f t="shared" si="20"/>
        <v>-47.1099712068253</v>
      </c>
      <c r="AD31">
        <f t="shared" si="21"/>
        <v>-3.4589318846439574</v>
      </c>
      <c r="AE31">
        <f t="shared" si="22"/>
        <v>170.66788114313528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54014.999353312931</v>
      </c>
      <c r="AK31" t="s">
        <v>294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15462.2</v>
      </c>
      <c r="AS31">
        <v>825.00084615384606</v>
      </c>
      <c r="AT31">
        <v>887.09</v>
      </c>
      <c r="AU31">
        <f t="shared" si="27"/>
        <v>6.999194427414801E-2</v>
      </c>
      <c r="AV31">
        <v>0.5</v>
      </c>
      <c r="AW31">
        <f t="shared" si="28"/>
        <v>1180.1804531673581</v>
      </c>
      <c r="AX31">
        <f t="shared" si="29"/>
        <v>5.5287648512796608</v>
      </c>
      <c r="AY31">
        <f t="shared" si="30"/>
        <v>41.301562255764239</v>
      </c>
      <c r="AZ31">
        <f t="shared" si="31"/>
        <v>5.5320055791110738E-3</v>
      </c>
      <c r="BA31">
        <f t="shared" si="32"/>
        <v>-1</v>
      </c>
      <c r="BB31" t="s">
        <v>358</v>
      </c>
      <c r="BC31">
        <v>825.00084615384606</v>
      </c>
      <c r="BD31">
        <v>573.19000000000005</v>
      </c>
      <c r="BE31">
        <f t="shared" si="33"/>
        <v>0.35385361124575854</v>
      </c>
      <c r="BF31">
        <f t="shared" si="34"/>
        <v>0.1977991521062567</v>
      </c>
      <c r="BG31">
        <f t="shared" si="35"/>
        <v>1.5476369092273068</v>
      </c>
      <c r="BH31">
        <f t="shared" si="36"/>
        <v>6.9991944274148024E-2</v>
      </c>
      <c r="BI31" t="e">
        <f t="shared" si="37"/>
        <v>#DIV/0!</v>
      </c>
      <c r="BJ31">
        <f t="shared" si="38"/>
        <v>0.13742591480281083</v>
      </c>
      <c r="BK31">
        <f t="shared" si="39"/>
        <v>0.86257408519718914</v>
      </c>
      <c r="BL31">
        <f t="shared" si="40"/>
        <v>1399.99451612903</v>
      </c>
      <c r="BM31">
        <f t="shared" si="41"/>
        <v>1180.1804531673581</v>
      </c>
      <c r="BN31">
        <f t="shared" si="42"/>
        <v>0.84298934000866266</v>
      </c>
      <c r="BO31">
        <f t="shared" si="43"/>
        <v>0.19597868001732546</v>
      </c>
      <c r="BP31">
        <v>6</v>
      </c>
      <c r="BQ31">
        <v>0.5</v>
      </c>
      <c r="BR31" t="s">
        <v>297</v>
      </c>
      <c r="BS31">
        <v>2</v>
      </c>
      <c r="BT31">
        <v>1608326609.5999999</v>
      </c>
      <c r="BU31">
        <v>1399.41161290323</v>
      </c>
      <c r="BV31">
        <v>1406.4287096774201</v>
      </c>
      <c r="BW31">
        <v>20.016100000000002</v>
      </c>
      <c r="BX31">
        <v>19.748022580645198</v>
      </c>
      <c r="BY31">
        <v>1399.2693548387099</v>
      </c>
      <c r="BZ31">
        <v>19.749480645161299</v>
      </c>
      <c r="CA31">
        <v>500.01764516128998</v>
      </c>
      <c r="CB31">
        <v>102.49212903225801</v>
      </c>
      <c r="CC31">
        <v>9.9998561290322599E-2</v>
      </c>
      <c r="CD31">
        <v>27.989132258064501</v>
      </c>
      <c r="CE31">
        <v>28.283070967741899</v>
      </c>
      <c r="CF31">
        <v>999.9</v>
      </c>
      <c r="CG31">
        <v>0</v>
      </c>
      <c r="CH31">
        <v>0</v>
      </c>
      <c r="CI31">
        <v>9999.6448387096807</v>
      </c>
      <c r="CJ31">
        <v>0</v>
      </c>
      <c r="CK31">
        <v>261.88506451612898</v>
      </c>
      <c r="CL31">
        <v>1399.99451612903</v>
      </c>
      <c r="CM31">
        <v>0.90000045161290398</v>
      </c>
      <c r="CN31">
        <v>9.9999625806451595E-2</v>
      </c>
      <c r="CO31">
        <v>0</v>
      </c>
      <c r="CP31">
        <v>825.00419354838698</v>
      </c>
      <c r="CQ31">
        <v>4.9994800000000001</v>
      </c>
      <c r="CR31">
        <v>11901.087096774199</v>
      </c>
      <c r="CS31">
        <v>11417.535483871001</v>
      </c>
      <c r="CT31">
        <v>49.677</v>
      </c>
      <c r="CU31">
        <v>51.312064516128999</v>
      </c>
      <c r="CV31">
        <v>50.7296774193548</v>
      </c>
      <c r="CW31">
        <v>50.917000000000002</v>
      </c>
      <c r="CX31">
        <v>51.344580645161301</v>
      </c>
      <c r="CY31">
        <v>1255.4925806451599</v>
      </c>
      <c r="CZ31">
        <v>139.50193548387099</v>
      </c>
      <c r="DA31">
        <v>0</v>
      </c>
      <c r="DB31">
        <v>130.40000009536701</v>
      </c>
      <c r="DC31">
        <v>0</v>
      </c>
      <c r="DD31">
        <v>825.00084615384606</v>
      </c>
      <c r="DE31">
        <v>-2.8976410192013802</v>
      </c>
      <c r="DF31">
        <v>-30.700854693505299</v>
      </c>
      <c r="DG31">
        <v>11900.830769230801</v>
      </c>
      <c r="DH31">
        <v>15</v>
      </c>
      <c r="DI31">
        <v>1608326507.5999999</v>
      </c>
      <c r="DJ31" t="s">
        <v>354</v>
      </c>
      <c r="DK31">
        <v>1608326507.5999999</v>
      </c>
      <c r="DL31">
        <v>1608326503.5999999</v>
      </c>
      <c r="DM31">
        <v>21</v>
      </c>
      <c r="DN31">
        <v>0.52200000000000002</v>
      </c>
      <c r="DO31">
        <v>-1.2E-2</v>
      </c>
      <c r="DP31">
        <v>0.36499999999999999</v>
      </c>
      <c r="DQ31">
        <v>0.252</v>
      </c>
      <c r="DR31">
        <v>1207</v>
      </c>
      <c r="DS31">
        <v>20</v>
      </c>
      <c r="DT31">
        <v>0.37</v>
      </c>
      <c r="DU31">
        <v>0.1</v>
      </c>
      <c r="DV31">
        <v>5.5340008273735402</v>
      </c>
      <c r="DW31">
        <v>0.13281279358429099</v>
      </c>
      <c r="DX31">
        <v>5.7199926017578798E-2</v>
      </c>
      <c r="DY31">
        <v>1</v>
      </c>
      <c r="DZ31">
        <v>-7.0218664516129001</v>
      </c>
      <c r="EA31">
        <v>-9.8970967741764202E-3</v>
      </c>
      <c r="EB31">
        <v>6.8442631571566603E-2</v>
      </c>
      <c r="EC31">
        <v>1</v>
      </c>
      <c r="ED31">
        <v>0.26871709677419398</v>
      </c>
      <c r="EE31">
        <v>-6.5234225806452495E-2</v>
      </c>
      <c r="EF31">
        <v>5.05491086265074E-3</v>
      </c>
      <c r="EG31">
        <v>1</v>
      </c>
      <c r="EH31">
        <v>3</v>
      </c>
      <c r="EI31">
        <v>3</v>
      </c>
      <c r="EJ31" t="s">
        <v>304</v>
      </c>
      <c r="EK31">
        <v>100</v>
      </c>
      <c r="EL31">
        <v>100</v>
      </c>
      <c r="EM31">
        <v>0.14000000000000001</v>
      </c>
      <c r="EN31">
        <v>0.26629999999999998</v>
      </c>
      <c r="EO31">
        <v>1.42022054709528</v>
      </c>
      <c r="EP31">
        <v>-1.6043650578588901E-5</v>
      </c>
      <c r="EQ31">
        <v>-1.15305589960158E-6</v>
      </c>
      <c r="ER31">
        <v>3.6581349982770798E-10</v>
      </c>
      <c r="ES31">
        <v>-7.7992061523195599E-2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507.22300000000001</v>
      </c>
      <c r="FE31">
        <v>480.09199999999998</v>
      </c>
      <c r="FF31">
        <v>23.329499999999999</v>
      </c>
      <c r="FG31">
        <v>33.955300000000001</v>
      </c>
      <c r="FH31">
        <v>30.000399999999999</v>
      </c>
      <c r="FI31">
        <v>33.918700000000001</v>
      </c>
      <c r="FJ31">
        <v>33.9482</v>
      </c>
      <c r="FK31">
        <v>53.082999999999998</v>
      </c>
      <c r="FL31">
        <v>13.835599999999999</v>
      </c>
      <c r="FM31">
        <v>43.4358</v>
      </c>
      <c r="FN31">
        <v>23.330100000000002</v>
      </c>
      <c r="FO31">
        <v>1406.72</v>
      </c>
      <c r="FP31">
        <v>19.707599999999999</v>
      </c>
      <c r="FQ31">
        <v>97.904300000000006</v>
      </c>
      <c r="FR31">
        <v>101.75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2020-12-18T15:28:03Z</dcterms:created>
  <dcterms:modified xsi:type="dcterms:W3CDTF">2021-05-04T23:52:23Z</dcterms:modified>
</cp:coreProperties>
</file>