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7C358A1F-16BE-4478-A4B7-585B20439680}" xr6:coauthVersionLast="46" xr6:coauthVersionMax="46" xr10:uidLastSave="{00000000-0000-0000-0000-000000000000}"/>
  <bookViews>
    <workbookView xWindow="390" yWindow="390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31" i="1" l="1"/>
  <c r="BJ31" i="1"/>
  <c r="BI31" i="1" s="1"/>
  <c r="BH31" i="1"/>
  <c r="BG31" i="1"/>
  <c r="BF31" i="1"/>
  <c r="BE31" i="1"/>
  <c r="BD31" i="1"/>
  <c r="BC31" i="1"/>
  <c r="AX31" i="1" s="1"/>
  <c r="AZ31" i="1"/>
  <c r="AS31" i="1"/>
  <c r="AM31" i="1"/>
  <c r="AN31" i="1" s="1"/>
  <c r="AI31" i="1"/>
  <c r="AG31" i="1" s="1"/>
  <c r="Y31" i="1"/>
  <c r="X31" i="1"/>
  <c r="W31" i="1" s="1"/>
  <c r="P31" i="1"/>
  <c r="BK30" i="1"/>
  <c r="BJ30" i="1"/>
  <c r="BI30" i="1"/>
  <c r="BH30" i="1"/>
  <c r="BG30" i="1"/>
  <c r="BF30" i="1"/>
  <c r="BE30" i="1"/>
  <c r="BD30" i="1"/>
  <c r="BC30" i="1"/>
  <c r="AX30" i="1" s="1"/>
  <c r="AZ30" i="1"/>
  <c r="AU30" i="1"/>
  <c r="AS30" i="1"/>
  <c r="AW30" i="1" s="1"/>
  <c r="AN30" i="1"/>
  <c r="AM30" i="1"/>
  <c r="AI30" i="1"/>
  <c r="AG30" i="1" s="1"/>
  <c r="Y30" i="1"/>
  <c r="X30" i="1"/>
  <c r="W30" i="1" s="1"/>
  <c r="S30" i="1"/>
  <c r="P30" i="1"/>
  <c r="BK29" i="1"/>
  <c r="BJ29" i="1"/>
  <c r="BH29" i="1"/>
  <c r="BI29" i="1" s="1"/>
  <c r="BG29" i="1"/>
  <c r="BF29" i="1"/>
  <c r="BE29" i="1"/>
  <c r="BD29" i="1"/>
  <c r="BC29" i="1"/>
  <c r="AZ29" i="1"/>
  <c r="AX29" i="1"/>
  <c r="AS29" i="1"/>
  <c r="AN29" i="1"/>
  <c r="AM29" i="1"/>
  <c r="AI29" i="1"/>
  <c r="AG29" i="1" s="1"/>
  <c r="Y29" i="1"/>
  <c r="X29" i="1"/>
  <c r="W29" i="1" s="1"/>
  <c r="P29" i="1"/>
  <c r="BK28" i="1"/>
  <c r="S28" i="1" s="1"/>
  <c r="BJ28" i="1"/>
  <c r="BI28" i="1"/>
  <c r="AU28" i="1" s="1"/>
  <c r="BH28" i="1"/>
  <c r="BG28" i="1"/>
  <c r="BF28" i="1"/>
  <c r="BE28" i="1"/>
  <c r="BD28" i="1"/>
  <c r="BC28" i="1"/>
  <c r="AX28" i="1" s="1"/>
  <c r="AZ28" i="1"/>
  <c r="AS28" i="1"/>
  <c r="AW28" i="1" s="1"/>
  <c r="AN28" i="1"/>
  <c r="AM28" i="1"/>
  <c r="AI28" i="1"/>
  <c r="AG28" i="1" s="1"/>
  <c r="Y28" i="1"/>
  <c r="W28" i="1" s="1"/>
  <c r="X28" i="1"/>
  <c r="P28" i="1"/>
  <c r="BK27" i="1"/>
  <c r="BJ27" i="1"/>
  <c r="BI27" i="1"/>
  <c r="S27" i="1" s="1"/>
  <c r="BH27" i="1"/>
  <c r="BG27" i="1"/>
  <c r="BF27" i="1"/>
  <c r="BE27" i="1"/>
  <c r="BD27" i="1"/>
  <c r="BC27" i="1"/>
  <c r="AX27" i="1" s="1"/>
  <c r="AZ27" i="1"/>
  <c r="AW27" i="1"/>
  <c r="AU27" i="1"/>
  <c r="AS27" i="1"/>
  <c r="AN27" i="1"/>
  <c r="AM27" i="1"/>
  <c r="AI27" i="1"/>
  <c r="AG27" i="1"/>
  <c r="K27" i="1" s="1"/>
  <c r="Y27" i="1"/>
  <c r="X27" i="1"/>
  <c r="W27" i="1"/>
  <c r="P27" i="1"/>
  <c r="N27" i="1"/>
  <c r="BK26" i="1"/>
  <c r="BJ26" i="1"/>
  <c r="BI26" i="1"/>
  <c r="AU26" i="1" s="1"/>
  <c r="AW26" i="1" s="1"/>
  <c r="BH26" i="1"/>
  <c r="BG26" i="1"/>
  <c r="BF26" i="1"/>
  <c r="BE26" i="1"/>
  <c r="BD26" i="1"/>
  <c r="BC26" i="1"/>
  <c r="AZ26" i="1"/>
  <c r="AX26" i="1"/>
  <c r="AS26" i="1"/>
  <c r="AM26" i="1"/>
  <c r="AN26" i="1" s="1"/>
  <c r="AI26" i="1"/>
  <c r="AG26" i="1" s="1"/>
  <c r="Y26" i="1"/>
  <c r="W26" i="1" s="1"/>
  <c r="X26" i="1"/>
  <c r="P26" i="1"/>
  <c r="BK25" i="1"/>
  <c r="BJ25" i="1"/>
  <c r="BI25" i="1" s="1"/>
  <c r="BH25" i="1"/>
  <c r="BG25" i="1"/>
  <c r="BF25" i="1"/>
  <c r="BE25" i="1"/>
  <c r="BD25" i="1"/>
  <c r="BC25" i="1"/>
  <c r="AX25" i="1" s="1"/>
  <c r="AZ25" i="1"/>
  <c r="AS25" i="1"/>
  <c r="AM25" i="1"/>
  <c r="AN25" i="1" s="1"/>
  <c r="AI25" i="1"/>
  <c r="AG25" i="1"/>
  <c r="I25" i="1" s="1"/>
  <c r="Y25" i="1"/>
  <c r="X25" i="1"/>
  <c r="W25" i="1"/>
  <c r="P25" i="1"/>
  <c r="K25" i="1"/>
  <c r="J25" i="1"/>
  <c r="AV25" i="1" s="1"/>
  <c r="BK24" i="1"/>
  <c r="BJ24" i="1"/>
  <c r="BH24" i="1"/>
  <c r="BI24" i="1" s="1"/>
  <c r="BG24" i="1"/>
  <c r="BF24" i="1"/>
  <c r="BE24" i="1"/>
  <c r="BD24" i="1"/>
  <c r="BC24" i="1"/>
  <c r="AZ24" i="1"/>
  <c r="AX24" i="1"/>
  <c r="AS24" i="1"/>
  <c r="AM24" i="1"/>
  <c r="AN24" i="1" s="1"/>
  <c r="AI24" i="1"/>
  <c r="AG24" i="1"/>
  <c r="N24" i="1" s="1"/>
  <c r="Y24" i="1"/>
  <c r="X24" i="1"/>
  <c r="W24" i="1"/>
  <c r="P24" i="1"/>
  <c r="BK23" i="1"/>
  <c r="BJ23" i="1"/>
  <c r="BH23" i="1"/>
  <c r="BI23" i="1" s="1"/>
  <c r="BG23" i="1"/>
  <c r="BF23" i="1"/>
  <c r="BE23" i="1"/>
  <c r="BD23" i="1"/>
  <c r="BC23" i="1"/>
  <c r="AX23" i="1" s="1"/>
  <c r="AZ23" i="1"/>
  <c r="AS23" i="1"/>
  <c r="AM23" i="1"/>
  <c r="AN23" i="1" s="1"/>
  <c r="AI23" i="1"/>
  <c r="AG23" i="1" s="1"/>
  <c r="Y23" i="1"/>
  <c r="X23" i="1"/>
  <c r="W23" i="1" s="1"/>
  <c r="P23" i="1"/>
  <c r="BK22" i="1"/>
  <c r="BJ22" i="1"/>
  <c r="BH22" i="1"/>
  <c r="BI22" i="1" s="1"/>
  <c r="BG22" i="1"/>
  <c r="BF22" i="1"/>
  <c r="BE22" i="1"/>
  <c r="BD22" i="1"/>
  <c r="BC22" i="1"/>
  <c r="AX22" i="1" s="1"/>
  <c r="AZ22" i="1"/>
  <c r="AS22" i="1"/>
  <c r="AN22" i="1"/>
  <c r="AM22" i="1"/>
  <c r="AI22" i="1"/>
  <c r="AG22" i="1" s="1"/>
  <c r="Y22" i="1"/>
  <c r="X22" i="1"/>
  <c r="W22" i="1" s="1"/>
  <c r="P22" i="1"/>
  <c r="BK21" i="1"/>
  <c r="BJ21" i="1"/>
  <c r="BH21" i="1"/>
  <c r="BI21" i="1" s="1"/>
  <c r="BG21" i="1"/>
  <c r="BF21" i="1"/>
  <c r="BE21" i="1"/>
  <c r="BD21" i="1"/>
  <c r="BC21" i="1"/>
  <c r="AZ21" i="1"/>
  <c r="AX21" i="1"/>
  <c r="AS21" i="1"/>
  <c r="AN21" i="1"/>
  <c r="AM21" i="1"/>
  <c r="AI21" i="1"/>
  <c r="AG21" i="1" s="1"/>
  <c r="Y21" i="1"/>
  <c r="X21" i="1"/>
  <c r="W21" i="1" s="1"/>
  <c r="P21" i="1"/>
  <c r="BK20" i="1"/>
  <c r="BJ20" i="1"/>
  <c r="BI20" i="1"/>
  <c r="AU20" i="1" s="1"/>
  <c r="BH20" i="1"/>
  <c r="BG20" i="1"/>
  <c r="BF20" i="1"/>
  <c r="BE20" i="1"/>
  <c r="BD20" i="1"/>
  <c r="BC20" i="1"/>
  <c r="AX20" i="1" s="1"/>
  <c r="AZ20" i="1"/>
  <c r="AS20" i="1"/>
  <c r="AW20" i="1" s="1"/>
  <c r="AN20" i="1"/>
  <c r="AM20" i="1"/>
  <c r="AI20" i="1"/>
  <c r="AG20" i="1" s="1"/>
  <c r="Y20" i="1"/>
  <c r="W20" i="1" s="1"/>
  <c r="X20" i="1"/>
  <c r="S20" i="1"/>
  <c r="P20" i="1"/>
  <c r="BK19" i="1"/>
  <c r="BJ19" i="1"/>
  <c r="BI19" i="1"/>
  <c r="S19" i="1" s="1"/>
  <c r="BH19" i="1"/>
  <c r="BG19" i="1"/>
  <c r="BF19" i="1"/>
  <c r="BE19" i="1"/>
  <c r="BD19" i="1"/>
  <c r="BC19" i="1"/>
  <c r="AX19" i="1" s="1"/>
  <c r="AZ19" i="1"/>
  <c r="AU19" i="1"/>
  <c r="AS19" i="1"/>
  <c r="AW19" i="1" s="1"/>
  <c r="AM19" i="1"/>
  <c r="AN19" i="1" s="1"/>
  <c r="AI19" i="1"/>
  <c r="AG19" i="1"/>
  <c r="K19" i="1" s="1"/>
  <c r="Y19" i="1"/>
  <c r="X19" i="1"/>
  <c r="W19" i="1"/>
  <c r="P19" i="1"/>
  <c r="N19" i="1"/>
  <c r="BK18" i="1"/>
  <c r="BJ18" i="1"/>
  <c r="BI18" i="1"/>
  <c r="AU18" i="1" s="1"/>
  <c r="AW18" i="1" s="1"/>
  <c r="BH18" i="1"/>
  <c r="BG18" i="1"/>
  <c r="BF18" i="1"/>
  <c r="BE18" i="1"/>
  <c r="BD18" i="1"/>
  <c r="BC18" i="1"/>
  <c r="AZ18" i="1"/>
  <c r="AX18" i="1"/>
  <c r="AS18" i="1"/>
  <c r="AM18" i="1"/>
  <c r="AN18" i="1" s="1"/>
  <c r="AI18" i="1"/>
  <c r="AG18" i="1" s="1"/>
  <c r="Y18" i="1"/>
  <c r="W18" i="1" s="1"/>
  <c r="X18" i="1"/>
  <c r="P18" i="1"/>
  <c r="I18" i="1"/>
  <c r="BK17" i="1"/>
  <c r="BJ17" i="1"/>
  <c r="BH17" i="1"/>
  <c r="BI17" i="1" s="1"/>
  <c r="BG17" i="1"/>
  <c r="BF17" i="1"/>
  <c r="BE17" i="1"/>
  <c r="BD17" i="1"/>
  <c r="BC17" i="1"/>
  <c r="AX17" i="1" s="1"/>
  <c r="AZ17" i="1"/>
  <c r="AS17" i="1"/>
  <c r="AN17" i="1"/>
  <c r="AM17" i="1"/>
  <c r="AI17" i="1"/>
  <c r="AG17" i="1"/>
  <c r="I17" i="1" s="1"/>
  <c r="Y17" i="1"/>
  <c r="X17" i="1"/>
  <c r="W17" i="1"/>
  <c r="P17" i="1"/>
  <c r="K17" i="1"/>
  <c r="J17" i="1"/>
  <c r="AV17" i="1" s="1"/>
  <c r="AA18" i="1" l="1"/>
  <c r="AH26" i="1"/>
  <c r="N26" i="1"/>
  <c r="J26" i="1"/>
  <c r="AV26" i="1" s="1"/>
  <c r="AY26" i="1" s="1"/>
  <c r="I26" i="1"/>
  <c r="K26" i="1"/>
  <c r="AA17" i="1"/>
  <c r="J20" i="1"/>
  <c r="AV20" i="1" s="1"/>
  <c r="AY20" i="1" s="1"/>
  <c r="I20" i="1"/>
  <c r="AH20" i="1"/>
  <c r="N20" i="1"/>
  <c r="K20" i="1"/>
  <c r="AY25" i="1"/>
  <c r="K30" i="1"/>
  <c r="J30" i="1"/>
  <c r="AV30" i="1" s="1"/>
  <c r="AY30" i="1" s="1"/>
  <c r="I30" i="1"/>
  <c r="AH30" i="1"/>
  <c r="N30" i="1"/>
  <c r="N21" i="1"/>
  <c r="K21" i="1"/>
  <c r="AH21" i="1"/>
  <c r="J21" i="1"/>
  <c r="AV21" i="1" s="1"/>
  <c r="I21" i="1"/>
  <c r="S25" i="1"/>
  <c r="AU25" i="1"/>
  <c r="AW25" i="1" s="1"/>
  <c r="AU29" i="1"/>
  <c r="AW29" i="1" s="1"/>
  <c r="S29" i="1"/>
  <c r="N29" i="1"/>
  <c r="AH29" i="1"/>
  <c r="K29" i="1"/>
  <c r="J29" i="1"/>
  <c r="AV29" i="1" s="1"/>
  <c r="I29" i="1"/>
  <c r="AH18" i="1"/>
  <c r="N18" i="1"/>
  <c r="K18" i="1"/>
  <c r="J18" i="1"/>
  <c r="AV18" i="1" s="1"/>
  <c r="AY18" i="1" s="1"/>
  <c r="K22" i="1"/>
  <c r="J22" i="1"/>
  <c r="AV22" i="1" s="1"/>
  <c r="AY22" i="1" s="1"/>
  <c r="I22" i="1"/>
  <c r="N22" i="1"/>
  <c r="AH22" i="1"/>
  <c r="I23" i="1"/>
  <c r="AH23" i="1"/>
  <c r="K23" i="1"/>
  <c r="N23" i="1"/>
  <c r="J23" i="1"/>
  <c r="AV23" i="1" s="1"/>
  <c r="AY23" i="1" s="1"/>
  <c r="T28" i="1"/>
  <c r="U28" i="1" s="1"/>
  <c r="I31" i="1"/>
  <c r="AH31" i="1"/>
  <c r="N31" i="1"/>
  <c r="K31" i="1"/>
  <c r="J31" i="1"/>
  <c r="AV31" i="1" s="1"/>
  <c r="AA25" i="1"/>
  <c r="S17" i="1"/>
  <c r="AU17" i="1"/>
  <c r="S23" i="1"/>
  <c r="AU23" i="1"/>
  <c r="AW23" i="1" s="1"/>
  <c r="T27" i="1"/>
  <c r="U27" i="1" s="1"/>
  <c r="AW17" i="1"/>
  <c r="AU21" i="1"/>
  <c r="AW21" i="1" s="1"/>
  <c r="S21" i="1"/>
  <c r="S22" i="1"/>
  <c r="AU22" i="1"/>
  <c r="AU31" i="1"/>
  <c r="AW31" i="1" s="1"/>
  <c r="S31" i="1"/>
  <c r="AY17" i="1"/>
  <c r="T20" i="1"/>
  <c r="U20" i="1" s="1"/>
  <c r="AW22" i="1"/>
  <c r="AU24" i="1"/>
  <c r="AW24" i="1" s="1"/>
  <c r="S24" i="1"/>
  <c r="J28" i="1"/>
  <c r="AV28" i="1" s="1"/>
  <c r="AY28" i="1" s="1"/>
  <c r="I28" i="1"/>
  <c r="AH28" i="1"/>
  <c r="N28" i="1"/>
  <c r="K28" i="1"/>
  <c r="T30" i="1"/>
  <c r="U30" i="1" s="1"/>
  <c r="N17" i="1"/>
  <c r="S18" i="1"/>
  <c r="AH19" i="1"/>
  <c r="I24" i="1"/>
  <c r="N25" i="1"/>
  <c r="S26" i="1"/>
  <c r="AH27" i="1"/>
  <c r="I19" i="1"/>
  <c r="T19" i="1" s="1"/>
  <c r="U19" i="1" s="1"/>
  <c r="J24" i="1"/>
  <c r="AV24" i="1" s="1"/>
  <c r="AY24" i="1" s="1"/>
  <c r="I27" i="1"/>
  <c r="AH24" i="1"/>
  <c r="AH17" i="1"/>
  <c r="J19" i="1"/>
  <c r="AV19" i="1" s="1"/>
  <c r="AY19" i="1" s="1"/>
  <c r="K24" i="1"/>
  <c r="AH25" i="1"/>
  <c r="J27" i="1"/>
  <c r="AV27" i="1" s="1"/>
  <c r="AY27" i="1" s="1"/>
  <c r="AC19" i="1" l="1"/>
  <c r="AB19" i="1"/>
  <c r="V19" i="1"/>
  <c r="Z19" i="1" s="1"/>
  <c r="T17" i="1"/>
  <c r="U17" i="1" s="1"/>
  <c r="AA22" i="1"/>
  <c r="Q22" i="1"/>
  <c r="O22" i="1" s="1"/>
  <c r="R22" i="1" s="1"/>
  <c r="L22" i="1" s="1"/>
  <c r="M22" i="1" s="1"/>
  <c r="AA29" i="1"/>
  <c r="T25" i="1"/>
  <c r="U25" i="1" s="1"/>
  <c r="AA26" i="1"/>
  <c r="AB28" i="1"/>
  <c r="V28" i="1"/>
  <c r="Z28" i="1" s="1"/>
  <c r="AC28" i="1"/>
  <c r="AY29" i="1"/>
  <c r="AY31" i="1"/>
  <c r="AA21" i="1"/>
  <c r="AA31" i="1"/>
  <c r="AA27" i="1"/>
  <c r="Q27" i="1"/>
  <c r="O27" i="1" s="1"/>
  <c r="R27" i="1" s="1"/>
  <c r="L27" i="1" s="1"/>
  <c r="M27" i="1" s="1"/>
  <c r="AA19" i="1"/>
  <c r="Q19" i="1"/>
  <c r="O19" i="1" s="1"/>
  <c r="R19" i="1" s="1"/>
  <c r="L19" i="1" s="1"/>
  <c r="M19" i="1" s="1"/>
  <c r="V20" i="1"/>
  <c r="Z20" i="1" s="1"/>
  <c r="AB20" i="1"/>
  <c r="AC20" i="1"/>
  <c r="AY21" i="1"/>
  <c r="Q20" i="1"/>
  <c r="O20" i="1" s="1"/>
  <c r="R20" i="1" s="1"/>
  <c r="L20" i="1" s="1"/>
  <c r="M20" i="1" s="1"/>
  <c r="AA20" i="1"/>
  <c r="AC27" i="1"/>
  <c r="AB27" i="1"/>
  <c r="V27" i="1"/>
  <c r="Z27" i="1" s="1"/>
  <c r="T18" i="1"/>
  <c r="U18" i="1" s="1"/>
  <c r="AB30" i="1"/>
  <c r="V30" i="1"/>
  <c r="Z30" i="1" s="1"/>
  <c r="AC30" i="1"/>
  <c r="AD30" i="1" s="1"/>
  <c r="T26" i="1"/>
  <c r="U26" i="1" s="1"/>
  <c r="Q26" i="1" s="1"/>
  <c r="O26" i="1" s="1"/>
  <c r="R26" i="1" s="1"/>
  <c r="L26" i="1" s="1"/>
  <c r="M26" i="1" s="1"/>
  <c r="T23" i="1"/>
  <c r="U23" i="1" s="1"/>
  <c r="AA30" i="1"/>
  <c r="Q30" i="1"/>
  <c r="O30" i="1" s="1"/>
  <c r="R30" i="1" s="1"/>
  <c r="L30" i="1" s="1"/>
  <c r="M30" i="1" s="1"/>
  <c r="T24" i="1"/>
  <c r="U24" i="1" s="1"/>
  <c r="Q24" i="1" s="1"/>
  <c r="O24" i="1" s="1"/>
  <c r="R24" i="1" s="1"/>
  <c r="L24" i="1" s="1"/>
  <c r="M24" i="1" s="1"/>
  <c r="T22" i="1"/>
  <c r="U22" i="1" s="1"/>
  <c r="T21" i="1"/>
  <c r="U21" i="1" s="1"/>
  <c r="AA24" i="1"/>
  <c r="Q28" i="1"/>
  <c r="O28" i="1" s="1"/>
  <c r="R28" i="1" s="1"/>
  <c r="L28" i="1" s="1"/>
  <c r="M28" i="1" s="1"/>
  <c r="AA28" i="1"/>
  <c r="T31" i="1"/>
  <c r="U31" i="1" s="1"/>
  <c r="Q31" i="1" s="1"/>
  <c r="O31" i="1" s="1"/>
  <c r="R31" i="1" s="1"/>
  <c r="L31" i="1" s="1"/>
  <c r="M31" i="1" s="1"/>
  <c r="AA23" i="1"/>
  <c r="T29" i="1"/>
  <c r="U29" i="1" s="1"/>
  <c r="AD28" i="1" l="1"/>
  <c r="V18" i="1"/>
  <c r="Z18" i="1" s="1"/>
  <c r="AC18" i="1"/>
  <c r="Q18" i="1"/>
  <c r="O18" i="1" s="1"/>
  <c r="R18" i="1" s="1"/>
  <c r="L18" i="1" s="1"/>
  <c r="M18" i="1" s="1"/>
  <c r="AB18" i="1"/>
  <c r="AD20" i="1"/>
  <c r="V17" i="1"/>
  <c r="Z17" i="1" s="1"/>
  <c r="AC17" i="1"/>
  <c r="AD17" i="1" s="1"/>
  <c r="AB17" i="1"/>
  <c r="Q17" i="1"/>
  <c r="O17" i="1" s="1"/>
  <c r="R17" i="1" s="1"/>
  <c r="L17" i="1" s="1"/>
  <c r="M17" i="1" s="1"/>
  <c r="V21" i="1"/>
  <c r="Z21" i="1" s="1"/>
  <c r="AC21" i="1"/>
  <c r="AD21" i="1" s="1"/>
  <c r="AB21" i="1"/>
  <c r="V23" i="1"/>
  <c r="Z23" i="1" s="1"/>
  <c r="AC23" i="1"/>
  <c r="AB23" i="1"/>
  <c r="Q21" i="1"/>
  <c r="O21" i="1" s="1"/>
  <c r="R21" i="1" s="1"/>
  <c r="L21" i="1" s="1"/>
  <c r="M21" i="1" s="1"/>
  <c r="V29" i="1"/>
  <c r="Z29" i="1" s="1"/>
  <c r="AC29" i="1"/>
  <c r="AB29" i="1"/>
  <c r="Q23" i="1"/>
  <c r="O23" i="1" s="1"/>
  <c r="R23" i="1" s="1"/>
  <c r="L23" i="1" s="1"/>
  <c r="M23" i="1" s="1"/>
  <c r="AC25" i="1"/>
  <c r="AB25" i="1"/>
  <c r="V25" i="1"/>
  <c r="Z25" i="1" s="1"/>
  <c r="Q25" i="1"/>
  <c r="O25" i="1" s="1"/>
  <c r="R25" i="1" s="1"/>
  <c r="L25" i="1" s="1"/>
  <c r="M25" i="1" s="1"/>
  <c r="V24" i="1"/>
  <c r="Z24" i="1" s="1"/>
  <c r="AC24" i="1"/>
  <c r="AB24" i="1"/>
  <c r="V31" i="1"/>
  <c r="Z31" i="1" s="1"/>
  <c r="AC31" i="1"/>
  <c r="AB31" i="1"/>
  <c r="V26" i="1"/>
  <c r="Z26" i="1" s="1"/>
  <c r="AC26" i="1"/>
  <c r="AD26" i="1" s="1"/>
  <c r="AB26" i="1"/>
  <c r="AB22" i="1"/>
  <c r="V22" i="1"/>
  <c r="Z22" i="1" s="1"/>
  <c r="AC22" i="1"/>
  <c r="AD22" i="1" s="1"/>
  <c r="AD27" i="1"/>
  <c r="Q29" i="1"/>
  <c r="O29" i="1" s="1"/>
  <c r="R29" i="1" s="1"/>
  <c r="L29" i="1" s="1"/>
  <c r="M29" i="1" s="1"/>
  <c r="AD19" i="1"/>
  <c r="AD23" i="1" l="1"/>
  <c r="AD31" i="1"/>
  <c r="AD25" i="1"/>
  <c r="AD24" i="1"/>
  <c r="AD29" i="1"/>
  <c r="AD18" i="1"/>
</calcChain>
</file>

<file path=xl/sharedStrings.xml><?xml version="1.0" encoding="utf-8"?>
<sst xmlns="http://schemas.openxmlformats.org/spreadsheetml/2006/main" count="693" uniqueCount="352">
  <si>
    <t>File opened</t>
  </si>
  <si>
    <t>2020-12-18 14:58:52</t>
  </si>
  <si>
    <t>Console s/n</t>
  </si>
  <si>
    <t>68C-901325</t>
  </si>
  <si>
    <t>Console ver</t>
  </si>
  <si>
    <t>Bluestem v.1.4.02</t>
  </si>
  <si>
    <t>Scripts ver</t>
  </si>
  <si>
    <t>2020.02  1.4.02, Jan 2020</t>
  </si>
  <si>
    <t>Head s/n</t>
  </si>
  <si>
    <t>68H-581325</t>
  </si>
  <si>
    <t>Head ver</t>
  </si>
  <si>
    <t>1.4.0</t>
  </si>
  <si>
    <t>Head cal</t>
  </si>
  <si>
    <t>{"ssb_ref": "34304.3", "flowazero": "0.42501", "co2aspan2": "0", "tbzero": "-0.0452194", "co2azero": "0.968485", "h2oazero": "1.06897", "h2obspan2b": "0.0756432", "flowmeterzero": "0.990522", "co2bspan2": "0", "co2aspan2b": "0.182023", "co2aspanconc1": "995.1", "h2oaspanconc1": "13.51", "h2obzero": "1.0713", "h2obspan2": "0", "co2bspan2b": "0.180987", "co2bspan1": "0.994117", "co2bspan2a": "0.182058", "co2aspanconc2": "0", "tazero": "-0.045269", "h2obspanconc2": "0", "co2bspanconc2": "0", "h2oaspan2": "0", "co2bzero": "0.945393", "co2aspan2a": "0.183186", "h2obspan2a": "0.0741299", "chamberpressurezero": "2.56567", "co2aspan1": "0.993652", "h2oaspanconc2": "0", "h2oaspan2a": "0.0744543", "co2bspanconc1": "995.1", "h2obspan1": "1.02041", "h2obspanconc1": "13.5", "ssa_ref": "31243.3", "oxygen": "21", "flowbzero": "0.21903", "h2oaspan2b": "0.0752776", "h2oaspan1": "1.01106"}</t>
  </si>
  <si>
    <t>Chamber type</t>
  </si>
  <si>
    <t>6800-01A</t>
  </si>
  <si>
    <t>Chamber s/n</t>
  </si>
  <si>
    <t>MPF-651270</t>
  </si>
  <si>
    <t>Chamber rev</t>
  </si>
  <si>
    <t>0</t>
  </si>
  <si>
    <t>Chamber cal</t>
  </si>
  <si>
    <t>Fluorometer</t>
  </si>
  <si>
    <t>Flr. Version</t>
  </si>
  <si>
    <t>14:58:52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</si>
  <si>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</si>
  <si>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</si>
  <si>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</si>
  <si>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</si>
  <si>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</si>
  <si>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</si>
  <si>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</si>
  <si>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</si>
  <si>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</si>
  <si>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</si>
  <si>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</si>
  <si>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</si>
  <si>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</si>
  <si>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</si>
  <si>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</si>
  <si>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</si>
  <si>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</si>
  <si>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</si>
  <si>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</si>
  <si>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</si>
  <si>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</si>
  <si>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</si>
  <si>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</si>
  <si>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</si>
  <si>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</si>
  <si>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</si>
  <si>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</si>
  <si>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</si>
  <si>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</si>
  <si>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</si>
  <si>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</si>
  <si>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</si>
  <si>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</si>
  <si>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</si>
  <si>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</si>
  <si>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</si>
  <si>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</si>
  <si>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</si>
  <si>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</si>
  <si>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</si>
  <si>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</si>
  <si>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</si>
  <si>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</si>
  <si>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</si>
  <si>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</si>
  <si>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</si>
  <si>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</si>
  <si>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</si>
  <si>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</si>
  <si>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</si>
  <si>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</si>
  <si>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</si>
  <si>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</si>
  <si>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3.1249 71.8716 366.64 602.408 842.442 1009.27 1164.43 1275.42</t>
  </si>
  <si>
    <t>Fs_true</t>
  </si>
  <si>
    <t>0.190669 100.539 402.573 601.078 801.543 1000.49 1201.27 1400.92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</si>
  <si>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</si>
  <si>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</si>
  <si>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</si>
  <si>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</si>
  <si>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</si>
  <si>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</si>
  <si>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</si>
  <si>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</si>
  <si>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</si>
  <si>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</si>
  <si>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</si>
  <si>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</si>
  <si>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</si>
  <si>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</si>
  <si>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</si>
  <si>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</si>
  <si>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</si>
  <si>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</si>
  <si>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</si>
  <si>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</si>
  <si>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</si>
  <si>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</si>
  <si>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</si>
  <si>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</si>
  <si>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</si>
  <si>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</si>
  <si>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</si>
  <si>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</si>
  <si>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</si>
  <si>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</si>
  <si>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</si>
  <si>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</si>
  <si>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</si>
  <si>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</si>
  <si>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</si>
  <si>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</si>
  <si>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</si>
  <si>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</si>
  <si>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</si>
  <si>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</si>
  <si>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</si>
  <si>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</si>
  <si>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</si>
  <si>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</si>
  <si>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</si>
  <si>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</si>
  <si>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</si>
  <si>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</si>
  <si>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</si>
  <si>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</si>
  <si>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</si>
  <si>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</si>
  <si>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</si>
  <si>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</si>
  <si>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</si>
  <si>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</si>
  <si>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</si>
  <si>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</si>
  <si>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</si>
  <si>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</si>
  <si>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</si>
  <si>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</si>
  <si>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</si>
  <si>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</si>
  <si>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</si>
  <si>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</si>
  <si>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</si>
  <si>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</si>
  <si>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</si>
  <si>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</si>
  <si>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</si>
  <si>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</si>
  <si>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</si>
  <si>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</si>
  <si>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</si>
  <si>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</si>
  <si>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</si>
  <si>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</si>
  <si>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</si>
  <si>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</si>
  <si>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</si>
  <si>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</si>
  <si>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</si>
  <si>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</si>
  <si>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</si>
  <si>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</si>
  <si>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</si>
  <si>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</si>
  <si>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</si>
  <si>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</si>
  <si>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</si>
  <si>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</si>
  <si>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</si>
  <si>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</si>
  <si>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</si>
  <si>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</si>
  <si>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</si>
  <si>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</si>
  <si>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</si>
  <si>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</si>
  <si>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</si>
  <si>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</si>
  <si>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</si>
  <si>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</si>
  <si>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</si>
  <si>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</si>
  <si>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</si>
  <si>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</si>
  <si>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</si>
  <si>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</si>
  <si>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</si>
  <si>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</si>
  <si>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</si>
  <si>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</si>
  <si>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</si>
  <si>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</si>
  <si>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</si>
  <si>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</si>
  <si>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</si>
  <si>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</si>
  <si>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</si>
  <si>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</si>
  <si>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</si>
  <si>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</si>
  <si>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</si>
  <si>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</si>
  <si>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</si>
  <si>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</si>
  <si>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</si>
  <si>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</si>
  <si>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</si>
  <si>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</si>
  <si>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</si>
  <si>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</si>
  <si>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</si>
  <si>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</si>
  <si>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</si>
  <si>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</si>
  <si>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</si>
  <si>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</si>
  <si>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</si>
  <si>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</si>
  <si>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</si>
  <si>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</si>
  <si>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</si>
  <si>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</si>
  <si>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</si>
  <si>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</si>
  <si>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</si>
  <si>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</si>
  <si>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</si>
  <si>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</si>
  <si>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</si>
  <si>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</si>
  <si>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</si>
  <si>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</si>
  <si>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</si>
  <si>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</si>
  <si>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</si>
  <si>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</si>
  <si>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</si>
  <si>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</si>
  <si>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</si>
  <si>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</si>
  <si>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</si>
  <si>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</si>
  <si>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</si>
  <si>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</si>
  <si>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</si>
  <si>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</si>
  <si>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</si>
  <si>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</si>
  <si>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</si>
  <si>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</si>
  <si>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</si>
  <si>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</si>
  <si>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</si>
  <si>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</si>
  <si>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</si>
  <si>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</si>
  <si>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</si>
  <si>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</si>
  <si>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</si>
  <si>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</si>
  <si>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</si>
  <si>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</si>
  <si>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</si>
  <si>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</si>
  <si>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</si>
  <si>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</si>
  <si>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</si>
  <si>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</si>
  <si>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</si>
  <si>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</si>
  <si>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</si>
  <si>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</si>
  <si>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</si>
  <si>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</si>
  <si>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</si>
  <si>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</si>
  <si>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</si>
  <si>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</si>
  <si>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</si>
  <si>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20201218 15:01:13</t>
  </si>
  <si>
    <t>15:01:13</t>
  </si>
  <si>
    <t>1149</t>
  </si>
  <si>
    <t>_1</t>
  </si>
  <si>
    <t>RECT-4143-20200907-06_33_50</t>
  </si>
  <si>
    <t>RECT-1625-20201218-15_01_16</t>
  </si>
  <si>
    <t>DARK-1626-20201218-15_01_18</t>
  </si>
  <si>
    <t>0: Broadleaf</t>
  </si>
  <si>
    <t>15:01:30</t>
  </si>
  <si>
    <t>1/3</t>
  </si>
  <si>
    <t>20201218 15:02:52</t>
  </si>
  <si>
    <t>15:02:52</t>
  </si>
  <si>
    <t>RECT-1627-20201218-15_02_55</t>
  </si>
  <si>
    <t>DARK-1628-20201218-15_02_57</t>
  </si>
  <si>
    <t>3/3</t>
  </si>
  <si>
    <t>20201218 15:04:08</t>
  </si>
  <si>
    <t>15:04:08</t>
  </si>
  <si>
    <t>RECT-1629-20201218-15_04_11</t>
  </si>
  <si>
    <t>DARK-1630-20201218-15_04_13</t>
  </si>
  <si>
    <t>20201218 15:05:22</t>
  </si>
  <si>
    <t>15:05:22</t>
  </si>
  <si>
    <t>RECT-1631-20201218-15_05_25</t>
  </si>
  <si>
    <t>DARK-1632-20201218-15_05_27</t>
  </si>
  <si>
    <t>20201218 15:06:38</t>
  </si>
  <si>
    <t>15:06:38</t>
  </si>
  <si>
    <t>RECT-1633-20201218-15_06_41</t>
  </si>
  <si>
    <t>DARK-1634-20201218-15_06_43</t>
  </si>
  <si>
    <t>20201218 15:07:53</t>
  </si>
  <si>
    <t>15:07:53</t>
  </si>
  <si>
    <t>RECT-1635-20201218-15_07_56</t>
  </si>
  <si>
    <t>DARK-1636-20201218-15_07_58</t>
  </si>
  <si>
    <t>20201218 15:09:08</t>
  </si>
  <si>
    <t>15:09:08</t>
  </si>
  <si>
    <t>RECT-1637-20201218-15_09_11</t>
  </si>
  <si>
    <t>DARK-1638-20201218-15_09_13</t>
  </si>
  <si>
    <t>20201218 15:10:49</t>
  </si>
  <si>
    <t>15:10:49</t>
  </si>
  <si>
    <t>RECT-1639-20201218-15_10_52</t>
  </si>
  <si>
    <t>DARK-1640-20201218-15_10_54</t>
  </si>
  <si>
    <t>20201218 15:12:36</t>
  </si>
  <si>
    <t>15:12:36</t>
  </si>
  <si>
    <t>RECT-1641-20201218-15_12_39</t>
  </si>
  <si>
    <t>DARK-1642-20201218-15_12_41</t>
  </si>
  <si>
    <t>15:12:58</t>
  </si>
  <si>
    <t>20201218 15:14:52</t>
  </si>
  <si>
    <t>15:14:52</t>
  </si>
  <si>
    <t>RECT-1643-20201218-15_14_55</t>
  </si>
  <si>
    <t>DARK-1644-20201218-15_14_57</t>
  </si>
  <si>
    <t>20201218 15:16:38</t>
  </si>
  <si>
    <t>15:16:38</t>
  </si>
  <si>
    <t>RECT-1645-20201218-15_16_41</t>
  </si>
  <si>
    <t>DARK-1646-20201218-15_16_43</t>
  </si>
  <si>
    <t>20201218 15:18:15</t>
  </si>
  <si>
    <t>15:18:15</t>
  </si>
  <si>
    <t>RECT-1647-20201218-15_18_18</t>
  </si>
  <si>
    <t>DARK-1648-20201218-15_18_20</t>
  </si>
  <si>
    <t>20201218 15:20:01</t>
  </si>
  <si>
    <t>15:20:01</t>
  </si>
  <si>
    <t>RECT-1649-20201218-15_20_04</t>
  </si>
  <si>
    <t>DARK-1650-20201218-15_20_06</t>
  </si>
  <si>
    <t>20201218 15:21:55</t>
  </si>
  <si>
    <t>15:21:55</t>
  </si>
  <si>
    <t>RECT-1651-20201218-15_21_58</t>
  </si>
  <si>
    <t>DARK-1652-20201218-15_22_00</t>
  </si>
  <si>
    <t>20201218 15:23:27</t>
  </si>
  <si>
    <t>15:23:27</t>
  </si>
  <si>
    <t>RECT-1653-20201218-15_23_30</t>
  </si>
  <si>
    <t>DARK-1654-20201218-15_23_32</t>
  </si>
  <si>
    <t>15:23:55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</si>
</sst>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31"/>
  <sheetViews>
    <sheetView tabSelected="1" workbookViewId="0"/>
  </sheetViews>
  <sheetFormatPr defaultRowHeight="15" x14ac:dyDescent="0.25"/>
  <sheetData>
    <row r="2" spans="1:170" x14ac:dyDescent="0.25">
      <c r="A2" t="s">
        <v>25</v>
      </c>
      <c r="B2" t="s">
        <v>26</v>
      </c>
      <c r="C2" t="s">
        <v>28</v>
      </c>
    </row>
    <row r="3" spans="1:170" x14ac:dyDescent="0.25">
      <c r="B3" t="s">
        <v>27</v>
      </c>
      <c r="C3">
        <v>21</v>
      </c>
    </row>
    <row r="4" spans="1:170" x14ac:dyDescent="0.25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 x14ac:dyDescent="0.25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 x14ac:dyDescent="0.25">
      <c r="B7">
        <v>0</v>
      </c>
      <c r="C7">
        <v>1</v>
      </c>
      <c r="D7">
        <v>0</v>
      </c>
      <c r="E7">
        <v>0</v>
      </c>
    </row>
    <row r="8" spans="1:170" x14ac:dyDescent="0.25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 x14ac:dyDescent="0.25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 x14ac:dyDescent="0.25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0" x14ac:dyDescent="0.25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 x14ac:dyDescent="0.25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 x14ac:dyDescent="0.25">
      <c r="A17">
        <v>1</v>
      </c>
      <c r="B17">
        <v>1608332473.5999999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1608332465.8499999</v>
      </c>
      <c r="I17">
        <f t="shared" ref="I17:I31" si="0">BW17*AG17*(BS17-BT17)/(100*BL17*(1000-AG17*BS17))</f>
        <v>1.8447965647236275E-4</v>
      </c>
      <c r="J17">
        <f t="shared" ref="J17:J31" si="1">BW17*AG17*(BR17-BQ17*(1000-AG17*BT17)/(1000-AG17*BS17))/(100*BL17)</f>
        <v>-0.22913724577988157</v>
      </c>
      <c r="K17">
        <f t="shared" ref="K17:K31" si="2">BQ17 - IF(AG17&gt;1, J17*BL17*100/(AI17*CE17), 0)</f>
        <v>399.13366666666701</v>
      </c>
      <c r="L17">
        <f t="shared" ref="L17:L31" si="3">((R17-I17/2)*K17-J17)/(R17+I17/2)</f>
        <v>438.81359483157985</v>
      </c>
      <c r="M17">
        <f t="shared" ref="M17:M31" si="4">L17*(BX17+BY17)/1000</f>
        <v>44.980090694443618</v>
      </c>
      <c r="N17">
        <f t="shared" ref="N17:N31" si="5">(BQ17 - IF(AG17&gt;1, J17*BL17*100/(AI17*CE17), 0))*(BX17+BY17)/1000</f>
        <v>40.912744585233369</v>
      </c>
      <c r="O17">
        <f t="shared" ref="O17:O31" si="6">2/((1/Q17-1/P17)+SIGN(Q17)*SQRT((1/Q17-1/P17)*(1/Q17-1/P17) + 4*BM17/((BM17+1)*(BM17+1))*(2*1/Q17*1/P17-1/P17*1/P17)))</f>
        <v>6.1288065890367453E-3</v>
      </c>
      <c r="P17">
        <f t="shared" ref="P17:P31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2.9709970213809336</v>
      </c>
      <c r="Q17">
        <f t="shared" ref="Q17:Q31" si="8">I17*(1000-(1000*0.61365*EXP(17.502*U17/(240.97+U17))/(BX17+BY17)+BS17)/2)/(1000*0.61365*EXP(17.502*U17/(240.97+U17))/(BX17+BY17)-BS17)</f>
        <v>6.1217913909593739E-3</v>
      </c>
      <c r="R17">
        <f t="shared" ref="R17:R31" si="9">1/((BM17+1)/(O17/1.6)+1/(P17/1.37)) + BM17/((BM17+1)/(O17/1.6) + BM17/(P17/1.37))</f>
        <v>3.8267492238701754E-3</v>
      </c>
      <c r="S17">
        <f t="shared" ref="S17:S31" si="10">(BI17*BK17)</f>
        <v>231.29374858697946</v>
      </c>
      <c r="T17">
        <f t="shared" ref="T17:T31" si="11">(BZ17+(S17+2*0.95*0.0000000567*(((BZ17+$B$7)+273)^4-(BZ17+273)^4)-44100*I17)/(1.84*29.3*P17+8*0.95*0.0000000567*(BZ17+273)^3))</f>
        <v>29.295187642296021</v>
      </c>
      <c r="U17">
        <f t="shared" ref="U17:U31" si="12">($C$7*CA17+$D$7*CB17+$E$7*T17)</f>
        <v>28.9902466666667</v>
      </c>
      <c r="V17">
        <f t="shared" ref="V17:V31" si="13">0.61365*EXP(17.502*U17/(240.97+U17))</f>
        <v>4.019503515941742</v>
      </c>
      <c r="W17">
        <f t="shared" ref="W17:W31" si="14">(X17/Y17*100)</f>
        <v>26.52153069609043</v>
      </c>
      <c r="X17">
        <f t="shared" ref="X17:X31" si="15">BS17*(BX17+BY17)/1000</f>
        <v>1.0062841257384769</v>
      </c>
      <c r="Y17">
        <f t="shared" ref="Y17:Y31" si="16">0.61365*EXP(17.502*BZ17/(240.97+BZ17))</f>
        <v>3.7942158666083876</v>
      </c>
      <c r="Z17">
        <f t="shared" ref="Z17:Z31" si="17">(V17-BS17*(BX17+BY17)/1000)</f>
        <v>3.0132193902032651</v>
      </c>
      <c r="AA17">
        <f t="shared" ref="AA17:AA31" si="18">(-I17*44100)</f>
        <v>-8.135552850431198</v>
      </c>
      <c r="AB17">
        <f t="shared" ref="AB17:AB31" si="19">2*29.3*P17*0.92*(BZ17-U17)</f>
        <v>-159.06186283620511</v>
      </c>
      <c r="AC17">
        <f t="shared" ref="AC17:AC31" si="20">2*0.95*0.0000000567*(((BZ17+$B$7)+273)^4-(U17+273)^4)</f>
        <v>-11.727650529953307</v>
      </c>
      <c r="AD17">
        <f t="shared" ref="AD17:AD31" si="21">S17+AC17+AA17+AB17</f>
        <v>52.368682370389848</v>
      </c>
      <c r="AE17">
        <v>5</v>
      </c>
      <c r="AF17">
        <v>1</v>
      </c>
      <c r="AG17">
        <f t="shared" ref="AG17:AG31" si="22">IF(AE17*$H$13&gt;=AI17,1,(AI17/(AI17-AE17*$H$13)))</f>
        <v>1</v>
      </c>
      <c r="AH17">
        <f t="shared" ref="AH17:AH31" si="23">(AG17-1)*100</f>
        <v>0</v>
      </c>
      <c r="AI17">
        <f t="shared" ref="AI17:AI31" si="24">MAX(0,($B$13+$C$13*CE17)/(1+$D$13*CE17)*BX17/(BZ17+273)*$E$13)</f>
        <v>53957.837442802527</v>
      </c>
      <c r="AJ17" t="s">
        <v>287</v>
      </c>
      <c r="AK17">
        <v>715.47692307692296</v>
      </c>
      <c r="AL17">
        <v>3262.08</v>
      </c>
      <c r="AM17">
        <f t="shared" ref="AM17:AM31" si="25">AL17-AK17</f>
        <v>2546.603076923077</v>
      </c>
      <c r="AN17">
        <f t="shared" ref="AN17:AN31" si="26">AM17/AL17</f>
        <v>0.78066849277855754</v>
      </c>
      <c r="AO17">
        <v>-0.57774747981622299</v>
      </c>
      <c r="AP17" t="s">
        <v>288</v>
      </c>
      <c r="AQ17">
        <v>456.24165384615401</v>
      </c>
      <c r="AR17">
        <v>475.01</v>
      </c>
      <c r="AS17">
        <f t="shared" ref="AS17:AS31" si="27">1-AQ17/AR17</f>
        <v>3.9511475871762625E-2</v>
      </c>
      <c r="AT17">
        <v>0.5</v>
      </c>
      <c r="AU17">
        <f t="shared" ref="AU17:AU31" si="28">BI17</f>
        <v>1180.1973008569701</v>
      </c>
      <c r="AV17">
        <f t="shared" ref="AV17:AV31" si="29">J17</f>
        <v>-0.22913724577988157</v>
      </c>
      <c r="AW17">
        <f t="shared" ref="AW17:AW31" si="30">AS17*AT17*AU17</f>
        <v>23.315668588364773</v>
      </c>
      <c r="AX17">
        <f t="shared" ref="AX17:AX31" si="31">BC17/AR17</f>
        <v>0.26218395402202049</v>
      </c>
      <c r="AY17">
        <f t="shared" ref="AY17:AY31" si="32">(AV17-AO17)/AU17</f>
        <v>2.9538301247020903E-4</v>
      </c>
      <c r="AZ17">
        <f t="shared" ref="AZ17:AZ31" si="33">(AL17-AR17)/AR17</f>
        <v>5.8673922654259902</v>
      </c>
      <c r="BA17" t="s">
        <v>289</v>
      </c>
      <c r="BB17">
        <v>350.47</v>
      </c>
      <c r="BC17">
        <f t="shared" ref="BC17:BC31" si="34">AR17-BB17</f>
        <v>124.53999999999996</v>
      </c>
      <c r="BD17">
        <f t="shared" ref="BD17:BD31" si="35">(AR17-AQ17)/(AR17-BB17)</f>
        <v>0.15070135019950207</v>
      </c>
      <c r="BE17">
        <f t="shared" ref="BE17:BE31" si="36">(AL17-AR17)/(AL17-BB17)</f>
        <v>0.9572264142519088</v>
      </c>
      <c r="BF17">
        <f t="shared" ref="BF17:BF31" si="37">(AR17-AQ17)/(AR17-AK17)</f>
        <v>-7.8049595818391104E-2</v>
      </c>
      <c r="BG17">
        <f t="shared" ref="BG17:BG31" si="38">(AL17-AR17)/(AL17-AK17)</f>
        <v>1.0944265422656545</v>
      </c>
      <c r="BH17">
        <f t="shared" ref="BH17:BH31" si="39">$B$11*CF17+$C$11*CG17+$F$11*CH17*(1-CK17)</f>
        <v>1400.0143333333299</v>
      </c>
      <c r="BI17">
        <f t="shared" ref="BI17:BI31" si="40">BH17*BJ17</f>
        <v>1180.1973008569701</v>
      </c>
      <c r="BJ17">
        <f t="shared" ref="BJ17:BJ31" si="41">($B$11*$D$9+$C$11*$D$9+$F$11*((CU17+CM17)/MAX(CU17+CM17+CV17, 0.1)*$I$9+CV17/MAX(CU17+CM17+CV17, 0.1)*$J$9))/($B$11+$C$11+$F$11)</f>
        <v>0.84298944143450893</v>
      </c>
      <c r="BK17">
        <f t="shared" ref="BK17:BK31" si="42">($B$11*$K$9+$C$11*$K$9+$F$11*((CU17+CM17)/MAX(CU17+CM17+CV17, 0.1)*$P$9+CV17/MAX(CU17+CM17+CV17, 0.1)*$Q$9))/($B$11+$C$11+$F$11)</f>
        <v>0.1959788828690181</v>
      </c>
      <c r="BL17">
        <v>6</v>
      </c>
      <c r="BM17">
        <v>0.5</v>
      </c>
      <c r="BN17" t="s">
        <v>290</v>
      </c>
      <c r="BO17">
        <v>2</v>
      </c>
      <c r="BP17">
        <v>1608332465.8499999</v>
      </c>
      <c r="BQ17">
        <v>399.13366666666701</v>
      </c>
      <c r="BR17">
        <v>398.94706666666701</v>
      </c>
      <c r="BS17">
        <v>9.8170356666666692</v>
      </c>
      <c r="BT17">
        <v>9.59784066666667</v>
      </c>
      <c r="BU17">
        <v>395.53966666666702</v>
      </c>
      <c r="BV17">
        <v>9.8470356666666703</v>
      </c>
      <c r="BW17">
        <v>500.01673333333298</v>
      </c>
      <c r="BX17">
        <v>102.403833333333</v>
      </c>
      <c r="BY17">
        <v>0.100034423333333</v>
      </c>
      <c r="BZ17">
        <v>27.99718</v>
      </c>
      <c r="CA17">
        <v>28.9902466666667</v>
      </c>
      <c r="CB17">
        <v>999.9</v>
      </c>
      <c r="CC17">
        <v>0</v>
      </c>
      <c r="CD17">
        <v>0</v>
      </c>
      <c r="CE17">
        <v>9997.8703333333306</v>
      </c>
      <c r="CF17">
        <v>0</v>
      </c>
      <c r="CG17">
        <v>331.84609999999998</v>
      </c>
      <c r="CH17">
        <v>1400.0143333333299</v>
      </c>
      <c r="CI17">
        <v>0.89999620000000002</v>
      </c>
      <c r="CJ17">
        <v>0.100003806666667</v>
      </c>
      <c r="CK17">
        <v>0</v>
      </c>
      <c r="CL17">
        <v>456.24930000000001</v>
      </c>
      <c r="CM17">
        <v>4.9993800000000004</v>
      </c>
      <c r="CN17">
        <v>6598.4526666666698</v>
      </c>
      <c r="CO17">
        <v>11164.436666666699</v>
      </c>
      <c r="CP17">
        <v>47.625</v>
      </c>
      <c r="CQ17">
        <v>49.75</v>
      </c>
      <c r="CR17">
        <v>48.5</v>
      </c>
      <c r="CS17">
        <v>49.625</v>
      </c>
      <c r="CT17">
        <v>49.25</v>
      </c>
      <c r="CU17">
        <v>1255.5060000000001</v>
      </c>
      <c r="CV17">
        <v>139.50866666666701</v>
      </c>
      <c r="CW17">
        <v>0</v>
      </c>
      <c r="CX17">
        <v>2333.5999999046298</v>
      </c>
      <c r="CY17">
        <v>0</v>
      </c>
      <c r="CZ17">
        <v>456.24165384615401</v>
      </c>
      <c r="DA17">
        <v>0.66540171486029498</v>
      </c>
      <c r="DB17">
        <v>4.4379487175343799</v>
      </c>
      <c r="DC17">
        <v>6598.42807692308</v>
      </c>
      <c r="DD17">
        <v>15</v>
      </c>
      <c r="DE17">
        <v>1608332490.5999999</v>
      </c>
      <c r="DF17" t="s">
        <v>291</v>
      </c>
      <c r="DG17">
        <v>1608332490.5999999</v>
      </c>
      <c r="DH17">
        <v>1608332490.5999999</v>
      </c>
      <c r="DI17">
        <v>21</v>
      </c>
      <c r="DJ17">
        <v>-2.383</v>
      </c>
      <c r="DK17">
        <v>-0.04</v>
      </c>
      <c r="DL17">
        <v>3.5939999999999999</v>
      </c>
      <c r="DM17">
        <v>-0.03</v>
      </c>
      <c r="DN17">
        <v>399</v>
      </c>
      <c r="DO17">
        <v>10</v>
      </c>
      <c r="DP17">
        <v>0.26</v>
      </c>
      <c r="DQ17">
        <v>0.15</v>
      </c>
      <c r="DR17">
        <v>-2.2625006579704099</v>
      </c>
      <c r="DS17">
        <v>2.0076207782079099</v>
      </c>
      <c r="DT17">
        <v>0.145469784808758</v>
      </c>
      <c r="DU17">
        <v>0</v>
      </c>
      <c r="DV17">
        <v>2.6002561290322599</v>
      </c>
      <c r="DW17">
        <v>-2.3953800000000101</v>
      </c>
      <c r="DX17">
        <v>0.17930088720571799</v>
      </c>
      <c r="DY17">
        <v>0</v>
      </c>
      <c r="DZ17">
        <v>0.25965377419354801</v>
      </c>
      <c r="EA17">
        <v>3.45696774193534E-3</v>
      </c>
      <c r="EB17">
        <v>4.2439799562305001E-4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3.5939999999999999</v>
      </c>
      <c r="EJ17">
        <v>-0.03</v>
      </c>
      <c r="EK17">
        <v>5.9769999999996299</v>
      </c>
      <c r="EL17">
        <v>0</v>
      </c>
      <c r="EM17">
        <v>0</v>
      </c>
      <c r="EN17">
        <v>0</v>
      </c>
      <c r="EO17">
        <v>1.04499999999987E-2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38.299999999999997</v>
      </c>
      <c r="EX17">
        <v>38.6</v>
      </c>
      <c r="EY17">
        <v>2</v>
      </c>
      <c r="EZ17">
        <v>476.65499999999997</v>
      </c>
      <c r="FA17">
        <v>518.60799999999995</v>
      </c>
      <c r="FB17">
        <v>24.7621</v>
      </c>
      <c r="FC17">
        <v>30.413799999999998</v>
      </c>
      <c r="FD17">
        <v>30.000699999999998</v>
      </c>
      <c r="FE17">
        <v>30.174800000000001</v>
      </c>
      <c r="FF17">
        <v>30.219799999999999</v>
      </c>
      <c r="FG17">
        <v>20.6267</v>
      </c>
      <c r="FH17">
        <v>0</v>
      </c>
      <c r="FI17">
        <v>100</v>
      </c>
      <c r="FJ17">
        <v>24.7605</v>
      </c>
      <c r="FK17">
        <v>398.52100000000002</v>
      </c>
      <c r="FL17">
        <v>15.7727</v>
      </c>
      <c r="FM17">
        <v>101.17400000000001</v>
      </c>
      <c r="FN17">
        <v>100.724</v>
      </c>
    </row>
    <row r="18" spans="1:170" x14ac:dyDescent="0.25">
      <c r="A18">
        <v>2</v>
      </c>
      <c r="B18">
        <v>1608332572.5999999</v>
      </c>
      <c r="C18">
        <v>99</v>
      </c>
      <c r="D18" t="s">
        <v>293</v>
      </c>
      <c r="E18" t="s">
        <v>294</v>
      </c>
      <c r="F18" t="s">
        <v>285</v>
      </c>
      <c r="G18" t="s">
        <v>286</v>
      </c>
      <c r="H18">
        <v>1608332564.5999999</v>
      </c>
      <c r="I18">
        <f t="shared" si="0"/>
        <v>1.7985115514596386E-4</v>
      </c>
      <c r="J18">
        <f t="shared" si="1"/>
        <v>-3.917008171738106E-2</v>
      </c>
      <c r="K18">
        <f t="shared" si="2"/>
        <v>46.827325806451597</v>
      </c>
      <c r="L18">
        <f t="shared" si="3"/>
        <v>54.844864499506492</v>
      </c>
      <c r="M18">
        <f t="shared" si="4"/>
        <v>5.6220061163270953</v>
      </c>
      <c r="N18">
        <f t="shared" si="5"/>
        <v>4.8001488288385037</v>
      </c>
      <c r="O18">
        <f t="shared" si="6"/>
        <v>5.9980471877685579E-3</v>
      </c>
      <c r="P18">
        <f t="shared" si="7"/>
        <v>2.9711435490532772</v>
      </c>
      <c r="Q18">
        <f t="shared" si="8"/>
        <v>5.9913282917163687E-3</v>
      </c>
      <c r="R18">
        <f t="shared" si="9"/>
        <v>3.7451832077864929E-3</v>
      </c>
      <c r="S18">
        <f t="shared" si="10"/>
        <v>231.29000250250851</v>
      </c>
      <c r="T18">
        <f t="shared" si="11"/>
        <v>29.274742179986028</v>
      </c>
      <c r="U18">
        <f t="shared" si="12"/>
        <v>28.958522580645202</v>
      </c>
      <c r="V18">
        <f t="shared" si="13"/>
        <v>4.0121301641247946</v>
      </c>
      <c r="W18">
        <f t="shared" si="14"/>
        <v>26.663184233991554</v>
      </c>
      <c r="X18">
        <f t="shared" si="15"/>
        <v>1.0103873013639246</v>
      </c>
      <c r="Y18">
        <f t="shared" si="16"/>
        <v>3.789447248674195</v>
      </c>
      <c r="Z18">
        <f t="shared" si="17"/>
        <v>3.00174286276087</v>
      </c>
      <c r="AA18">
        <f t="shared" si="18"/>
        <v>-7.9314359419370062</v>
      </c>
      <c r="AB18">
        <f t="shared" si="19"/>
        <v>-157.44327488264119</v>
      </c>
      <c r="AC18">
        <f t="shared" si="20"/>
        <v>-11.604661180280999</v>
      </c>
      <c r="AD18">
        <f t="shared" si="21"/>
        <v>54.310630497649328</v>
      </c>
      <c r="AE18">
        <v>4</v>
      </c>
      <c r="AF18">
        <v>1</v>
      </c>
      <c r="AG18">
        <f t="shared" si="22"/>
        <v>1</v>
      </c>
      <c r="AH18">
        <f t="shared" si="23"/>
        <v>0</v>
      </c>
      <c r="AI18">
        <f t="shared" si="24"/>
        <v>53966.074108501838</v>
      </c>
      <c r="AJ18" t="s">
        <v>287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295</v>
      </c>
      <c r="AQ18">
        <v>448.36430769230799</v>
      </c>
      <c r="AR18">
        <v>463.68</v>
      </c>
      <c r="AS18">
        <f t="shared" si="27"/>
        <v>3.303073737856288E-2</v>
      </c>
      <c r="AT18">
        <v>0.5</v>
      </c>
      <c r="AU18">
        <f t="shared" si="28"/>
        <v>1180.1832676667243</v>
      </c>
      <c r="AV18">
        <f t="shared" si="29"/>
        <v>-3.917008171738106E-2</v>
      </c>
      <c r="AW18">
        <f t="shared" si="30"/>
        <v>19.491161786436876</v>
      </c>
      <c r="AX18">
        <f t="shared" si="31"/>
        <v>0.25015096618357491</v>
      </c>
      <c r="AY18">
        <f t="shared" si="32"/>
        <v>4.5635064727161728E-4</v>
      </c>
      <c r="AZ18">
        <f t="shared" si="33"/>
        <v>6.0351966873706004</v>
      </c>
      <c r="BA18" t="s">
        <v>296</v>
      </c>
      <c r="BB18">
        <v>347.69</v>
      </c>
      <c r="BC18">
        <f t="shared" si="34"/>
        <v>115.99000000000001</v>
      </c>
      <c r="BD18">
        <f t="shared" si="35"/>
        <v>0.1320432132743514</v>
      </c>
      <c r="BE18">
        <f t="shared" si="36"/>
        <v>0.96020093398618589</v>
      </c>
      <c r="BF18">
        <f t="shared" si="37"/>
        <v>-6.0825573722412547E-2</v>
      </c>
      <c r="BG18">
        <f t="shared" si="38"/>
        <v>1.0988756062374494</v>
      </c>
      <c r="BH18">
        <f t="shared" si="39"/>
        <v>1399.9983870967701</v>
      </c>
      <c r="BI18">
        <f t="shared" si="40"/>
        <v>1180.1832676667243</v>
      </c>
      <c r="BJ18">
        <f t="shared" si="41"/>
        <v>0.84298901951888339</v>
      </c>
      <c r="BK18">
        <f t="shared" si="42"/>
        <v>0.19597803903776684</v>
      </c>
      <c r="BL18">
        <v>6</v>
      </c>
      <c r="BM18">
        <v>0.5</v>
      </c>
      <c r="BN18" t="s">
        <v>290</v>
      </c>
      <c r="BO18">
        <v>2</v>
      </c>
      <c r="BP18">
        <v>1608332564.5999999</v>
      </c>
      <c r="BQ18">
        <v>46.827325806451597</v>
      </c>
      <c r="BR18">
        <v>46.790429032258103</v>
      </c>
      <c r="BS18">
        <v>9.8567225806451599</v>
      </c>
      <c r="BT18">
        <v>9.6430341935483899</v>
      </c>
      <c r="BU18">
        <v>43.232970967741899</v>
      </c>
      <c r="BV18">
        <v>9.8865974193548407</v>
      </c>
      <c r="BW18">
        <v>500.01335483870997</v>
      </c>
      <c r="BX18">
        <v>102.40741935483901</v>
      </c>
      <c r="BY18">
        <v>0.100010787096774</v>
      </c>
      <c r="BZ18">
        <v>27.975609677419399</v>
      </c>
      <c r="CA18">
        <v>28.958522580645202</v>
      </c>
      <c r="CB18">
        <v>999.9</v>
      </c>
      <c r="CC18">
        <v>0</v>
      </c>
      <c r="CD18">
        <v>0</v>
      </c>
      <c r="CE18">
        <v>9998.3493548387105</v>
      </c>
      <c r="CF18">
        <v>0</v>
      </c>
      <c r="CG18">
        <v>331.56361290322599</v>
      </c>
      <c r="CH18">
        <v>1399.9983870967701</v>
      </c>
      <c r="CI18">
        <v>0.90000851612903199</v>
      </c>
      <c r="CJ18">
        <v>9.9991499999999997E-2</v>
      </c>
      <c r="CK18">
        <v>0</v>
      </c>
      <c r="CL18">
        <v>448.35316129032299</v>
      </c>
      <c r="CM18">
        <v>4.9993800000000004</v>
      </c>
      <c r="CN18">
        <v>6489.6567741935496</v>
      </c>
      <c r="CO18">
        <v>11164.3387096774</v>
      </c>
      <c r="CP18">
        <v>47.703258064516099</v>
      </c>
      <c r="CQ18">
        <v>49.811999999999998</v>
      </c>
      <c r="CR18">
        <v>48.561999999999998</v>
      </c>
      <c r="CS18">
        <v>49.670999999999999</v>
      </c>
      <c r="CT18">
        <v>49.375</v>
      </c>
      <c r="CU18">
        <v>1255.5116129032299</v>
      </c>
      <c r="CV18">
        <v>139.48741935483901</v>
      </c>
      <c r="CW18">
        <v>0</v>
      </c>
      <c r="CX18">
        <v>98</v>
      </c>
      <c r="CY18">
        <v>0</v>
      </c>
      <c r="CZ18">
        <v>448.36430769230799</v>
      </c>
      <c r="DA18">
        <v>-2.7005128373285898</v>
      </c>
      <c r="DB18">
        <v>-32.899829053186401</v>
      </c>
      <c r="DC18">
        <v>6489.5253846153801</v>
      </c>
      <c r="DD18">
        <v>15</v>
      </c>
      <c r="DE18">
        <v>1608332490.5999999</v>
      </c>
      <c r="DF18" t="s">
        <v>291</v>
      </c>
      <c r="DG18">
        <v>1608332490.5999999</v>
      </c>
      <c r="DH18">
        <v>1608332490.5999999</v>
      </c>
      <c r="DI18">
        <v>21</v>
      </c>
      <c r="DJ18">
        <v>-2.383</v>
      </c>
      <c r="DK18">
        <v>-0.04</v>
      </c>
      <c r="DL18">
        <v>3.5939999999999999</v>
      </c>
      <c r="DM18">
        <v>-0.03</v>
      </c>
      <c r="DN18">
        <v>399</v>
      </c>
      <c r="DO18">
        <v>10</v>
      </c>
      <c r="DP18">
        <v>0.26</v>
      </c>
      <c r="DQ18">
        <v>0.15</v>
      </c>
      <c r="DR18">
        <v>-4.4101474699910999E-2</v>
      </c>
      <c r="DS18">
        <v>0.475994277746567</v>
      </c>
      <c r="DT18">
        <v>0.14389647179694301</v>
      </c>
      <c r="DU18">
        <v>1</v>
      </c>
      <c r="DV18">
        <v>3.7955780322580603E-2</v>
      </c>
      <c r="DW18">
        <v>-2.29395880645165E-2</v>
      </c>
      <c r="DX18">
        <v>0.16197256035125701</v>
      </c>
      <c r="DY18">
        <v>1</v>
      </c>
      <c r="DZ18">
        <v>0.213717935483871</v>
      </c>
      <c r="EA18">
        <v>-1.04918709677421E-2</v>
      </c>
      <c r="EB18">
        <v>1.4290971870489499E-3</v>
      </c>
      <c r="EC18">
        <v>1</v>
      </c>
      <c r="ED18">
        <v>3</v>
      </c>
      <c r="EE18">
        <v>3</v>
      </c>
      <c r="EF18" t="s">
        <v>297</v>
      </c>
      <c r="EG18">
        <v>100</v>
      </c>
      <c r="EH18">
        <v>100</v>
      </c>
      <c r="EI18">
        <v>3.5939999999999999</v>
      </c>
      <c r="EJ18">
        <v>-2.9899999999999999E-2</v>
      </c>
      <c r="EK18">
        <v>3.5943500000000799</v>
      </c>
      <c r="EL18">
        <v>0</v>
      </c>
      <c r="EM18">
        <v>0</v>
      </c>
      <c r="EN18">
        <v>0</v>
      </c>
      <c r="EO18">
        <v>-2.9873999999999502E-2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1.4</v>
      </c>
      <c r="EX18">
        <v>1.4</v>
      </c>
      <c r="EY18">
        <v>2</v>
      </c>
      <c r="EZ18">
        <v>477.23500000000001</v>
      </c>
      <c r="FA18">
        <v>517.46500000000003</v>
      </c>
      <c r="FB18">
        <v>24.7685</v>
      </c>
      <c r="FC18">
        <v>30.563300000000002</v>
      </c>
      <c r="FD18">
        <v>30.000499999999999</v>
      </c>
      <c r="FE18">
        <v>30.297000000000001</v>
      </c>
      <c r="FF18">
        <v>30.335100000000001</v>
      </c>
      <c r="FG18">
        <v>5.19564</v>
      </c>
      <c r="FH18">
        <v>0</v>
      </c>
      <c r="FI18">
        <v>100</v>
      </c>
      <c r="FJ18">
        <v>24.776399999999999</v>
      </c>
      <c r="FK18">
        <v>47.970399999999998</v>
      </c>
      <c r="FL18">
        <v>15.7727</v>
      </c>
      <c r="FM18">
        <v>101.15</v>
      </c>
      <c r="FN18">
        <v>100.706</v>
      </c>
    </row>
    <row r="19" spans="1:170" x14ac:dyDescent="0.25">
      <c r="A19">
        <v>3</v>
      </c>
      <c r="B19">
        <v>1608332648.5999999</v>
      </c>
      <c r="C19">
        <v>175</v>
      </c>
      <c r="D19" t="s">
        <v>298</v>
      </c>
      <c r="E19" t="s">
        <v>299</v>
      </c>
      <c r="F19" t="s">
        <v>285</v>
      </c>
      <c r="G19" t="s">
        <v>286</v>
      </c>
      <c r="H19">
        <v>1608332640.8499999</v>
      </c>
      <c r="I19">
        <f t="shared" si="0"/>
        <v>1.7160309882791714E-4</v>
      </c>
      <c r="J19">
        <f t="shared" si="1"/>
        <v>-0.65870402608066303</v>
      </c>
      <c r="K19">
        <f t="shared" si="2"/>
        <v>79.511143333333294</v>
      </c>
      <c r="L19">
        <f t="shared" si="3"/>
        <v>255.60006338228112</v>
      </c>
      <c r="M19">
        <f t="shared" si="4"/>
        <v>26.201493089120337</v>
      </c>
      <c r="N19">
        <f t="shared" si="5"/>
        <v>8.1506657118489958</v>
      </c>
      <c r="O19">
        <f t="shared" si="6"/>
        <v>5.7291831055983518E-3</v>
      </c>
      <c r="P19">
        <f t="shared" si="7"/>
        <v>2.9722592448020988</v>
      </c>
      <c r="Q19">
        <f t="shared" si="8"/>
        <v>5.7230550279809157E-3</v>
      </c>
      <c r="R19">
        <f t="shared" si="9"/>
        <v>3.5774594173408124E-3</v>
      </c>
      <c r="S19">
        <f t="shared" si="10"/>
        <v>231.29318741216656</v>
      </c>
      <c r="T19">
        <f t="shared" si="11"/>
        <v>29.299677623096034</v>
      </c>
      <c r="U19">
        <f t="shared" si="12"/>
        <v>28.968399999999999</v>
      </c>
      <c r="V19">
        <f t="shared" si="13"/>
        <v>4.0144246208416359</v>
      </c>
      <c r="W19">
        <f t="shared" si="14"/>
        <v>26.778584915089375</v>
      </c>
      <c r="X19">
        <f t="shared" si="15"/>
        <v>1.0161384126121986</v>
      </c>
      <c r="Y19">
        <f t="shared" si="16"/>
        <v>3.794593388090564</v>
      </c>
      <c r="Z19">
        <f t="shared" si="17"/>
        <v>2.9982862082294375</v>
      </c>
      <c r="AA19">
        <f t="shared" si="18"/>
        <v>-7.5676966583111458</v>
      </c>
      <c r="AB19">
        <f t="shared" si="19"/>
        <v>-155.35524351259477</v>
      </c>
      <c r="AC19">
        <f t="shared" si="20"/>
        <v>-11.448348067541984</v>
      </c>
      <c r="AD19">
        <f t="shared" si="21"/>
        <v>56.921899173718657</v>
      </c>
      <c r="AE19">
        <v>4</v>
      </c>
      <c r="AF19">
        <v>1</v>
      </c>
      <c r="AG19">
        <f t="shared" si="22"/>
        <v>1</v>
      </c>
      <c r="AH19">
        <f t="shared" si="23"/>
        <v>0</v>
      </c>
      <c r="AI19">
        <f t="shared" si="24"/>
        <v>53994.637104634719</v>
      </c>
      <c r="AJ19" t="s">
        <v>287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300</v>
      </c>
      <c r="AQ19">
        <v>446.30015384615399</v>
      </c>
      <c r="AR19">
        <v>462.28</v>
      </c>
      <c r="AS19">
        <f t="shared" si="27"/>
        <v>3.4567461611676897E-2</v>
      </c>
      <c r="AT19">
        <v>0.5</v>
      </c>
      <c r="AU19">
        <f t="shared" si="28"/>
        <v>1180.1939818534745</v>
      </c>
      <c r="AV19">
        <f t="shared" si="29"/>
        <v>-0.65870402608066303</v>
      </c>
      <c r="AW19">
        <f t="shared" si="30"/>
        <v>20.39815508102604</v>
      </c>
      <c r="AX19">
        <f t="shared" si="31"/>
        <v>0.24610625594877561</v>
      </c>
      <c r="AY19">
        <f t="shared" si="32"/>
        <v>-6.8595966010010634E-5</v>
      </c>
      <c r="AZ19">
        <f t="shared" si="33"/>
        <v>6.0565025525655454</v>
      </c>
      <c r="BA19" t="s">
        <v>301</v>
      </c>
      <c r="BB19">
        <v>348.51</v>
      </c>
      <c r="BC19">
        <f t="shared" si="34"/>
        <v>113.76999999999998</v>
      </c>
      <c r="BD19">
        <f t="shared" si="35"/>
        <v>0.14045746817127525</v>
      </c>
      <c r="BE19">
        <f t="shared" si="36"/>
        <v>0.96095168470295911</v>
      </c>
      <c r="BF19">
        <f t="shared" si="37"/>
        <v>-6.3112323639854001E-2</v>
      </c>
      <c r="BG19">
        <f t="shared" si="38"/>
        <v>1.0994253581845379</v>
      </c>
      <c r="BH19">
        <f t="shared" si="39"/>
        <v>1400.01033333333</v>
      </c>
      <c r="BI19">
        <f t="shared" si="40"/>
        <v>1180.1939818534745</v>
      </c>
      <c r="BJ19">
        <f t="shared" si="41"/>
        <v>0.84298947925870826</v>
      </c>
      <c r="BK19">
        <f t="shared" si="42"/>
        <v>0.1959789585174164</v>
      </c>
      <c r="BL19">
        <v>6</v>
      </c>
      <c r="BM19">
        <v>0.5</v>
      </c>
      <c r="BN19" t="s">
        <v>290</v>
      </c>
      <c r="BO19">
        <v>2</v>
      </c>
      <c r="BP19">
        <v>1608332640.8499999</v>
      </c>
      <c r="BQ19">
        <v>79.511143333333294</v>
      </c>
      <c r="BR19">
        <v>78.737089999999995</v>
      </c>
      <c r="BS19">
        <v>9.9126046666666596</v>
      </c>
      <c r="BT19">
        <v>9.7087269999999997</v>
      </c>
      <c r="BU19">
        <v>75.916780000000003</v>
      </c>
      <c r="BV19">
        <v>9.9424770000000002</v>
      </c>
      <c r="BW19">
        <v>500.01179999999999</v>
      </c>
      <c r="BX19">
        <v>102.40973333333299</v>
      </c>
      <c r="BY19">
        <v>9.9995116666666703E-2</v>
      </c>
      <c r="BZ19">
        <v>27.998886666666699</v>
      </c>
      <c r="CA19">
        <v>28.968399999999999</v>
      </c>
      <c r="CB19">
        <v>999.9</v>
      </c>
      <c r="CC19">
        <v>0</v>
      </c>
      <c r="CD19">
        <v>0</v>
      </c>
      <c r="CE19">
        <v>10004.438</v>
      </c>
      <c r="CF19">
        <v>0</v>
      </c>
      <c r="CG19">
        <v>330.9513</v>
      </c>
      <c r="CH19">
        <v>1400.01033333333</v>
      </c>
      <c r="CI19">
        <v>0.89999499999999999</v>
      </c>
      <c r="CJ19">
        <v>0.100005</v>
      </c>
      <c r="CK19">
        <v>0</v>
      </c>
      <c r="CL19">
        <v>446.315333333333</v>
      </c>
      <c r="CM19">
        <v>4.9993800000000004</v>
      </c>
      <c r="CN19">
        <v>6464.9443333333302</v>
      </c>
      <c r="CO19">
        <v>11164.41</v>
      </c>
      <c r="CP19">
        <v>47.811999999999998</v>
      </c>
      <c r="CQ19">
        <v>49.875</v>
      </c>
      <c r="CR19">
        <v>48.6374</v>
      </c>
      <c r="CS19">
        <v>49.699599999999997</v>
      </c>
      <c r="CT19">
        <v>49.436999999999998</v>
      </c>
      <c r="CU19">
        <v>1255.50033333333</v>
      </c>
      <c r="CV19">
        <v>139.51</v>
      </c>
      <c r="CW19">
        <v>0</v>
      </c>
      <c r="CX19">
        <v>75.200000047683702</v>
      </c>
      <c r="CY19">
        <v>0</v>
      </c>
      <c r="CZ19">
        <v>446.30015384615399</v>
      </c>
      <c r="DA19">
        <v>-3.0722735036221298</v>
      </c>
      <c r="DB19">
        <v>-33.435213700449602</v>
      </c>
      <c r="DC19">
        <v>6464.8453846153798</v>
      </c>
      <c r="DD19">
        <v>15</v>
      </c>
      <c r="DE19">
        <v>1608332490.5999999</v>
      </c>
      <c r="DF19" t="s">
        <v>291</v>
      </c>
      <c r="DG19">
        <v>1608332490.5999999</v>
      </c>
      <c r="DH19">
        <v>1608332490.5999999</v>
      </c>
      <c r="DI19">
        <v>21</v>
      </c>
      <c r="DJ19">
        <v>-2.383</v>
      </c>
      <c r="DK19">
        <v>-0.04</v>
      </c>
      <c r="DL19">
        <v>3.5939999999999999</v>
      </c>
      <c r="DM19">
        <v>-0.03</v>
      </c>
      <c r="DN19">
        <v>399</v>
      </c>
      <c r="DO19">
        <v>10</v>
      </c>
      <c r="DP19">
        <v>0.26</v>
      </c>
      <c r="DQ19">
        <v>0.15</v>
      </c>
      <c r="DR19">
        <v>-0.65748966747862103</v>
      </c>
      <c r="DS19">
        <v>-0.14015345506767701</v>
      </c>
      <c r="DT19">
        <v>1.5769330394495799E-2</v>
      </c>
      <c r="DU19">
        <v>1</v>
      </c>
      <c r="DV19">
        <v>0.77243509677419397</v>
      </c>
      <c r="DW19">
        <v>0.14956959677419199</v>
      </c>
      <c r="DX19">
        <v>1.8650770734493401E-2</v>
      </c>
      <c r="DY19">
        <v>1</v>
      </c>
      <c r="DZ19">
        <v>0.20401158064516101</v>
      </c>
      <c r="EA19">
        <v>-1.0907806451612601E-2</v>
      </c>
      <c r="EB19">
        <v>9.0027704603937999E-4</v>
      </c>
      <c r="EC19">
        <v>1</v>
      </c>
      <c r="ED19">
        <v>3</v>
      </c>
      <c r="EE19">
        <v>3</v>
      </c>
      <c r="EF19" t="s">
        <v>297</v>
      </c>
      <c r="EG19">
        <v>100</v>
      </c>
      <c r="EH19">
        <v>100</v>
      </c>
      <c r="EI19">
        <v>3.5939999999999999</v>
      </c>
      <c r="EJ19">
        <v>-2.9899999999999999E-2</v>
      </c>
      <c r="EK19">
        <v>3.5943500000000799</v>
      </c>
      <c r="EL19">
        <v>0</v>
      </c>
      <c r="EM19">
        <v>0</v>
      </c>
      <c r="EN19">
        <v>0</v>
      </c>
      <c r="EO19">
        <v>-2.9873999999999502E-2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2.6</v>
      </c>
      <c r="EX19">
        <v>2.6</v>
      </c>
      <c r="EY19">
        <v>2</v>
      </c>
      <c r="EZ19">
        <v>477.41</v>
      </c>
      <c r="FA19">
        <v>517.61800000000005</v>
      </c>
      <c r="FB19">
        <v>24.671600000000002</v>
      </c>
      <c r="FC19">
        <v>30.6617</v>
      </c>
      <c r="FD19">
        <v>30.000599999999999</v>
      </c>
      <c r="FE19">
        <v>30.391200000000001</v>
      </c>
      <c r="FF19">
        <v>30.430099999999999</v>
      </c>
      <c r="FG19">
        <v>6.5934999999999997</v>
      </c>
      <c r="FH19">
        <v>0</v>
      </c>
      <c r="FI19">
        <v>100</v>
      </c>
      <c r="FJ19">
        <v>24.671700000000001</v>
      </c>
      <c r="FK19">
        <v>78.977599999999995</v>
      </c>
      <c r="FL19">
        <v>9.8650500000000001</v>
      </c>
      <c r="FM19">
        <v>101.13200000000001</v>
      </c>
      <c r="FN19">
        <v>100.691</v>
      </c>
    </row>
    <row r="20" spans="1:170" x14ac:dyDescent="0.25">
      <c r="A20">
        <v>4</v>
      </c>
      <c r="B20">
        <v>1608332722.5999999</v>
      </c>
      <c r="C20">
        <v>249</v>
      </c>
      <c r="D20" t="s">
        <v>302</v>
      </c>
      <c r="E20" t="s">
        <v>303</v>
      </c>
      <c r="F20" t="s">
        <v>285</v>
      </c>
      <c r="G20" t="s">
        <v>286</v>
      </c>
      <c r="H20">
        <v>1608332714.8499999</v>
      </c>
      <c r="I20">
        <f t="shared" si="0"/>
        <v>1.6399956022063869E-4</v>
      </c>
      <c r="J20">
        <f t="shared" si="1"/>
        <v>-0.5836259234977712</v>
      </c>
      <c r="K20">
        <f t="shared" si="2"/>
        <v>99.697726666666696</v>
      </c>
      <c r="L20">
        <f t="shared" si="3"/>
        <v>261.09086659146135</v>
      </c>
      <c r="M20">
        <f t="shared" si="4"/>
        <v>26.764405301297501</v>
      </c>
      <c r="N20">
        <f t="shared" si="5"/>
        <v>10.220006540098206</v>
      </c>
      <c r="O20">
        <f t="shared" si="6"/>
        <v>5.4974225273034076E-3</v>
      </c>
      <c r="P20">
        <f t="shared" si="7"/>
        <v>2.9712903155224595</v>
      </c>
      <c r="Q20">
        <f t="shared" si="8"/>
        <v>5.4917781137902135E-3</v>
      </c>
      <c r="R20">
        <f t="shared" si="9"/>
        <v>3.4328679548738146E-3</v>
      </c>
      <c r="S20">
        <f t="shared" si="10"/>
        <v>231.29382713001604</v>
      </c>
      <c r="T20">
        <f t="shared" si="11"/>
        <v>29.294210343911132</v>
      </c>
      <c r="U20">
        <f t="shared" si="12"/>
        <v>28.950366666666699</v>
      </c>
      <c r="V20">
        <f t="shared" si="13"/>
        <v>4.010236463324131</v>
      </c>
      <c r="W20">
        <f t="shared" si="14"/>
        <v>27.002809664403038</v>
      </c>
      <c r="X20">
        <f t="shared" si="15"/>
        <v>1.0241796049877367</v>
      </c>
      <c r="Y20">
        <f t="shared" si="16"/>
        <v>3.7928631046786245</v>
      </c>
      <c r="Z20">
        <f t="shared" si="17"/>
        <v>2.9860568583363944</v>
      </c>
      <c r="AA20">
        <f t="shared" si="18"/>
        <v>-7.2323806057301665</v>
      </c>
      <c r="AB20">
        <f t="shared" si="19"/>
        <v>-153.6690775690744</v>
      </c>
      <c r="AC20">
        <f t="shared" si="20"/>
        <v>-11.326327028201092</v>
      </c>
      <c r="AD20">
        <f t="shared" si="21"/>
        <v>59.066041927010389</v>
      </c>
      <c r="AE20">
        <v>4</v>
      </c>
      <c r="AF20">
        <v>1</v>
      </c>
      <c r="AG20">
        <f t="shared" si="22"/>
        <v>1</v>
      </c>
      <c r="AH20">
        <f t="shared" si="23"/>
        <v>0</v>
      </c>
      <c r="AI20">
        <f t="shared" si="24"/>
        <v>53967.656162240382</v>
      </c>
      <c r="AJ20" t="s">
        <v>287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304</v>
      </c>
      <c r="AQ20">
        <v>444.70571999999999</v>
      </c>
      <c r="AR20">
        <v>460.11</v>
      </c>
      <c r="AS20">
        <f t="shared" si="27"/>
        <v>3.347955923583501E-2</v>
      </c>
      <c r="AT20">
        <v>0.5</v>
      </c>
      <c r="AU20">
        <f t="shared" si="28"/>
        <v>1180.1970908569876</v>
      </c>
      <c r="AV20">
        <f t="shared" si="29"/>
        <v>-0.5836259234977712</v>
      </c>
      <c r="AW20">
        <f t="shared" si="30"/>
        <v>19.756239206653337</v>
      </c>
      <c r="AX20">
        <f t="shared" si="31"/>
        <v>0.24735389363413096</v>
      </c>
      <c r="AY20">
        <f t="shared" si="32"/>
        <v>-4.9808999929661309E-6</v>
      </c>
      <c r="AZ20">
        <f t="shared" si="33"/>
        <v>6.0897828780074326</v>
      </c>
      <c r="BA20" t="s">
        <v>305</v>
      </c>
      <c r="BB20">
        <v>346.3</v>
      </c>
      <c r="BC20">
        <f t="shared" si="34"/>
        <v>113.81</v>
      </c>
      <c r="BD20">
        <f t="shared" si="35"/>
        <v>0.13535084790440233</v>
      </c>
      <c r="BE20">
        <f t="shared" si="36"/>
        <v>0.96096756271049255</v>
      </c>
      <c r="BF20">
        <f t="shared" si="37"/>
        <v>-6.0322142799049475E-2</v>
      </c>
      <c r="BG20">
        <f t="shared" si="38"/>
        <v>1.1002774737025249</v>
      </c>
      <c r="BH20">
        <f t="shared" si="39"/>
        <v>1400.0139999999999</v>
      </c>
      <c r="BI20">
        <f t="shared" si="40"/>
        <v>1180.1970908569876</v>
      </c>
      <c r="BJ20">
        <f t="shared" si="41"/>
        <v>0.84298949214578411</v>
      </c>
      <c r="BK20">
        <f t="shared" si="42"/>
        <v>0.19597898429156818</v>
      </c>
      <c r="BL20">
        <v>6</v>
      </c>
      <c r="BM20">
        <v>0.5</v>
      </c>
      <c r="BN20" t="s">
        <v>290</v>
      </c>
      <c r="BO20">
        <v>2</v>
      </c>
      <c r="BP20">
        <v>1608332714.8499999</v>
      </c>
      <c r="BQ20">
        <v>99.697726666666696</v>
      </c>
      <c r="BR20">
        <v>99.017016666666706</v>
      </c>
      <c r="BS20">
        <v>9.9910286666666703</v>
      </c>
      <c r="BT20">
        <v>9.7962013333333307</v>
      </c>
      <c r="BU20">
        <v>96.103363333333306</v>
      </c>
      <c r="BV20">
        <v>10.020910000000001</v>
      </c>
      <c r="BW20">
        <v>500.01516666666703</v>
      </c>
      <c r="BX20">
        <v>102.40989999999999</v>
      </c>
      <c r="BY20">
        <v>0.10002556999999999</v>
      </c>
      <c r="BZ20">
        <v>27.991063333333301</v>
      </c>
      <c r="CA20">
        <v>28.950366666666699</v>
      </c>
      <c r="CB20">
        <v>999.9</v>
      </c>
      <c r="CC20">
        <v>0</v>
      </c>
      <c r="CD20">
        <v>0</v>
      </c>
      <c r="CE20">
        <v>9998.9376666666703</v>
      </c>
      <c r="CF20">
        <v>0</v>
      </c>
      <c r="CG20">
        <v>330.12119999999999</v>
      </c>
      <c r="CH20">
        <v>1400.0139999999999</v>
      </c>
      <c r="CI20">
        <v>0.89999569999999995</v>
      </c>
      <c r="CJ20">
        <v>0.10000429333333299</v>
      </c>
      <c r="CK20">
        <v>0</v>
      </c>
      <c r="CL20">
        <v>444.713866666667</v>
      </c>
      <c r="CM20">
        <v>4.9993800000000004</v>
      </c>
      <c r="CN20">
        <v>6442.2003333333296</v>
      </c>
      <c r="CO20">
        <v>11164.43</v>
      </c>
      <c r="CP20">
        <v>47.8791333333333</v>
      </c>
      <c r="CQ20">
        <v>49.987400000000001</v>
      </c>
      <c r="CR20">
        <v>48.745800000000003</v>
      </c>
      <c r="CS20">
        <v>49.778933333333299</v>
      </c>
      <c r="CT20">
        <v>49.5041333333333</v>
      </c>
      <c r="CU20">
        <v>1255.5033333333299</v>
      </c>
      <c r="CV20">
        <v>139.511</v>
      </c>
      <c r="CW20">
        <v>0</v>
      </c>
      <c r="CX20">
        <v>73.400000095367403</v>
      </c>
      <c r="CY20">
        <v>0</v>
      </c>
      <c r="CZ20">
        <v>444.70571999999999</v>
      </c>
      <c r="DA20">
        <v>-2.2573846141998599</v>
      </c>
      <c r="DB20">
        <v>-28.934615330280302</v>
      </c>
      <c r="DC20">
        <v>6441.9128000000001</v>
      </c>
      <c r="DD20">
        <v>15</v>
      </c>
      <c r="DE20">
        <v>1608332490.5999999</v>
      </c>
      <c r="DF20" t="s">
        <v>291</v>
      </c>
      <c r="DG20">
        <v>1608332490.5999999</v>
      </c>
      <c r="DH20">
        <v>1608332490.5999999</v>
      </c>
      <c r="DI20">
        <v>21</v>
      </c>
      <c r="DJ20">
        <v>-2.383</v>
      </c>
      <c r="DK20">
        <v>-0.04</v>
      </c>
      <c r="DL20">
        <v>3.5939999999999999</v>
      </c>
      <c r="DM20">
        <v>-0.03</v>
      </c>
      <c r="DN20">
        <v>399</v>
      </c>
      <c r="DO20">
        <v>10</v>
      </c>
      <c r="DP20">
        <v>0.26</v>
      </c>
      <c r="DQ20">
        <v>0.15</v>
      </c>
      <c r="DR20">
        <v>-0.58219057713800704</v>
      </c>
      <c r="DS20">
        <v>-0.15008904269530199</v>
      </c>
      <c r="DT20">
        <v>1.8280683734257199E-2</v>
      </c>
      <c r="DU20">
        <v>1</v>
      </c>
      <c r="DV20">
        <v>0.67798464516128998</v>
      </c>
      <c r="DW20">
        <v>0.13992609677419199</v>
      </c>
      <c r="DX20">
        <v>2.2245802463862398E-2</v>
      </c>
      <c r="DY20">
        <v>1</v>
      </c>
      <c r="DZ20">
        <v>0.19482283870967701</v>
      </c>
      <c r="EA20">
        <v>5.2621935483859496E-3</v>
      </c>
      <c r="EB20">
        <v>5.98257690554841E-4</v>
      </c>
      <c r="EC20">
        <v>1</v>
      </c>
      <c r="ED20">
        <v>3</v>
      </c>
      <c r="EE20">
        <v>3</v>
      </c>
      <c r="EF20" t="s">
        <v>297</v>
      </c>
      <c r="EG20">
        <v>100</v>
      </c>
      <c r="EH20">
        <v>100</v>
      </c>
      <c r="EI20">
        <v>3.5939999999999999</v>
      </c>
      <c r="EJ20">
        <v>-2.9899999999999999E-2</v>
      </c>
      <c r="EK20">
        <v>3.5943500000000799</v>
      </c>
      <c r="EL20">
        <v>0</v>
      </c>
      <c r="EM20">
        <v>0</v>
      </c>
      <c r="EN20">
        <v>0</v>
      </c>
      <c r="EO20">
        <v>-2.9873999999999502E-2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3.9</v>
      </c>
      <c r="EX20">
        <v>3.9</v>
      </c>
      <c r="EY20">
        <v>2</v>
      </c>
      <c r="EZ20">
        <v>477.762</v>
      </c>
      <c r="FA20">
        <v>517.91</v>
      </c>
      <c r="FB20">
        <v>24.669599999999999</v>
      </c>
      <c r="FC20">
        <v>30.7395</v>
      </c>
      <c r="FD20">
        <v>30.000299999999999</v>
      </c>
      <c r="FE20">
        <v>30.468599999999999</v>
      </c>
      <c r="FF20">
        <v>30.505600000000001</v>
      </c>
      <c r="FG20">
        <v>7.51492</v>
      </c>
      <c r="FH20">
        <v>0</v>
      </c>
      <c r="FI20">
        <v>100</v>
      </c>
      <c r="FJ20">
        <v>24.672599999999999</v>
      </c>
      <c r="FK20">
        <v>99.231200000000001</v>
      </c>
      <c r="FL20">
        <v>9.9223099999999995</v>
      </c>
      <c r="FM20">
        <v>101.124</v>
      </c>
      <c r="FN20">
        <v>100.68300000000001</v>
      </c>
    </row>
    <row r="21" spans="1:170" x14ac:dyDescent="0.25">
      <c r="A21">
        <v>5</v>
      </c>
      <c r="B21">
        <v>1608332798.5999999</v>
      </c>
      <c r="C21">
        <v>325</v>
      </c>
      <c r="D21" t="s">
        <v>306</v>
      </c>
      <c r="E21" t="s">
        <v>307</v>
      </c>
      <c r="F21" t="s">
        <v>285</v>
      </c>
      <c r="G21" t="s">
        <v>286</v>
      </c>
      <c r="H21">
        <v>1608332790.8499999</v>
      </c>
      <c r="I21">
        <f t="shared" si="0"/>
        <v>1.6083809048397823E-4</v>
      </c>
      <c r="J21">
        <f t="shared" si="1"/>
        <v>-0.24882687832957368</v>
      </c>
      <c r="K21">
        <f t="shared" si="2"/>
        <v>149.316666666667</v>
      </c>
      <c r="L21">
        <f t="shared" si="3"/>
        <v>214.21729155290384</v>
      </c>
      <c r="M21">
        <f t="shared" si="4"/>
        <v>21.959526884067103</v>
      </c>
      <c r="N21">
        <f t="shared" si="5"/>
        <v>15.30652979568732</v>
      </c>
      <c r="O21">
        <f t="shared" si="6"/>
        <v>5.4183089929721543E-3</v>
      </c>
      <c r="P21">
        <f t="shared" si="7"/>
        <v>2.9716422814192462</v>
      </c>
      <c r="Q21">
        <f t="shared" si="8"/>
        <v>5.4128264295017622E-3</v>
      </c>
      <c r="R21">
        <f t="shared" si="9"/>
        <v>3.3835086315645402E-3</v>
      </c>
      <c r="S21">
        <f t="shared" si="10"/>
        <v>231.29298407877536</v>
      </c>
      <c r="T21">
        <f t="shared" si="11"/>
        <v>29.288488101382335</v>
      </c>
      <c r="U21">
        <f t="shared" si="12"/>
        <v>28.931176666666701</v>
      </c>
      <c r="V21">
        <f t="shared" si="13"/>
        <v>4.0057838603908715</v>
      </c>
      <c r="W21">
        <f t="shared" si="14"/>
        <v>27.288939277492663</v>
      </c>
      <c r="X21">
        <f t="shared" si="15"/>
        <v>1.0346465815056811</v>
      </c>
      <c r="Y21">
        <f t="shared" si="16"/>
        <v>3.7914503417838437</v>
      </c>
      <c r="Z21">
        <f t="shared" si="17"/>
        <v>2.9711372788851902</v>
      </c>
      <c r="AA21">
        <f t="shared" si="18"/>
        <v>-7.09295979034344</v>
      </c>
      <c r="AB21">
        <f t="shared" si="19"/>
        <v>-151.63662864065472</v>
      </c>
      <c r="AC21">
        <f t="shared" si="20"/>
        <v>-11.173776639889805</v>
      </c>
      <c r="AD21">
        <f t="shared" si="21"/>
        <v>61.389619007887404</v>
      </c>
      <c r="AE21">
        <v>4</v>
      </c>
      <c r="AF21">
        <v>1</v>
      </c>
      <c r="AG21">
        <f t="shared" si="22"/>
        <v>1</v>
      </c>
      <c r="AH21">
        <f t="shared" si="23"/>
        <v>0</v>
      </c>
      <c r="AI21">
        <f t="shared" si="24"/>
        <v>53979.127029452182</v>
      </c>
      <c r="AJ21" t="s">
        <v>287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308</v>
      </c>
      <c r="AQ21">
        <v>443.794692307692</v>
      </c>
      <c r="AR21">
        <v>459.82</v>
      </c>
      <c r="AS21">
        <f t="shared" si="27"/>
        <v>3.4851262868748623E-2</v>
      </c>
      <c r="AT21">
        <v>0.5</v>
      </c>
      <c r="AU21">
        <f t="shared" si="28"/>
        <v>1180.192866871005</v>
      </c>
      <c r="AV21">
        <f t="shared" si="29"/>
        <v>-0.24882687832957368</v>
      </c>
      <c r="AW21">
        <f t="shared" si="30"/>
        <v>20.56560591957172</v>
      </c>
      <c r="AX21">
        <f t="shared" si="31"/>
        <v>0.24644426079770343</v>
      </c>
      <c r="AY21">
        <f t="shared" si="32"/>
        <v>2.7870071978887862E-4</v>
      </c>
      <c r="AZ21">
        <f t="shared" si="33"/>
        <v>6.0942542734113347</v>
      </c>
      <c r="BA21" t="s">
        <v>309</v>
      </c>
      <c r="BB21">
        <v>346.5</v>
      </c>
      <c r="BC21">
        <f t="shared" si="34"/>
        <v>113.32</v>
      </c>
      <c r="BD21">
        <f t="shared" si="35"/>
        <v>0.14141641098047997</v>
      </c>
      <c r="BE21">
        <f t="shared" si="36"/>
        <v>0.96113294781827285</v>
      </c>
      <c r="BF21">
        <f t="shared" si="37"/>
        <v>-6.2682862249289609E-2</v>
      </c>
      <c r="BG21">
        <f t="shared" si="38"/>
        <v>1.1003913508915646</v>
      </c>
      <c r="BH21">
        <f t="shared" si="39"/>
        <v>1400.009</v>
      </c>
      <c r="BI21">
        <f t="shared" si="40"/>
        <v>1180.192866871005</v>
      </c>
      <c r="BJ21">
        <f t="shared" si="41"/>
        <v>0.84298948568973842</v>
      </c>
      <c r="BK21">
        <f t="shared" si="42"/>
        <v>0.19597897137947681</v>
      </c>
      <c r="BL21">
        <v>6</v>
      </c>
      <c r="BM21">
        <v>0.5</v>
      </c>
      <c r="BN21" t="s">
        <v>290</v>
      </c>
      <c r="BO21">
        <v>2</v>
      </c>
      <c r="BP21">
        <v>1608332790.8499999</v>
      </c>
      <c r="BQ21">
        <v>149.316666666667</v>
      </c>
      <c r="BR21">
        <v>149.04689999999999</v>
      </c>
      <c r="BS21">
        <v>10.0930766666667</v>
      </c>
      <c r="BT21">
        <v>9.9020236666666701</v>
      </c>
      <c r="BU21">
        <v>145.72233333333301</v>
      </c>
      <c r="BV21">
        <v>10.122949999999999</v>
      </c>
      <c r="BW21">
        <v>500.01226666666702</v>
      </c>
      <c r="BX21">
        <v>102.41053333333301</v>
      </c>
      <c r="BY21">
        <v>9.9991026666666705E-2</v>
      </c>
      <c r="BZ21">
        <v>27.984673333333301</v>
      </c>
      <c r="CA21">
        <v>28.931176666666701</v>
      </c>
      <c r="CB21">
        <v>999.9</v>
      </c>
      <c r="CC21">
        <v>0</v>
      </c>
      <c r="CD21">
        <v>0</v>
      </c>
      <c r="CE21">
        <v>10000.8676666667</v>
      </c>
      <c r="CF21">
        <v>0</v>
      </c>
      <c r="CG21">
        <v>377.4024</v>
      </c>
      <c r="CH21">
        <v>1400.009</v>
      </c>
      <c r="CI21">
        <v>0.89999569999999995</v>
      </c>
      <c r="CJ21">
        <v>0.10000429333333299</v>
      </c>
      <c r="CK21">
        <v>0</v>
      </c>
      <c r="CL21">
        <v>443.81256666666701</v>
      </c>
      <c r="CM21">
        <v>4.9993800000000004</v>
      </c>
      <c r="CN21">
        <v>6432.1126666666696</v>
      </c>
      <c r="CO21">
        <v>11164.3833333333</v>
      </c>
      <c r="CP21">
        <v>47.936999999999998</v>
      </c>
      <c r="CQ21">
        <v>50.049599999999998</v>
      </c>
      <c r="CR21">
        <v>48.803733333333298</v>
      </c>
      <c r="CS21">
        <v>49.811999999999998</v>
      </c>
      <c r="CT21">
        <v>49.561999999999998</v>
      </c>
      <c r="CU21">
        <v>1255.50033333333</v>
      </c>
      <c r="CV21">
        <v>139.51033333333299</v>
      </c>
      <c r="CW21">
        <v>0</v>
      </c>
      <c r="CX21">
        <v>75.699999809265094</v>
      </c>
      <c r="CY21">
        <v>0</v>
      </c>
      <c r="CZ21">
        <v>443.794692307692</v>
      </c>
      <c r="DA21">
        <v>-2.0575726593856301</v>
      </c>
      <c r="DB21">
        <v>-21.405811948554099</v>
      </c>
      <c r="DC21">
        <v>6431.8938461538501</v>
      </c>
      <c r="DD21">
        <v>15</v>
      </c>
      <c r="DE21">
        <v>1608332490.5999999</v>
      </c>
      <c r="DF21" t="s">
        <v>291</v>
      </c>
      <c r="DG21">
        <v>1608332490.5999999</v>
      </c>
      <c r="DH21">
        <v>1608332490.5999999</v>
      </c>
      <c r="DI21">
        <v>21</v>
      </c>
      <c r="DJ21">
        <v>-2.383</v>
      </c>
      <c r="DK21">
        <v>-0.04</v>
      </c>
      <c r="DL21">
        <v>3.5939999999999999</v>
      </c>
      <c r="DM21">
        <v>-0.03</v>
      </c>
      <c r="DN21">
        <v>399</v>
      </c>
      <c r="DO21">
        <v>10</v>
      </c>
      <c r="DP21">
        <v>0.26</v>
      </c>
      <c r="DQ21">
        <v>0.15</v>
      </c>
      <c r="DR21">
        <v>-0.244551557082232</v>
      </c>
      <c r="DS21">
        <v>-0.16021868597411901</v>
      </c>
      <c r="DT21">
        <v>2.9145223145055601E-2</v>
      </c>
      <c r="DU21">
        <v>1</v>
      </c>
      <c r="DV21">
        <v>0.26479761290322601</v>
      </c>
      <c r="DW21">
        <v>0.180488129032257</v>
      </c>
      <c r="DX21">
        <v>3.4466327177057401E-2</v>
      </c>
      <c r="DY21">
        <v>1</v>
      </c>
      <c r="DZ21">
        <v>0.19110583870967701</v>
      </c>
      <c r="EA21">
        <v>-1.96722580645192E-3</v>
      </c>
      <c r="EB21">
        <v>4.4734616002449398E-4</v>
      </c>
      <c r="EC21">
        <v>1</v>
      </c>
      <c r="ED21">
        <v>3</v>
      </c>
      <c r="EE21">
        <v>3</v>
      </c>
      <c r="EF21" t="s">
        <v>297</v>
      </c>
      <c r="EG21">
        <v>100</v>
      </c>
      <c r="EH21">
        <v>100</v>
      </c>
      <c r="EI21">
        <v>3.5950000000000002</v>
      </c>
      <c r="EJ21">
        <v>-2.98E-2</v>
      </c>
      <c r="EK21">
        <v>3.5943500000000799</v>
      </c>
      <c r="EL21">
        <v>0</v>
      </c>
      <c r="EM21">
        <v>0</v>
      </c>
      <c r="EN21">
        <v>0</v>
      </c>
      <c r="EO21">
        <v>-2.9873999999999502E-2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5.0999999999999996</v>
      </c>
      <c r="EX21">
        <v>5.0999999999999996</v>
      </c>
      <c r="EY21">
        <v>2</v>
      </c>
      <c r="EZ21">
        <v>478.04399999999998</v>
      </c>
      <c r="FA21">
        <v>518.14499999999998</v>
      </c>
      <c r="FB21">
        <v>24.721599999999999</v>
      </c>
      <c r="FC21">
        <v>30.794799999999999</v>
      </c>
      <c r="FD21">
        <v>30.0001</v>
      </c>
      <c r="FE21">
        <v>30.530799999999999</v>
      </c>
      <c r="FF21">
        <v>30.566700000000001</v>
      </c>
      <c r="FG21">
        <v>9.7997300000000003</v>
      </c>
      <c r="FH21">
        <v>0</v>
      </c>
      <c r="FI21">
        <v>100</v>
      </c>
      <c r="FJ21">
        <v>24.7242</v>
      </c>
      <c r="FK21">
        <v>149.31399999999999</v>
      </c>
      <c r="FL21">
        <v>10.006399999999999</v>
      </c>
      <c r="FM21">
        <v>101.117</v>
      </c>
      <c r="FN21">
        <v>100.678</v>
      </c>
    </row>
    <row r="22" spans="1:170" x14ac:dyDescent="0.25">
      <c r="A22">
        <v>6</v>
      </c>
      <c r="B22">
        <v>1608332873.5999999</v>
      </c>
      <c r="C22">
        <v>400</v>
      </c>
      <c r="D22" t="s">
        <v>310</v>
      </c>
      <c r="E22" t="s">
        <v>311</v>
      </c>
      <c r="F22" t="s">
        <v>285</v>
      </c>
      <c r="G22" t="s">
        <v>286</v>
      </c>
      <c r="H22">
        <v>1608332865.8499999</v>
      </c>
      <c r="I22">
        <f t="shared" si="0"/>
        <v>1.6740126027081479E-4</v>
      </c>
      <c r="J22">
        <f t="shared" si="1"/>
        <v>-0.10619569591690946</v>
      </c>
      <c r="K22">
        <f t="shared" si="2"/>
        <v>199.29509999999999</v>
      </c>
      <c r="L22">
        <f t="shared" si="3"/>
        <v>219.50655508620548</v>
      </c>
      <c r="M22">
        <f t="shared" si="4"/>
        <v>22.501365298353132</v>
      </c>
      <c r="N22">
        <f t="shared" si="5"/>
        <v>20.429512209832101</v>
      </c>
      <c r="O22">
        <f t="shared" si="6"/>
        <v>5.6368742590569079E-3</v>
      </c>
      <c r="P22">
        <f t="shared" si="7"/>
        <v>2.972963226286244</v>
      </c>
      <c r="Q22">
        <f t="shared" si="8"/>
        <v>5.6309433550465931E-3</v>
      </c>
      <c r="R22">
        <f t="shared" si="9"/>
        <v>3.5198719330701454E-3</v>
      </c>
      <c r="S22">
        <f t="shared" si="10"/>
        <v>231.29636738521697</v>
      </c>
      <c r="T22">
        <f t="shared" si="11"/>
        <v>29.321707450415978</v>
      </c>
      <c r="U22">
        <f t="shared" si="12"/>
        <v>28.981929999999998</v>
      </c>
      <c r="V22">
        <f t="shared" si="13"/>
        <v>4.0175694040107937</v>
      </c>
      <c r="W22">
        <f t="shared" si="14"/>
        <v>27.514591017800612</v>
      </c>
      <c r="X22">
        <f t="shared" si="15"/>
        <v>1.0453603442059742</v>
      </c>
      <c r="Y22">
        <f t="shared" si="16"/>
        <v>3.7992945035224279</v>
      </c>
      <c r="Z22">
        <f t="shared" si="17"/>
        <v>2.9722090598048192</v>
      </c>
      <c r="AA22">
        <f t="shared" si="18"/>
        <v>-7.3823955779429324</v>
      </c>
      <c r="AB22">
        <f t="shared" si="19"/>
        <v>-154.15629308684788</v>
      </c>
      <c r="AC22">
        <f t="shared" si="20"/>
        <v>-11.359270122137305</v>
      </c>
      <c r="AD22">
        <f t="shared" si="21"/>
        <v>58.398408598288853</v>
      </c>
      <c r="AE22">
        <v>3</v>
      </c>
      <c r="AF22">
        <v>1</v>
      </c>
      <c r="AG22">
        <f t="shared" si="22"/>
        <v>1</v>
      </c>
      <c r="AH22">
        <f t="shared" si="23"/>
        <v>0</v>
      </c>
      <c r="AI22">
        <f t="shared" si="24"/>
        <v>54011.437434049178</v>
      </c>
      <c r="AJ22" t="s">
        <v>287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312</v>
      </c>
      <c r="AQ22">
        <v>443.50319230769202</v>
      </c>
      <c r="AR22">
        <v>459.7</v>
      </c>
      <c r="AS22">
        <f t="shared" si="27"/>
        <v>3.5233429828818719E-2</v>
      </c>
      <c r="AT22">
        <v>0.5</v>
      </c>
      <c r="AU22">
        <f t="shared" si="28"/>
        <v>1180.2115308569496</v>
      </c>
      <c r="AV22">
        <f t="shared" si="29"/>
        <v>-0.10619569591690946</v>
      </c>
      <c r="AW22">
        <f t="shared" si="30"/>
        <v>20.791450077805525</v>
      </c>
      <c r="AX22">
        <f t="shared" si="31"/>
        <v>0.25144659560582983</v>
      </c>
      <c r="AY22">
        <f t="shared" si="32"/>
        <v>3.9954853140345152E-4</v>
      </c>
      <c r="AZ22">
        <f t="shared" si="33"/>
        <v>6.096106156188819</v>
      </c>
      <c r="BA22" t="s">
        <v>313</v>
      </c>
      <c r="BB22">
        <v>344.11</v>
      </c>
      <c r="BC22">
        <f t="shared" si="34"/>
        <v>115.58999999999997</v>
      </c>
      <c r="BD22">
        <f t="shared" si="35"/>
        <v>0.14012291454544487</v>
      </c>
      <c r="BE22">
        <f t="shared" si="36"/>
        <v>0.96038684427872811</v>
      </c>
      <c r="BF22">
        <f t="shared" si="37"/>
        <v>-6.3323960181649791E-2</v>
      </c>
      <c r="BG22">
        <f t="shared" si="38"/>
        <v>1.1004384724870295</v>
      </c>
      <c r="BH22">
        <f t="shared" si="39"/>
        <v>1400.0313333333299</v>
      </c>
      <c r="BI22">
        <f t="shared" si="40"/>
        <v>1180.2115308569496</v>
      </c>
      <c r="BJ22">
        <f t="shared" si="41"/>
        <v>0.84298936942145997</v>
      </c>
      <c r="BK22">
        <f t="shared" si="42"/>
        <v>0.19597873884292002</v>
      </c>
      <c r="BL22">
        <v>6</v>
      </c>
      <c r="BM22">
        <v>0.5</v>
      </c>
      <c r="BN22" t="s">
        <v>290</v>
      </c>
      <c r="BO22">
        <v>2</v>
      </c>
      <c r="BP22">
        <v>1608332865.8499999</v>
      </c>
      <c r="BQ22">
        <v>199.29509999999999</v>
      </c>
      <c r="BR22">
        <v>199.20769999999999</v>
      </c>
      <c r="BS22">
        <v>10.197756666666701</v>
      </c>
      <c r="BT22">
        <v>9.9989240000000006</v>
      </c>
      <c r="BU22">
        <v>195.70066666666699</v>
      </c>
      <c r="BV22">
        <v>10.22762</v>
      </c>
      <c r="BW22">
        <v>500.000766666667</v>
      </c>
      <c r="BX22">
        <v>102.408933333333</v>
      </c>
      <c r="BY22">
        <v>9.9920170000000003E-2</v>
      </c>
      <c r="BZ22">
        <v>28.020126666666702</v>
      </c>
      <c r="CA22">
        <v>28.981929999999998</v>
      </c>
      <c r="CB22">
        <v>999.9</v>
      </c>
      <c r="CC22">
        <v>0</v>
      </c>
      <c r="CD22">
        <v>0</v>
      </c>
      <c r="CE22">
        <v>10008.502</v>
      </c>
      <c r="CF22">
        <v>0</v>
      </c>
      <c r="CG22">
        <v>430.85683333333299</v>
      </c>
      <c r="CH22">
        <v>1400.0313333333299</v>
      </c>
      <c r="CI22">
        <v>0.8999992</v>
      </c>
      <c r="CJ22">
        <v>0.10000075999999999</v>
      </c>
      <c r="CK22">
        <v>0</v>
      </c>
      <c r="CL22">
        <v>443.49939999999998</v>
      </c>
      <c r="CM22">
        <v>4.9993800000000004</v>
      </c>
      <c r="CN22">
        <v>6429.9549999999999</v>
      </c>
      <c r="CO22">
        <v>11164.58</v>
      </c>
      <c r="CP22">
        <v>48.066200000000002</v>
      </c>
      <c r="CQ22">
        <v>50.116599999999998</v>
      </c>
      <c r="CR22">
        <v>48.875</v>
      </c>
      <c r="CS22">
        <v>49.8791333333333</v>
      </c>
      <c r="CT22">
        <v>49.625</v>
      </c>
      <c r="CU22">
        <v>1255.5246666666701</v>
      </c>
      <c r="CV22">
        <v>139.50700000000001</v>
      </c>
      <c r="CW22">
        <v>0</v>
      </c>
      <c r="CX22">
        <v>74</v>
      </c>
      <c r="CY22">
        <v>0</v>
      </c>
      <c r="CZ22">
        <v>443.50319230769202</v>
      </c>
      <c r="DA22">
        <v>-1.1339145304347999</v>
      </c>
      <c r="DB22">
        <v>-24.256410222261799</v>
      </c>
      <c r="DC22">
        <v>6430.0215384615403</v>
      </c>
      <c r="DD22">
        <v>15</v>
      </c>
      <c r="DE22">
        <v>1608332490.5999999</v>
      </c>
      <c r="DF22" t="s">
        <v>291</v>
      </c>
      <c r="DG22">
        <v>1608332490.5999999</v>
      </c>
      <c r="DH22">
        <v>1608332490.5999999</v>
      </c>
      <c r="DI22">
        <v>21</v>
      </c>
      <c r="DJ22">
        <v>-2.383</v>
      </c>
      <c r="DK22">
        <v>-0.04</v>
      </c>
      <c r="DL22">
        <v>3.5939999999999999</v>
      </c>
      <c r="DM22">
        <v>-0.03</v>
      </c>
      <c r="DN22">
        <v>399</v>
      </c>
      <c r="DO22">
        <v>10</v>
      </c>
      <c r="DP22">
        <v>0.26</v>
      </c>
      <c r="DQ22">
        <v>0.15</v>
      </c>
      <c r="DR22">
        <v>-0.102138436294694</v>
      </c>
      <c r="DS22">
        <v>-0.13314018692891999</v>
      </c>
      <c r="DT22">
        <v>2.25643164709655E-2</v>
      </c>
      <c r="DU22">
        <v>1</v>
      </c>
      <c r="DV22">
        <v>8.2518034516129005E-2</v>
      </c>
      <c r="DW22">
        <v>0.14536869435483901</v>
      </c>
      <c r="DX22">
        <v>2.66307872279169E-2</v>
      </c>
      <c r="DY22">
        <v>1</v>
      </c>
      <c r="DZ22">
        <v>0.198834419354839</v>
      </c>
      <c r="EA22">
        <v>2.1109354838703101E-3</v>
      </c>
      <c r="EB22">
        <v>4.7333789160111602E-4</v>
      </c>
      <c r="EC22">
        <v>1</v>
      </c>
      <c r="ED22">
        <v>3</v>
      </c>
      <c r="EE22">
        <v>3</v>
      </c>
      <c r="EF22" t="s">
        <v>297</v>
      </c>
      <c r="EG22">
        <v>100</v>
      </c>
      <c r="EH22">
        <v>100</v>
      </c>
      <c r="EI22">
        <v>3.5950000000000002</v>
      </c>
      <c r="EJ22">
        <v>-2.9899999999999999E-2</v>
      </c>
      <c r="EK22">
        <v>3.5943500000000799</v>
      </c>
      <c r="EL22">
        <v>0</v>
      </c>
      <c r="EM22">
        <v>0</v>
      </c>
      <c r="EN22">
        <v>0</v>
      </c>
      <c r="EO22">
        <v>-2.9873999999999502E-2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6.4</v>
      </c>
      <c r="EX22">
        <v>6.4</v>
      </c>
      <c r="EY22">
        <v>2</v>
      </c>
      <c r="EZ22">
        <v>478.399</v>
      </c>
      <c r="FA22">
        <v>518.17399999999998</v>
      </c>
      <c r="FB22">
        <v>24.607199999999999</v>
      </c>
      <c r="FC22">
        <v>30.843599999999999</v>
      </c>
      <c r="FD22">
        <v>30.000800000000002</v>
      </c>
      <c r="FE22">
        <v>30.594899999999999</v>
      </c>
      <c r="FF22">
        <v>30.635899999999999</v>
      </c>
      <c r="FG22">
        <v>12.068899999999999</v>
      </c>
      <c r="FH22">
        <v>0</v>
      </c>
      <c r="FI22">
        <v>100</v>
      </c>
      <c r="FJ22">
        <v>24.598500000000001</v>
      </c>
      <c r="FK22">
        <v>199.518</v>
      </c>
      <c r="FL22">
        <v>10.107799999999999</v>
      </c>
      <c r="FM22">
        <v>101.10899999999999</v>
      </c>
      <c r="FN22">
        <v>100.669</v>
      </c>
    </row>
    <row r="23" spans="1:170" x14ac:dyDescent="0.25">
      <c r="A23">
        <v>7</v>
      </c>
      <c r="B23">
        <v>1608332948.5999999</v>
      </c>
      <c r="C23">
        <v>475</v>
      </c>
      <c r="D23" t="s">
        <v>314</v>
      </c>
      <c r="E23" t="s">
        <v>315</v>
      </c>
      <c r="F23" t="s">
        <v>285</v>
      </c>
      <c r="G23" t="s">
        <v>286</v>
      </c>
      <c r="H23">
        <v>1608332940.8499999</v>
      </c>
      <c r="I23">
        <f t="shared" si="0"/>
        <v>1.6556784301049489E-4</v>
      </c>
      <c r="J23">
        <f t="shared" si="1"/>
        <v>0.15968078613999304</v>
      </c>
      <c r="K23">
        <f t="shared" si="2"/>
        <v>249.2627</v>
      </c>
      <c r="L23">
        <f t="shared" si="3"/>
        <v>193.00969625482276</v>
      </c>
      <c r="M23">
        <f t="shared" si="4"/>
        <v>19.784773665806135</v>
      </c>
      <c r="N23">
        <f t="shared" si="5"/>
        <v>25.551079549478899</v>
      </c>
      <c r="O23">
        <f t="shared" si="6"/>
        <v>5.5881662599288982E-3</v>
      </c>
      <c r="P23">
        <f t="shared" si="7"/>
        <v>2.9707806536320653</v>
      </c>
      <c r="Q23">
        <f t="shared" si="8"/>
        <v>5.5823330756961933E-3</v>
      </c>
      <c r="R23">
        <f t="shared" si="9"/>
        <v>3.4894817415384478E-3</v>
      </c>
      <c r="S23">
        <f t="shared" si="10"/>
        <v>231.28954714902042</v>
      </c>
      <c r="T23">
        <f t="shared" si="11"/>
        <v>29.277729204529603</v>
      </c>
      <c r="U23">
        <f t="shared" si="12"/>
        <v>28.9862866666667</v>
      </c>
      <c r="V23">
        <f t="shared" si="13"/>
        <v>4.0185824828548329</v>
      </c>
      <c r="W23">
        <f t="shared" si="14"/>
        <v>27.803005392738676</v>
      </c>
      <c r="X23">
        <f t="shared" si="15"/>
        <v>1.053529665383377</v>
      </c>
      <c r="Y23">
        <f t="shared" si="16"/>
        <v>3.7892654067481772</v>
      </c>
      <c r="Z23">
        <f t="shared" si="17"/>
        <v>2.9650528174714559</v>
      </c>
      <c r="AA23">
        <f t="shared" si="18"/>
        <v>-7.3015418767628244</v>
      </c>
      <c r="AB23">
        <f t="shared" si="19"/>
        <v>-162.00257495449623</v>
      </c>
      <c r="AC23">
        <f t="shared" si="20"/>
        <v>-11.943774617595961</v>
      </c>
      <c r="AD23">
        <f t="shared" si="21"/>
        <v>50.041655700165421</v>
      </c>
      <c r="AE23">
        <v>3</v>
      </c>
      <c r="AF23">
        <v>1</v>
      </c>
      <c r="AG23">
        <f t="shared" si="22"/>
        <v>1</v>
      </c>
      <c r="AH23">
        <f t="shared" si="23"/>
        <v>0</v>
      </c>
      <c r="AI23">
        <f t="shared" si="24"/>
        <v>53955.573397136286</v>
      </c>
      <c r="AJ23" t="s">
        <v>287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316</v>
      </c>
      <c r="AQ23">
        <v>443.51311538461499</v>
      </c>
      <c r="AR23">
        <v>460.55</v>
      </c>
      <c r="AS23">
        <f t="shared" si="27"/>
        <v>3.6992475551807624E-2</v>
      </c>
      <c r="AT23">
        <v>0.5</v>
      </c>
      <c r="AU23">
        <f t="shared" si="28"/>
        <v>1180.1784538820475</v>
      </c>
      <c r="AV23">
        <f t="shared" si="29"/>
        <v>0.15968078613999304</v>
      </c>
      <c r="AW23">
        <f t="shared" si="30"/>
        <v>21.828861301000881</v>
      </c>
      <c r="AX23">
        <f t="shared" si="31"/>
        <v>0.24583649983715128</v>
      </c>
      <c r="AY23">
        <f t="shared" si="32"/>
        <v>6.2484471185737984E-4</v>
      </c>
      <c r="AZ23">
        <f t="shared" si="33"/>
        <v>6.0830094452285302</v>
      </c>
      <c r="BA23" t="s">
        <v>317</v>
      </c>
      <c r="BB23">
        <v>347.33</v>
      </c>
      <c r="BC23">
        <f t="shared" si="34"/>
        <v>113.22000000000003</v>
      </c>
      <c r="BD23">
        <f t="shared" si="35"/>
        <v>0.15047592841710841</v>
      </c>
      <c r="BE23">
        <f t="shared" si="36"/>
        <v>0.96115618835234573</v>
      </c>
      <c r="BF23">
        <f t="shared" si="37"/>
        <v>-6.6830464235604584E-2</v>
      </c>
      <c r="BG23">
        <f t="shared" si="38"/>
        <v>1.1001046945191542</v>
      </c>
      <c r="BH23">
        <f t="shared" si="39"/>
        <v>1399.99233333333</v>
      </c>
      <c r="BI23">
        <f t="shared" si="40"/>
        <v>1180.1784538820475</v>
      </c>
      <c r="BJ23">
        <f t="shared" si="41"/>
        <v>0.84298922628532269</v>
      </c>
      <c r="BK23">
        <f t="shared" si="42"/>
        <v>0.19597845257064536</v>
      </c>
      <c r="BL23">
        <v>6</v>
      </c>
      <c r="BM23">
        <v>0.5</v>
      </c>
      <c r="BN23" t="s">
        <v>290</v>
      </c>
      <c r="BO23">
        <v>2</v>
      </c>
      <c r="BP23">
        <v>1608332940.8499999</v>
      </c>
      <c r="BQ23">
        <v>249.2627</v>
      </c>
      <c r="BR23">
        <v>249.50383333333301</v>
      </c>
      <c r="BS23">
        <v>10.277673333333301</v>
      </c>
      <c r="BT23">
        <v>10.08104</v>
      </c>
      <c r="BU23">
        <v>245.668366666667</v>
      </c>
      <c r="BV23">
        <v>10.307550000000001</v>
      </c>
      <c r="BW23">
        <v>500.01549999999997</v>
      </c>
      <c r="BX23">
        <v>102.4066</v>
      </c>
      <c r="BY23">
        <v>0.100030753333333</v>
      </c>
      <c r="BZ23">
        <v>27.974786666666699</v>
      </c>
      <c r="CA23">
        <v>28.9862866666667</v>
      </c>
      <c r="CB23">
        <v>999.9</v>
      </c>
      <c r="CC23">
        <v>0</v>
      </c>
      <c r="CD23">
        <v>0</v>
      </c>
      <c r="CE23">
        <v>9996.3760000000002</v>
      </c>
      <c r="CF23">
        <v>0</v>
      </c>
      <c r="CG23">
        <v>412.38563333333298</v>
      </c>
      <c r="CH23">
        <v>1399.99233333333</v>
      </c>
      <c r="CI23">
        <v>0.9000013</v>
      </c>
      <c r="CJ23">
        <v>9.999864E-2</v>
      </c>
      <c r="CK23">
        <v>0</v>
      </c>
      <c r="CL23">
        <v>443.51900000000001</v>
      </c>
      <c r="CM23">
        <v>4.9993800000000004</v>
      </c>
      <c r="CN23">
        <v>6435.6493333333301</v>
      </c>
      <c r="CO23">
        <v>11164.266666666699</v>
      </c>
      <c r="CP23">
        <v>48.231099999999998</v>
      </c>
      <c r="CQ23">
        <v>50.186999999999998</v>
      </c>
      <c r="CR23">
        <v>49.028933333333299</v>
      </c>
      <c r="CS23">
        <v>50</v>
      </c>
      <c r="CT23">
        <v>49.75</v>
      </c>
      <c r="CU23">
        <v>1255.49833333333</v>
      </c>
      <c r="CV23">
        <v>139.49666666666701</v>
      </c>
      <c r="CW23">
        <v>0</v>
      </c>
      <c r="CX23">
        <v>74.099999904632597</v>
      </c>
      <c r="CY23">
        <v>0</v>
      </c>
      <c r="CZ23">
        <v>443.51311538461499</v>
      </c>
      <c r="DA23">
        <v>-2.0839316242365902</v>
      </c>
      <c r="DB23">
        <v>-20.0776068319704</v>
      </c>
      <c r="DC23">
        <v>6435.72961538462</v>
      </c>
      <c r="DD23">
        <v>15</v>
      </c>
      <c r="DE23">
        <v>1608332490.5999999</v>
      </c>
      <c r="DF23" t="s">
        <v>291</v>
      </c>
      <c r="DG23">
        <v>1608332490.5999999</v>
      </c>
      <c r="DH23">
        <v>1608332490.5999999</v>
      </c>
      <c r="DI23">
        <v>21</v>
      </c>
      <c r="DJ23">
        <v>-2.383</v>
      </c>
      <c r="DK23">
        <v>-0.04</v>
      </c>
      <c r="DL23">
        <v>3.5939999999999999</v>
      </c>
      <c r="DM23">
        <v>-0.03</v>
      </c>
      <c r="DN23">
        <v>399</v>
      </c>
      <c r="DO23">
        <v>10</v>
      </c>
      <c r="DP23">
        <v>0.26</v>
      </c>
      <c r="DQ23">
        <v>0.15</v>
      </c>
      <c r="DR23">
        <v>0.162463016728773</v>
      </c>
      <c r="DS23">
        <v>-0.12009532864832401</v>
      </c>
      <c r="DT23">
        <v>1.80389187669221E-2</v>
      </c>
      <c r="DU23">
        <v>1</v>
      </c>
      <c r="DV23">
        <v>-0.24496703225806499</v>
      </c>
      <c r="DW23">
        <v>0.11563340322580699</v>
      </c>
      <c r="DX23">
        <v>2.1273246218581201E-2</v>
      </c>
      <c r="DY23">
        <v>1</v>
      </c>
      <c r="DZ23">
        <v>0.19652432258064501</v>
      </c>
      <c r="EA23">
        <v>4.6055322580641298E-3</v>
      </c>
      <c r="EB23">
        <v>4.7179522533765002E-4</v>
      </c>
      <c r="EC23">
        <v>1</v>
      </c>
      <c r="ED23">
        <v>3</v>
      </c>
      <c r="EE23">
        <v>3</v>
      </c>
      <c r="EF23" t="s">
        <v>297</v>
      </c>
      <c r="EG23">
        <v>100</v>
      </c>
      <c r="EH23">
        <v>100</v>
      </c>
      <c r="EI23">
        <v>3.5950000000000002</v>
      </c>
      <c r="EJ23">
        <v>-2.9899999999999999E-2</v>
      </c>
      <c r="EK23">
        <v>3.5943500000000799</v>
      </c>
      <c r="EL23">
        <v>0</v>
      </c>
      <c r="EM23">
        <v>0</v>
      </c>
      <c r="EN23">
        <v>0</v>
      </c>
      <c r="EO23">
        <v>-2.9873999999999502E-2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7.6</v>
      </c>
      <c r="EX23">
        <v>7.6</v>
      </c>
      <c r="EY23">
        <v>2</v>
      </c>
      <c r="EZ23">
        <v>478.512</v>
      </c>
      <c r="FA23">
        <v>517.79399999999998</v>
      </c>
      <c r="FB23">
        <v>24.5383</v>
      </c>
      <c r="FC23">
        <v>30.966799999999999</v>
      </c>
      <c r="FD23">
        <v>30.000599999999999</v>
      </c>
      <c r="FE23">
        <v>30.701599999999999</v>
      </c>
      <c r="FF23">
        <v>30.741499999999998</v>
      </c>
      <c r="FG23">
        <v>14.2996</v>
      </c>
      <c r="FH23">
        <v>0</v>
      </c>
      <c r="FI23">
        <v>100</v>
      </c>
      <c r="FJ23">
        <v>24.542899999999999</v>
      </c>
      <c r="FK23">
        <v>249.92500000000001</v>
      </c>
      <c r="FL23">
        <v>10.208600000000001</v>
      </c>
      <c r="FM23">
        <v>101.083</v>
      </c>
      <c r="FN23">
        <v>100.646</v>
      </c>
    </row>
    <row r="24" spans="1:170" x14ac:dyDescent="0.25">
      <c r="A24">
        <v>8</v>
      </c>
      <c r="B24">
        <v>1608333049.5999999</v>
      </c>
      <c r="C24">
        <v>576</v>
      </c>
      <c r="D24" t="s">
        <v>318</v>
      </c>
      <c r="E24" t="s">
        <v>319</v>
      </c>
      <c r="F24" t="s">
        <v>285</v>
      </c>
      <c r="G24" t="s">
        <v>286</v>
      </c>
      <c r="H24">
        <v>1608333041.8499999</v>
      </c>
      <c r="I24">
        <f t="shared" si="0"/>
        <v>1.8890580321300162E-4</v>
      </c>
      <c r="J24">
        <f t="shared" si="1"/>
        <v>1.1260405178705131</v>
      </c>
      <c r="K24">
        <f t="shared" si="2"/>
        <v>399.39166666666699</v>
      </c>
      <c r="L24">
        <f t="shared" si="3"/>
        <v>105.74994281037928</v>
      </c>
      <c r="M24">
        <f t="shared" si="4"/>
        <v>10.839646089409065</v>
      </c>
      <c r="N24">
        <f t="shared" si="5"/>
        <v>40.938691810819506</v>
      </c>
      <c r="O24">
        <f t="shared" si="6"/>
        <v>6.4021196522649516E-3</v>
      </c>
      <c r="P24">
        <f t="shared" si="7"/>
        <v>2.9704315304345505</v>
      </c>
      <c r="Q24">
        <f t="shared" si="8"/>
        <v>6.3944637866046932E-3</v>
      </c>
      <c r="R24">
        <f t="shared" si="9"/>
        <v>3.997226937620924E-3</v>
      </c>
      <c r="S24">
        <f t="shared" si="10"/>
        <v>231.29268080811366</v>
      </c>
      <c r="T24">
        <f t="shared" si="11"/>
        <v>29.290519417599768</v>
      </c>
      <c r="U24">
        <f t="shared" si="12"/>
        <v>28.9754</v>
      </c>
      <c r="V24">
        <f t="shared" si="13"/>
        <v>4.0160513654750156</v>
      </c>
      <c r="W24">
        <f t="shared" si="14"/>
        <v>28.02067831541968</v>
      </c>
      <c r="X24">
        <f t="shared" si="15"/>
        <v>1.0629319994211375</v>
      </c>
      <c r="Y24">
        <f t="shared" si="16"/>
        <v>3.7933842552134429</v>
      </c>
      <c r="Z24">
        <f t="shared" si="17"/>
        <v>2.9531193660538779</v>
      </c>
      <c r="AA24">
        <f t="shared" si="18"/>
        <v>-8.3307459216933708</v>
      </c>
      <c r="AB24">
        <f t="shared" si="19"/>
        <v>-157.25614754665597</v>
      </c>
      <c r="AC24">
        <f t="shared" si="20"/>
        <v>-11.595648008211084</v>
      </c>
      <c r="AD24">
        <f t="shared" si="21"/>
        <v>54.110139331553256</v>
      </c>
      <c r="AE24">
        <v>3</v>
      </c>
      <c r="AF24">
        <v>1</v>
      </c>
      <c r="AG24">
        <f t="shared" si="22"/>
        <v>1</v>
      </c>
      <c r="AH24">
        <f t="shared" si="23"/>
        <v>0</v>
      </c>
      <c r="AI24">
        <f t="shared" si="24"/>
        <v>53941.922373199697</v>
      </c>
      <c r="AJ24" t="s">
        <v>287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320</v>
      </c>
      <c r="AQ24">
        <v>446.42107692307701</v>
      </c>
      <c r="AR24">
        <v>464.63</v>
      </c>
      <c r="AS24">
        <f t="shared" si="27"/>
        <v>3.9190157925495517E-2</v>
      </c>
      <c r="AT24">
        <v>0.5</v>
      </c>
      <c r="AU24">
        <f t="shared" si="28"/>
        <v>1180.1944678676837</v>
      </c>
      <c r="AV24">
        <f t="shared" si="29"/>
        <v>1.1260405178705131</v>
      </c>
      <c r="AW24">
        <f t="shared" si="30"/>
        <v>23.126003789265333</v>
      </c>
      <c r="AX24">
        <f t="shared" si="31"/>
        <v>0.25133977573553146</v>
      </c>
      <c r="AY24">
        <f t="shared" si="32"/>
        <v>1.4436502153454887E-3</v>
      </c>
      <c r="AZ24">
        <f t="shared" si="33"/>
        <v>6.0208122592170108</v>
      </c>
      <c r="BA24" t="s">
        <v>321</v>
      </c>
      <c r="BB24">
        <v>347.85</v>
      </c>
      <c r="BC24">
        <f t="shared" si="34"/>
        <v>116.77999999999997</v>
      </c>
      <c r="BD24">
        <f t="shared" si="35"/>
        <v>0.15592501350336521</v>
      </c>
      <c r="BE24">
        <f t="shared" si="36"/>
        <v>0.95992766528379703</v>
      </c>
      <c r="BF24">
        <f t="shared" si="37"/>
        <v>-7.2589780466787573E-2</v>
      </c>
      <c r="BG24">
        <f t="shared" si="38"/>
        <v>1.0985025602733536</v>
      </c>
      <c r="BH24">
        <f t="shared" si="39"/>
        <v>1400.01133333333</v>
      </c>
      <c r="BI24">
        <f t="shared" si="40"/>
        <v>1180.1944678676837</v>
      </c>
      <c r="BJ24">
        <f t="shared" si="41"/>
        <v>0.8429892242784367</v>
      </c>
      <c r="BK24">
        <f t="shared" si="42"/>
        <v>0.1959784485568736</v>
      </c>
      <c r="BL24">
        <v>6</v>
      </c>
      <c r="BM24">
        <v>0.5</v>
      </c>
      <c r="BN24" t="s">
        <v>290</v>
      </c>
      <c r="BO24">
        <v>2</v>
      </c>
      <c r="BP24">
        <v>1608333041.8499999</v>
      </c>
      <c r="BQ24">
        <v>399.39166666666699</v>
      </c>
      <c r="BR24">
        <v>400.83343333333301</v>
      </c>
      <c r="BS24">
        <v>10.3698033333333</v>
      </c>
      <c r="BT24">
        <v>10.14547</v>
      </c>
      <c r="BU24">
        <v>395.797233333333</v>
      </c>
      <c r="BV24">
        <v>10.3996866666667</v>
      </c>
      <c r="BW24">
        <v>500.00653333333298</v>
      </c>
      <c r="BX24">
        <v>102.402633333333</v>
      </c>
      <c r="BY24">
        <v>9.9985593333333303E-2</v>
      </c>
      <c r="BZ24">
        <v>27.99342</v>
      </c>
      <c r="CA24">
        <v>28.9754</v>
      </c>
      <c r="CB24">
        <v>999.9</v>
      </c>
      <c r="CC24">
        <v>0</v>
      </c>
      <c r="CD24">
        <v>0</v>
      </c>
      <c r="CE24">
        <v>9994.7880000000005</v>
      </c>
      <c r="CF24">
        <v>0</v>
      </c>
      <c r="CG24">
        <v>340.99936666666702</v>
      </c>
      <c r="CH24">
        <v>1400.01133333333</v>
      </c>
      <c r="CI24">
        <v>0.90000123333333304</v>
      </c>
      <c r="CJ24">
        <v>9.9998706666666604E-2</v>
      </c>
      <c r="CK24">
        <v>0</v>
      </c>
      <c r="CL24">
        <v>446.433966666667</v>
      </c>
      <c r="CM24">
        <v>4.9993800000000004</v>
      </c>
      <c r="CN24">
        <v>6477.2280000000001</v>
      </c>
      <c r="CO24">
        <v>11164.436666666699</v>
      </c>
      <c r="CP24">
        <v>48.2541333333333</v>
      </c>
      <c r="CQ24">
        <v>50.25</v>
      </c>
      <c r="CR24">
        <v>49.099800000000002</v>
      </c>
      <c r="CS24">
        <v>50.061999999999998</v>
      </c>
      <c r="CT24">
        <v>49.811999999999998</v>
      </c>
      <c r="CU24">
        <v>1255.5143333333299</v>
      </c>
      <c r="CV24">
        <v>139.49833333333299</v>
      </c>
      <c r="CW24">
        <v>0</v>
      </c>
      <c r="CX24">
        <v>100.5</v>
      </c>
      <c r="CY24">
        <v>0</v>
      </c>
      <c r="CZ24">
        <v>446.42107692307701</v>
      </c>
      <c r="DA24">
        <v>0.25278632041201499</v>
      </c>
      <c r="DB24">
        <v>0.929572593657917</v>
      </c>
      <c r="DC24">
        <v>6477.1949999999997</v>
      </c>
      <c r="DD24">
        <v>15</v>
      </c>
      <c r="DE24">
        <v>1608332490.5999999</v>
      </c>
      <c r="DF24" t="s">
        <v>291</v>
      </c>
      <c r="DG24">
        <v>1608332490.5999999</v>
      </c>
      <c r="DH24">
        <v>1608332490.5999999</v>
      </c>
      <c r="DI24">
        <v>21</v>
      </c>
      <c r="DJ24">
        <v>-2.383</v>
      </c>
      <c r="DK24">
        <v>-0.04</v>
      </c>
      <c r="DL24">
        <v>3.5939999999999999</v>
      </c>
      <c r="DM24">
        <v>-0.03</v>
      </c>
      <c r="DN24">
        <v>399</v>
      </c>
      <c r="DO24">
        <v>10</v>
      </c>
      <c r="DP24">
        <v>0.26</v>
      </c>
      <c r="DQ24">
        <v>0.15</v>
      </c>
      <c r="DR24">
        <v>1.13186958926385</v>
      </c>
      <c r="DS24">
        <v>-0.12057981456304601</v>
      </c>
      <c r="DT24">
        <v>1.9692953295695301E-2</v>
      </c>
      <c r="DU24">
        <v>1</v>
      </c>
      <c r="DV24">
        <v>-1.4470719354838699</v>
      </c>
      <c r="DW24">
        <v>0.15462967741935801</v>
      </c>
      <c r="DX24">
        <v>2.4167954445098502E-2</v>
      </c>
      <c r="DY24">
        <v>1</v>
      </c>
      <c r="DZ24">
        <v>0.22398167741935501</v>
      </c>
      <c r="EA24">
        <v>2.3661483870967798E-2</v>
      </c>
      <c r="EB24">
        <v>1.8202660455512801E-3</v>
      </c>
      <c r="EC24">
        <v>1</v>
      </c>
      <c r="ED24">
        <v>3</v>
      </c>
      <c r="EE24">
        <v>3</v>
      </c>
      <c r="EF24" t="s">
        <v>297</v>
      </c>
      <c r="EG24">
        <v>100</v>
      </c>
      <c r="EH24">
        <v>100</v>
      </c>
      <c r="EI24">
        <v>3.5939999999999999</v>
      </c>
      <c r="EJ24">
        <v>-2.9899999999999999E-2</v>
      </c>
      <c r="EK24">
        <v>3.5943500000000799</v>
      </c>
      <c r="EL24">
        <v>0</v>
      </c>
      <c r="EM24">
        <v>0</v>
      </c>
      <c r="EN24">
        <v>0</v>
      </c>
      <c r="EO24">
        <v>-2.9873999999999502E-2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9.3000000000000007</v>
      </c>
      <c r="EX24">
        <v>9.3000000000000007</v>
      </c>
      <c r="EY24">
        <v>2</v>
      </c>
      <c r="EZ24">
        <v>478.65199999999999</v>
      </c>
      <c r="FA24">
        <v>518.154</v>
      </c>
      <c r="FB24">
        <v>24.790900000000001</v>
      </c>
      <c r="FC24">
        <v>31.065300000000001</v>
      </c>
      <c r="FD24">
        <v>30.000399999999999</v>
      </c>
      <c r="FE24">
        <v>30.795999999999999</v>
      </c>
      <c r="FF24">
        <v>30.831499999999998</v>
      </c>
      <c r="FG24">
        <v>20.727499999999999</v>
      </c>
      <c r="FH24">
        <v>0</v>
      </c>
      <c r="FI24">
        <v>100</v>
      </c>
      <c r="FJ24">
        <v>24.7879</v>
      </c>
      <c r="FK24">
        <v>400.96100000000001</v>
      </c>
      <c r="FL24">
        <v>10.291399999999999</v>
      </c>
      <c r="FM24">
        <v>101.072</v>
      </c>
      <c r="FN24">
        <v>100.636</v>
      </c>
    </row>
    <row r="25" spans="1:170" x14ac:dyDescent="0.25">
      <c r="A25">
        <v>9</v>
      </c>
      <c r="B25">
        <v>1608333156.5999999</v>
      </c>
      <c r="C25">
        <v>683</v>
      </c>
      <c r="D25" t="s">
        <v>322</v>
      </c>
      <c r="E25" t="s">
        <v>323</v>
      </c>
      <c r="F25" t="s">
        <v>285</v>
      </c>
      <c r="G25" t="s">
        <v>286</v>
      </c>
      <c r="H25">
        <v>1608333148.8499999</v>
      </c>
      <c r="I25">
        <f t="shared" si="0"/>
        <v>2.015543566994493E-4</v>
      </c>
      <c r="J25">
        <f t="shared" si="1"/>
        <v>1.2732866046080329</v>
      </c>
      <c r="K25">
        <f t="shared" si="2"/>
        <v>500.1071</v>
      </c>
      <c r="L25">
        <f t="shared" si="3"/>
        <v>185.83540624532517</v>
      </c>
      <c r="M25">
        <f t="shared" si="4"/>
        <v>19.047461976170514</v>
      </c>
      <c r="N25">
        <f t="shared" si="5"/>
        <v>51.259182325502259</v>
      </c>
      <c r="O25">
        <f t="shared" si="6"/>
        <v>6.8418804953624193E-3</v>
      </c>
      <c r="P25">
        <f t="shared" si="7"/>
        <v>2.9781793822371068</v>
      </c>
      <c r="Q25">
        <f t="shared" si="8"/>
        <v>6.8331602354167386E-3</v>
      </c>
      <c r="R25">
        <f t="shared" si="9"/>
        <v>4.2715076845116166E-3</v>
      </c>
      <c r="S25">
        <f t="shared" si="10"/>
        <v>231.29548155527542</v>
      </c>
      <c r="T25">
        <f t="shared" si="11"/>
        <v>29.279504900021113</v>
      </c>
      <c r="U25">
        <f t="shared" si="12"/>
        <v>28.946076666666698</v>
      </c>
      <c r="V25">
        <f t="shared" si="13"/>
        <v>4.0092406920396479</v>
      </c>
      <c r="W25">
        <f t="shared" si="14"/>
        <v>27.970159724545269</v>
      </c>
      <c r="X25">
        <f t="shared" si="15"/>
        <v>1.0607278298586857</v>
      </c>
      <c r="Y25">
        <f t="shared" si="16"/>
        <v>3.7923552825758162</v>
      </c>
      <c r="Z25">
        <f t="shared" si="17"/>
        <v>2.9485128621809622</v>
      </c>
      <c r="AA25">
        <f t="shared" si="18"/>
        <v>-8.8885471304457138</v>
      </c>
      <c r="AB25">
        <f t="shared" si="19"/>
        <v>-153.7053172385198</v>
      </c>
      <c r="AC25">
        <f t="shared" si="20"/>
        <v>-11.302421552658798</v>
      </c>
      <c r="AD25">
        <f t="shared" si="21"/>
        <v>57.399195633651118</v>
      </c>
      <c r="AE25">
        <v>3</v>
      </c>
      <c r="AF25">
        <v>1</v>
      </c>
      <c r="AG25">
        <f t="shared" si="22"/>
        <v>1</v>
      </c>
      <c r="AH25">
        <f t="shared" si="23"/>
        <v>0</v>
      </c>
      <c r="AI25">
        <f t="shared" si="24"/>
        <v>54169.757711790764</v>
      </c>
      <c r="AJ25" t="s">
        <v>287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324</v>
      </c>
      <c r="AQ25">
        <v>449.59868</v>
      </c>
      <c r="AR25">
        <v>469.7</v>
      </c>
      <c r="AS25">
        <f t="shared" si="27"/>
        <v>4.2796082605918606E-2</v>
      </c>
      <c r="AT25">
        <v>0.5</v>
      </c>
      <c r="AU25">
        <f t="shared" si="28"/>
        <v>1180.2075358747331</v>
      </c>
      <c r="AV25">
        <f t="shared" si="29"/>
        <v>1.2732866046080329</v>
      </c>
      <c r="AW25">
        <f t="shared" si="30"/>
        <v>25.254129598711362</v>
      </c>
      <c r="AX25">
        <f t="shared" si="31"/>
        <v>0.25388545880349161</v>
      </c>
      <c r="AY25">
        <f t="shared" si="32"/>
        <v>1.568397106575266E-3</v>
      </c>
      <c r="AZ25">
        <f t="shared" si="33"/>
        <v>5.945028741750054</v>
      </c>
      <c r="BA25" t="s">
        <v>325</v>
      </c>
      <c r="BB25">
        <v>350.45</v>
      </c>
      <c r="BC25">
        <f t="shared" si="34"/>
        <v>119.25</v>
      </c>
      <c r="BD25">
        <f t="shared" si="35"/>
        <v>0.16856452830188667</v>
      </c>
      <c r="BE25">
        <f t="shared" si="36"/>
        <v>0.95904355979296818</v>
      </c>
      <c r="BF25">
        <f t="shared" si="37"/>
        <v>-8.178684861193701E-2</v>
      </c>
      <c r="BG25">
        <f t="shared" si="38"/>
        <v>1.0965116728649689</v>
      </c>
      <c r="BH25">
        <f t="shared" si="39"/>
        <v>1400.0266666666701</v>
      </c>
      <c r="BI25">
        <f t="shared" si="40"/>
        <v>1180.2075358747331</v>
      </c>
      <c r="BJ25">
        <f t="shared" si="41"/>
        <v>0.84298932582812491</v>
      </c>
      <c r="BK25">
        <f t="shared" si="42"/>
        <v>0.19597865165624992</v>
      </c>
      <c r="BL25">
        <v>6</v>
      </c>
      <c r="BM25">
        <v>0.5</v>
      </c>
      <c r="BN25" t="s">
        <v>290</v>
      </c>
      <c r="BO25">
        <v>2</v>
      </c>
      <c r="BP25">
        <v>1608333148.8499999</v>
      </c>
      <c r="BQ25">
        <v>500.1071</v>
      </c>
      <c r="BR25">
        <v>501.75603333333299</v>
      </c>
      <c r="BS25">
        <v>10.348926666666699</v>
      </c>
      <c r="BT25">
        <v>10.10956</v>
      </c>
      <c r="BU25">
        <v>496.11810000000003</v>
      </c>
      <c r="BV25">
        <v>10.3769266666667</v>
      </c>
      <c r="BW25">
        <v>499.99063333333299</v>
      </c>
      <c r="BX25">
        <v>102.396733333333</v>
      </c>
      <c r="BY25">
        <v>9.9676586666666706E-2</v>
      </c>
      <c r="BZ25">
        <v>27.988766666666699</v>
      </c>
      <c r="CA25">
        <v>28.946076666666698</v>
      </c>
      <c r="CB25">
        <v>999.9</v>
      </c>
      <c r="CC25">
        <v>0</v>
      </c>
      <c r="CD25">
        <v>0</v>
      </c>
      <c r="CE25">
        <v>10039.2663333333</v>
      </c>
      <c r="CF25">
        <v>0</v>
      </c>
      <c r="CG25">
        <v>327.33109999999999</v>
      </c>
      <c r="CH25">
        <v>1400.0266666666701</v>
      </c>
      <c r="CI25">
        <v>0.9000013</v>
      </c>
      <c r="CJ25">
        <v>9.999864E-2</v>
      </c>
      <c r="CK25">
        <v>0</v>
      </c>
      <c r="CL25">
        <v>449.59696666666702</v>
      </c>
      <c r="CM25">
        <v>4.9993800000000004</v>
      </c>
      <c r="CN25">
        <v>6528.0749999999998</v>
      </c>
      <c r="CO25">
        <v>11164.5466666667</v>
      </c>
      <c r="CP25">
        <v>48.307866666666598</v>
      </c>
      <c r="CQ25">
        <v>50.25</v>
      </c>
      <c r="CR25">
        <v>49.125</v>
      </c>
      <c r="CS25">
        <v>50.061999999999998</v>
      </c>
      <c r="CT25">
        <v>49.811999999999998</v>
      </c>
      <c r="CU25">
        <v>1255.5239999999999</v>
      </c>
      <c r="CV25">
        <v>139.50466666666699</v>
      </c>
      <c r="CW25">
        <v>0</v>
      </c>
      <c r="CX25">
        <v>106.299999952316</v>
      </c>
      <c r="CY25">
        <v>0</v>
      </c>
      <c r="CZ25">
        <v>449.59868</v>
      </c>
      <c r="DA25">
        <v>-4.5307698280893802E-2</v>
      </c>
      <c r="DB25">
        <v>9.7607692150018099</v>
      </c>
      <c r="DC25">
        <v>6528.0648000000001</v>
      </c>
      <c r="DD25">
        <v>15</v>
      </c>
      <c r="DE25">
        <v>1608333178.5999999</v>
      </c>
      <c r="DF25" t="s">
        <v>326</v>
      </c>
      <c r="DG25">
        <v>1608333178.5999999</v>
      </c>
      <c r="DH25">
        <v>1608333174.0999999</v>
      </c>
      <c r="DI25">
        <v>22</v>
      </c>
      <c r="DJ25">
        <v>0.39500000000000002</v>
      </c>
      <c r="DK25">
        <v>2E-3</v>
      </c>
      <c r="DL25">
        <v>3.9889999999999999</v>
      </c>
      <c r="DM25">
        <v>-2.8000000000000001E-2</v>
      </c>
      <c r="DN25">
        <v>502</v>
      </c>
      <c r="DO25">
        <v>10</v>
      </c>
      <c r="DP25">
        <v>0.34</v>
      </c>
      <c r="DQ25">
        <v>0.15</v>
      </c>
      <c r="DR25">
        <v>1.6053429545575799</v>
      </c>
      <c r="DS25">
        <v>-0.16575196060323999</v>
      </c>
      <c r="DT25">
        <v>2.38521002435176E-2</v>
      </c>
      <c r="DU25">
        <v>1</v>
      </c>
      <c r="DV25">
        <v>-2.04700935483871</v>
      </c>
      <c r="DW25">
        <v>0.160727419354846</v>
      </c>
      <c r="DX25">
        <v>2.8452424119808199E-2</v>
      </c>
      <c r="DY25">
        <v>1</v>
      </c>
      <c r="DZ25">
        <v>0.23741238709677401</v>
      </c>
      <c r="EA25">
        <v>9.7755967741929694E-3</v>
      </c>
      <c r="EB25">
        <v>8.9392781975408003E-4</v>
      </c>
      <c r="EC25">
        <v>1</v>
      </c>
      <c r="ED25">
        <v>3</v>
      </c>
      <c r="EE25">
        <v>3</v>
      </c>
      <c r="EF25" t="s">
        <v>297</v>
      </c>
      <c r="EG25">
        <v>100</v>
      </c>
      <c r="EH25">
        <v>100</v>
      </c>
      <c r="EI25">
        <v>3.9889999999999999</v>
      </c>
      <c r="EJ25">
        <v>-2.8000000000000001E-2</v>
      </c>
      <c r="EK25">
        <v>3.5943500000000799</v>
      </c>
      <c r="EL25">
        <v>0</v>
      </c>
      <c r="EM25">
        <v>0</v>
      </c>
      <c r="EN25">
        <v>0</v>
      </c>
      <c r="EO25">
        <v>-2.9873999999999502E-2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11.1</v>
      </c>
      <c r="EX25">
        <v>11.1</v>
      </c>
      <c r="EY25">
        <v>2</v>
      </c>
      <c r="EZ25">
        <v>478.39400000000001</v>
      </c>
      <c r="FA25">
        <v>518.572</v>
      </c>
      <c r="FB25">
        <v>24.676500000000001</v>
      </c>
      <c r="FC25">
        <v>31.119599999999998</v>
      </c>
      <c r="FD25">
        <v>30.000399999999999</v>
      </c>
      <c r="FE25">
        <v>30.8672</v>
      </c>
      <c r="FF25">
        <v>30.904199999999999</v>
      </c>
      <c r="FG25">
        <v>24.802</v>
      </c>
      <c r="FH25">
        <v>0</v>
      </c>
      <c r="FI25">
        <v>100</v>
      </c>
      <c r="FJ25">
        <v>24.676500000000001</v>
      </c>
      <c r="FK25">
        <v>501.95100000000002</v>
      </c>
      <c r="FL25">
        <v>10.371499999999999</v>
      </c>
      <c r="FM25">
        <v>101.06</v>
      </c>
      <c r="FN25">
        <v>100.629</v>
      </c>
    </row>
    <row r="26" spans="1:170" x14ac:dyDescent="0.25">
      <c r="A26">
        <v>10</v>
      </c>
      <c r="B26">
        <v>1608333292.5999999</v>
      </c>
      <c r="C26">
        <v>819</v>
      </c>
      <c r="D26" t="s">
        <v>327</v>
      </c>
      <c r="E26" t="s">
        <v>328</v>
      </c>
      <c r="F26" t="s">
        <v>285</v>
      </c>
      <c r="G26" t="s">
        <v>286</v>
      </c>
      <c r="H26">
        <v>1608333284.5999999</v>
      </c>
      <c r="I26">
        <f t="shared" si="0"/>
        <v>1.9609645688135538E-4</v>
      </c>
      <c r="J26">
        <f t="shared" si="1"/>
        <v>1.8659486263317535</v>
      </c>
      <c r="K26">
        <f t="shared" si="2"/>
        <v>599.77338709677394</v>
      </c>
      <c r="L26">
        <f t="shared" si="3"/>
        <v>130.27476209591725</v>
      </c>
      <c r="M26">
        <f t="shared" si="4"/>
        <v>13.352222324290544</v>
      </c>
      <c r="N26">
        <f t="shared" si="5"/>
        <v>61.472440861666136</v>
      </c>
      <c r="O26">
        <f t="shared" si="6"/>
        <v>6.6098695086318059E-3</v>
      </c>
      <c r="P26">
        <f t="shared" si="7"/>
        <v>2.9724620171116483</v>
      </c>
      <c r="Q26">
        <f t="shared" si="8"/>
        <v>6.6017146219220649E-3</v>
      </c>
      <c r="R26">
        <f t="shared" si="9"/>
        <v>4.126803468344464E-3</v>
      </c>
      <c r="S26">
        <f t="shared" si="10"/>
        <v>231.29224685666537</v>
      </c>
      <c r="T26">
        <f t="shared" si="11"/>
        <v>29.306450051208735</v>
      </c>
      <c r="U26">
        <f t="shared" si="12"/>
        <v>29.030319354838699</v>
      </c>
      <c r="V26">
        <f t="shared" si="13"/>
        <v>4.028834147451791</v>
      </c>
      <c r="W26">
        <f t="shared" si="14"/>
        <v>27.912572026515697</v>
      </c>
      <c r="X26">
        <f t="shared" si="15"/>
        <v>1.0599809755899776</v>
      </c>
      <c r="Y26">
        <f t="shared" si="16"/>
        <v>3.7975037720746161</v>
      </c>
      <c r="Z26">
        <f t="shared" si="17"/>
        <v>2.9688531718618134</v>
      </c>
      <c r="AA26">
        <f t="shared" si="18"/>
        <v>-8.6478537484677727</v>
      </c>
      <c r="AB26">
        <f t="shared" si="19"/>
        <v>-163.18087073953851</v>
      </c>
      <c r="AC26">
        <f t="shared" si="20"/>
        <v>-12.028704235598362</v>
      </c>
      <c r="AD26">
        <f t="shared" si="21"/>
        <v>47.43481813306073</v>
      </c>
      <c r="AE26">
        <v>3</v>
      </c>
      <c r="AF26">
        <v>1</v>
      </c>
      <c r="AG26">
        <f t="shared" si="22"/>
        <v>1</v>
      </c>
      <c r="AH26">
        <f t="shared" si="23"/>
        <v>0</v>
      </c>
      <c r="AI26">
        <f t="shared" si="24"/>
        <v>53997.853015602726</v>
      </c>
      <c r="AJ26" t="s">
        <v>287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329</v>
      </c>
      <c r="AQ26">
        <v>453.29461538461499</v>
      </c>
      <c r="AR26">
        <v>475.35</v>
      </c>
      <c r="AS26">
        <f t="shared" si="27"/>
        <v>4.6398200516219679E-2</v>
      </c>
      <c r="AT26">
        <v>0.5</v>
      </c>
      <c r="AU26">
        <f t="shared" si="28"/>
        <v>1180.1893325156218</v>
      </c>
      <c r="AV26">
        <f t="shared" si="29"/>
        <v>1.8659486263317535</v>
      </c>
      <c r="AW26">
        <f t="shared" si="30"/>
        <v>27.379330648581639</v>
      </c>
      <c r="AX26">
        <f t="shared" si="31"/>
        <v>0.25696854948984965</v>
      </c>
      <c r="AY26">
        <f t="shared" si="32"/>
        <v>2.0705966736194255E-3</v>
      </c>
      <c r="AZ26">
        <f t="shared" si="33"/>
        <v>5.862480277690123</v>
      </c>
      <c r="BA26" t="s">
        <v>330</v>
      </c>
      <c r="BB26">
        <v>353.2</v>
      </c>
      <c r="BC26">
        <f t="shared" si="34"/>
        <v>122.15000000000003</v>
      </c>
      <c r="BD26">
        <f t="shared" si="35"/>
        <v>0.18055984130483038</v>
      </c>
      <c r="BE26">
        <f t="shared" si="36"/>
        <v>0.95800789307224776</v>
      </c>
      <c r="BF26">
        <f t="shared" si="37"/>
        <v>-9.1848861980044411E-2</v>
      </c>
      <c r="BG26">
        <f t="shared" si="38"/>
        <v>1.0942930310785046</v>
      </c>
      <c r="BH26">
        <f t="shared" si="39"/>
        <v>1400.0048387096799</v>
      </c>
      <c r="BI26">
        <f t="shared" si="40"/>
        <v>1180.1893325156218</v>
      </c>
      <c r="BJ26">
        <f t="shared" si="41"/>
        <v>0.84298946681023479</v>
      </c>
      <c r="BK26">
        <f t="shared" si="42"/>
        <v>0.19597893362046961</v>
      </c>
      <c r="BL26">
        <v>6</v>
      </c>
      <c r="BM26">
        <v>0.5</v>
      </c>
      <c r="BN26" t="s">
        <v>290</v>
      </c>
      <c r="BO26">
        <v>2</v>
      </c>
      <c r="BP26">
        <v>1608333284.5999999</v>
      </c>
      <c r="BQ26">
        <v>599.77338709677394</v>
      </c>
      <c r="BR26">
        <v>602.15358064516101</v>
      </c>
      <c r="BS26">
        <v>10.3420064516129</v>
      </c>
      <c r="BT26">
        <v>10.1091322580645</v>
      </c>
      <c r="BU26">
        <v>595.78458064516099</v>
      </c>
      <c r="BV26">
        <v>10.3701096774194</v>
      </c>
      <c r="BW26">
        <v>500.017</v>
      </c>
      <c r="BX26">
        <v>102.392806451613</v>
      </c>
      <c r="BY26">
        <v>9.9971961290322597E-2</v>
      </c>
      <c r="BZ26">
        <v>28.012038709677402</v>
      </c>
      <c r="CA26">
        <v>29.030319354838699</v>
      </c>
      <c r="CB26">
        <v>999.9</v>
      </c>
      <c r="CC26">
        <v>0</v>
      </c>
      <c r="CD26">
        <v>0</v>
      </c>
      <c r="CE26">
        <v>10007.24</v>
      </c>
      <c r="CF26">
        <v>0</v>
      </c>
      <c r="CG26">
        <v>325.417709677419</v>
      </c>
      <c r="CH26">
        <v>1400.0048387096799</v>
      </c>
      <c r="CI26">
        <v>0.89999309677419304</v>
      </c>
      <c r="CJ26">
        <v>0.100006896774194</v>
      </c>
      <c r="CK26">
        <v>0</v>
      </c>
      <c r="CL26">
        <v>453.29822580645202</v>
      </c>
      <c r="CM26">
        <v>4.9993800000000004</v>
      </c>
      <c r="CN26">
        <v>6578.9819354838701</v>
      </c>
      <c r="CO26">
        <v>11164.348387096799</v>
      </c>
      <c r="CP26">
        <v>48.375</v>
      </c>
      <c r="CQ26">
        <v>50.311999999999998</v>
      </c>
      <c r="CR26">
        <v>49.241870967741903</v>
      </c>
      <c r="CS26">
        <v>50.158999999999999</v>
      </c>
      <c r="CT26">
        <v>49.877000000000002</v>
      </c>
      <c r="CU26">
        <v>1255.4974193548401</v>
      </c>
      <c r="CV26">
        <v>139.50903225806499</v>
      </c>
      <c r="CW26">
        <v>0</v>
      </c>
      <c r="CX26">
        <v>135.200000047684</v>
      </c>
      <c r="CY26">
        <v>0</v>
      </c>
      <c r="CZ26">
        <v>453.29461538461499</v>
      </c>
      <c r="DA26">
        <v>1.2953846178258299</v>
      </c>
      <c r="DB26">
        <v>12.326837555014899</v>
      </c>
      <c r="DC26">
        <v>6579.0615384615403</v>
      </c>
      <c r="DD26">
        <v>15</v>
      </c>
      <c r="DE26">
        <v>1608333178.5999999</v>
      </c>
      <c r="DF26" t="s">
        <v>326</v>
      </c>
      <c r="DG26">
        <v>1608333178.5999999</v>
      </c>
      <c r="DH26">
        <v>1608333174.0999999</v>
      </c>
      <c r="DI26">
        <v>22</v>
      </c>
      <c r="DJ26">
        <v>0.39500000000000002</v>
      </c>
      <c r="DK26">
        <v>2E-3</v>
      </c>
      <c r="DL26">
        <v>3.9889999999999999</v>
      </c>
      <c r="DM26">
        <v>-2.8000000000000001E-2</v>
      </c>
      <c r="DN26">
        <v>502</v>
      </c>
      <c r="DO26">
        <v>10</v>
      </c>
      <c r="DP26">
        <v>0.34</v>
      </c>
      <c r="DQ26">
        <v>0.15</v>
      </c>
      <c r="DR26">
        <v>1.87068501513317</v>
      </c>
      <c r="DS26">
        <v>-0.15553116081224699</v>
      </c>
      <c r="DT26">
        <v>2.8124089094275499E-2</v>
      </c>
      <c r="DU26">
        <v>1</v>
      </c>
      <c r="DV26">
        <v>-2.38328096774194</v>
      </c>
      <c r="DW26">
        <v>0.14305838709677601</v>
      </c>
      <c r="DX26">
        <v>3.1164603199974501E-2</v>
      </c>
      <c r="DY26">
        <v>1</v>
      </c>
      <c r="DZ26">
        <v>0.232955612903226</v>
      </c>
      <c r="EA26">
        <v>-1.0902919354839001E-2</v>
      </c>
      <c r="EB26">
        <v>9.4904752515077005E-4</v>
      </c>
      <c r="EC26">
        <v>1</v>
      </c>
      <c r="ED26">
        <v>3</v>
      </c>
      <c r="EE26">
        <v>3</v>
      </c>
      <c r="EF26" t="s">
        <v>297</v>
      </c>
      <c r="EG26">
        <v>100</v>
      </c>
      <c r="EH26">
        <v>100</v>
      </c>
      <c r="EI26">
        <v>3.9889999999999999</v>
      </c>
      <c r="EJ26">
        <v>-2.81E-2</v>
      </c>
      <c r="EK26">
        <v>3.9888999999999402</v>
      </c>
      <c r="EL26">
        <v>0</v>
      </c>
      <c r="EM26">
        <v>0</v>
      </c>
      <c r="EN26">
        <v>0</v>
      </c>
      <c r="EO26">
        <v>-2.8104761904758701E-2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1.9</v>
      </c>
      <c r="EX26">
        <v>2</v>
      </c>
      <c r="EY26">
        <v>2</v>
      </c>
      <c r="EZ26">
        <v>479.06299999999999</v>
      </c>
      <c r="FA26">
        <v>518.24699999999996</v>
      </c>
      <c r="FB26">
        <v>24.423500000000001</v>
      </c>
      <c r="FC26">
        <v>31.298500000000001</v>
      </c>
      <c r="FD26">
        <v>30.000800000000002</v>
      </c>
      <c r="FE26">
        <v>31.030999999999999</v>
      </c>
      <c r="FF26">
        <v>31.069299999999998</v>
      </c>
      <c r="FG26">
        <v>28.736899999999999</v>
      </c>
      <c r="FH26">
        <v>0</v>
      </c>
      <c r="FI26">
        <v>100</v>
      </c>
      <c r="FJ26">
        <v>24.415900000000001</v>
      </c>
      <c r="FK26">
        <v>602.20299999999997</v>
      </c>
      <c r="FL26">
        <v>10.371499999999999</v>
      </c>
      <c r="FM26">
        <v>101.02200000000001</v>
      </c>
      <c r="FN26">
        <v>100.595</v>
      </c>
    </row>
    <row r="27" spans="1:170" x14ac:dyDescent="0.25">
      <c r="A27">
        <v>11</v>
      </c>
      <c r="B27">
        <v>1608333398.5999999</v>
      </c>
      <c r="C27">
        <v>925</v>
      </c>
      <c r="D27" t="s">
        <v>331</v>
      </c>
      <c r="E27" t="s">
        <v>332</v>
      </c>
      <c r="F27" t="s">
        <v>285</v>
      </c>
      <c r="G27" t="s">
        <v>286</v>
      </c>
      <c r="H27">
        <v>1608333390.8499999</v>
      </c>
      <c r="I27">
        <f t="shared" si="0"/>
        <v>1.9236875574267065E-4</v>
      </c>
      <c r="J27">
        <f t="shared" si="1"/>
        <v>2.3934074479523044</v>
      </c>
      <c r="K27">
        <f t="shared" si="2"/>
        <v>699.68146666666701</v>
      </c>
      <c r="L27">
        <f t="shared" si="3"/>
        <v>89.82506324784876</v>
      </c>
      <c r="M27">
        <f t="shared" si="4"/>
        <v>9.2066949531376654</v>
      </c>
      <c r="N27">
        <f t="shared" si="5"/>
        <v>71.714436873700038</v>
      </c>
      <c r="O27">
        <f t="shared" si="6"/>
        <v>6.4852283818535722E-3</v>
      </c>
      <c r="P27">
        <f t="shared" si="7"/>
        <v>2.9689505708927224</v>
      </c>
      <c r="Q27">
        <f t="shared" si="8"/>
        <v>6.4773686759528526E-3</v>
      </c>
      <c r="R27">
        <f t="shared" si="9"/>
        <v>4.0490607764622714E-3</v>
      </c>
      <c r="S27">
        <f t="shared" si="10"/>
        <v>231.29292469414304</v>
      </c>
      <c r="T27">
        <f t="shared" si="11"/>
        <v>29.289548687948994</v>
      </c>
      <c r="U27">
        <f t="shared" si="12"/>
        <v>29.054259999999999</v>
      </c>
      <c r="V27">
        <f t="shared" si="13"/>
        <v>4.0344175584353321</v>
      </c>
      <c r="W27">
        <f t="shared" si="14"/>
        <v>28.107303743509977</v>
      </c>
      <c r="X27">
        <f t="shared" si="15"/>
        <v>1.0661753523915094</v>
      </c>
      <c r="Y27">
        <f t="shared" si="16"/>
        <v>3.7932324000934852</v>
      </c>
      <c r="Z27">
        <f t="shared" si="17"/>
        <v>2.9682422060438229</v>
      </c>
      <c r="AA27">
        <f t="shared" si="18"/>
        <v>-8.4834621282517748</v>
      </c>
      <c r="AB27">
        <f t="shared" si="19"/>
        <v>-169.91014838510321</v>
      </c>
      <c r="AC27">
        <f t="shared" si="20"/>
        <v>-12.539851339509053</v>
      </c>
      <c r="AD27">
        <f t="shared" si="21"/>
        <v>40.359462841278997</v>
      </c>
      <c r="AE27">
        <v>3</v>
      </c>
      <c r="AF27">
        <v>1</v>
      </c>
      <c r="AG27">
        <f t="shared" si="22"/>
        <v>1</v>
      </c>
      <c r="AH27">
        <f t="shared" si="23"/>
        <v>0</v>
      </c>
      <c r="AI27">
        <f t="shared" si="24"/>
        <v>53898.531741130122</v>
      </c>
      <c r="AJ27" t="s">
        <v>287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333</v>
      </c>
      <c r="AQ27">
        <v>456.92750000000001</v>
      </c>
      <c r="AR27">
        <v>480.38</v>
      </c>
      <c r="AS27">
        <f t="shared" si="27"/>
        <v>4.8820725259169806E-2</v>
      </c>
      <c r="AT27">
        <v>0.5</v>
      </c>
      <c r="AU27">
        <f t="shared" si="28"/>
        <v>1180.1961078677073</v>
      </c>
      <c r="AV27">
        <f t="shared" si="29"/>
        <v>2.3934074479523044</v>
      </c>
      <c r="AW27">
        <f t="shared" si="30"/>
        <v>28.809014967075434</v>
      </c>
      <c r="AX27">
        <f t="shared" si="31"/>
        <v>0.25594321162413086</v>
      </c>
      <c r="AY27">
        <f t="shared" si="32"/>
        <v>2.517509512157767E-3</v>
      </c>
      <c r="AZ27">
        <f t="shared" si="33"/>
        <v>5.7906240892626668</v>
      </c>
      <c r="BA27" t="s">
        <v>334</v>
      </c>
      <c r="BB27">
        <v>357.43</v>
      </c>
      <c r="BC27">
        <f t="shared" si="34"/>
        <v>122.94999999999999</v>
      </c>
      <c r="BD27">
        <f t="shared" si="35"/>
        <v>0.19074827165514427</v>
      </c>
      <c r="BE27">
        <f t="shared" si="36"/>
        <v>0.95767132012462763</v>
      </c>
      <c r="BF27">
        <f t="shared" si="37"/>
        <v>-9.9756728812339254E-2</v>
      </c>
      <c r="BG27">
        <f t="shared" si="38"/>
        <v>1.092317850868608</v>
      </c>
      <c r="BH27">
        <f t="shared" si="39"/>
        <v>1400.0133333333299</v>
      </c>
      <c r="BI27">
        <f t="shared" si="40"/>
        <v>1180.1961078677073</v>
      </c>
      <c r="BJ27">
        <f t="shared" si="41"/>
        <v>0.84298919143701734</v>
      </c>
      <c r="BK27">
        <f t="shared" si="42"/>
        <v>0.19597838287403466</v>
      </c>
      <c r="BL27">
        <v>6</v>
      </c>
      <c r="BM27">
        <v>0.5</v>
      </c>
      <c r="BN27" t="s">
        <v>290</v>
      </c>
      <c r="BO27">
        <v>2</v>
      </c>
      <c r="BP27">
        <v>1608333390.8499999</v>
      </c>
      <c r="BQ27">
        <v>699.68146666666701</v>
      </c>
      <c r="BR27">
        <v>702.71496666666701</v>
      </c>
      <c r="BS27">
        <v>10.4021333333333</v>
      </c>
      <c r="BT27">
        <v>10.1737</v>
      </c>
      <c r="BU27">
        <v>695.69246666666697</v>
      </c>
      <c r="BV27">
        <v>10.4302333333333</v>
      </c>
      <c r="BW27">
        <v>500.017333333333</v>
      </c>
      <c r="BX27">
        <v>102.395766666667</v>
      </c>
      <c r="BY27">
        <v>0.100069353333333</v>
      </c>
      <c r="BZ27">
        <v>27.992733333333302</v>
      </c>
      <c r="CA27">
        <v>29.054259999999999</v>
      </c>
      <c r="CB27">
        <v>999.9</v>
      </c>
      <c r="CC27">
        <v>0</v>
      </c>
      <c r="CD27">
        <v>0</v>
      </c>
      <c r="CE27">
        <v>9987.0820000000003</v>
      </c>
      <c r="CF27">
        <v>0</v>
      </c>
      <c r="CG27">
        <v>324.09056666666697</v>
      </c>
      <c r="CH27">
        <v>1400.0133333333299</v>
      </c>
      <c r="CI27">
        <v>0.900003833333333</v>
      </c>
      <c r="CJ27">
        <v>9.9996080000000001E-2</v>
      </c>
      <c r="CK27">
        <v>0</v>
      </c>
      <c r="CL27">
        <v>456.93166666666701</v>
      </c>
      <c r="CM27">
        <v>4.9993800000000004</v>
      </c>
      <c r="CN27">
        <v>6634.42</v>
      </c>
      <c r="CO27">
        <v>11164.4566666667</v>
      </c>
      <c r="CP27">
        <v>48.5</v>
      </c>
      <c r="CQ27">
        <v>50.393599999999999</v>
      </c>
      <c r="CR27">
        <v>49.3309</v>
      </c>
      <c r="CS27">
        <v>50.25</v>
      </c>
      <c r="CT27">
        <v>50</v>
      </c>
      <c r="CU27">
        <v>1255.51766666667</v>
      </c>
      <c r="CV27">
        <v>139.49700000000001</v>
      </c>
      <c r="CW27">
        <v>0</v>
      </c>
      <c r="CX27">
        <v>105.299999952316</v>
      </c>
      <c r="CY27">
        <v>0</v>
      </c>
      <c r="CZ27">
        <v>456.92750000000001</v>
      </c>
      <c r="DA27">
        <v>0.25760683816077601</v>
      </c>
      <c r="DB27">
        <v>12.3114530018164</v>
      </c>
      <c r="DC27">
        <v>6634.3657692307697</v>
      </c>
      <c r="DD27">
        <v>15</v>
      </c>
      <c r="DE27">
        <v>1608333178.5999999</v>
      </c>
      <c r="DF27" t="s">
        <v>326</v>
      </c>
      <c r="DG27">
        <v>1608333178.5999999</v>
      </c>
      <c r="DH27">
        <v>1608333174.0999999</v>
      </c>
      <c r="DI27">
        <v>22</v>
      </c>
      <c r="DJ27">
        <v>0.39500000000000002</v>
      </c>
      <c r="DK27">
        <v>2E-3</v>
      </c>
      <c r="DL27">
        <v>3.9889999999999999</v>
      </c>
      <c r="DM27">
        <v>-2.8000000000000001E-2</v>
      </c>
      <c r="DN27">
        <v>502</v>
      </c>
      <c r="DO27">
        <v>10</v>
      </c>
      <c r="DP27">
        <v>0.34</v>
      </c>
      <c r="DQ27">
        <v>0.15</v>
      </c>
      <c r="DR27">
        <v>2.39620900791562</v>
      </c>
      <c r="DS27">
        <v>-9.8639938375705394E-2</v>
      </c>
      <c r="DT27">
        <v>2.1974742157870899E-2</v>
      </c>
      <c r="DU27">
        <v>1</v>
      </c>
      <c r="DV27">
        <v>-3.0362709677419399</v>
      </c>
      <c r="DW27">
        <v>0.11373532258065</v>
      </c>
      <c r="DX27">
        <v>2.5920091018712E-2</v>
      </c>
      <c r="DY27">
        <v>1</v>
      </c>
      <c r="DZ27">
        <v>0.228390451612903</v>
      </c>
      <c r="EA27">
        <v>9.9378870967734498E-3</v>
      </c>
      <c r="EB27">
        <v>9.5713045049856797E-4</v>
      </c>
      <c r="EC27">
        <v>1</v>
      </c>
      <c r="ED27">
        <v>3</v>
      </c>
      <c r="EE27">
        <v>3</v>
      </c>
      <c r="EF27" t="s">
        <v>297</v>
      </c>
      <c r="EG27">
        <v>100</v>
      </c>
      <c r="EH27">
        <v>100</v>
      </c>
      <c r="EI27">
        <v>3.9889999999999999</v>
      </c>
      <c r="EJ27">
        <v>-2.81E-2</v>
      </c>
      <c r="EK27">
        <v>3.9888999999999402</v>
      </c>
      <c r="EL27">
        <v>0</v>
      </c>
      <c r="EM27">
        <v>0</v>
      </c>
      <c r="EN27">
        <v>0</v>
      </c>
      <c r="EO27">
        <v>-2.8104761904758701E-2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3.7</v>
      </c>
      <c r="EX27">
        <v>3.7</v>
      </c>
      <c r="EY27">
        <v>2</v>
      </c>
      <c r="EZ27">
        <v>479.34899999999999</v>
      </c>
      <c r="FA27">
        <v>518.26099999999997</v>
      </c>
      <c r="FB27">
        <v>24.366299999999999</v>
      </c>
      <c r="FC27">
        <v>31.5091</v>
      </c>
      <c r="FD27">
        <v>30.001000000000001</v>
      </c>
      <c r="FE27">
        <v>31.2119</v>
      </c>
      <c r="FF27">
        <v>31.2486</v>
      </c>
      <c r="FG27">
        <v>32.580199999999998</v>
      </c>
      <c r="FH27">
        <v>0</v>
      </c>
      <c r="FI27">
        <v>100</v>
      </c>
      <c r="FJ27">
        <v>24.365600000000001</v>
      </c>
      <c r="FK27">
        <v>702.81700000000001</v>
      </c>
      <c r="FL27">
        <v>10.3437</v>
      </c>
      <c r="FM27">
        <v>100.989</v>
      </c>
      <c r="FN27">
        <v>100.562</v>
      </c>
    </row>
    <row r="28" spans="1:170" x14ac:dyDescent="0.25">
      <c r="A28">
        <v>12</v>
      </c>
      <c r="B28">
        <v>1608333495.5999999</v>
      </c>
      <c r="C28">
        <v>1022</v>
      </c>
      <c r="D28" t="s">
        <v>335</v>
      </c>
      <c r="E28" t="s">
        <v>336</v>
      </c>
      <c r="F28" t="s">
        <v>285</v>
      </c>
      <c r="G28" t="s">
        <v>286</v>
      </c>
      <c r="H28">
        <v>1608333487.8499999</v>
      </c>
      <c r="I28">
        <f t="shared" si="0"/>
        <v>1.8855053118224175E-4</v>
      </c>
      <c r="J28">
        <f t="shared" si="1"/>
        <v>2.9779847135619337</v>
      </c>
      <c r="K28">
        <f t="shared" si="2"/>
        <v>799.469066666667</v>
      </c>
      <c r="L28">
        <f t="shared" si="3"/>
        <v>28.841475511559178</v>
      </c>
      <c r="M28">
        <f t="shared" si="4"/>
        <v>2.956171805223653</v>
      </c>
      <c r="N28">
        <f t="shared" si="5"/>
        <v>81.943377448954436</v>
      </c>
      <c r="O28">
        <f t="shared" si="6"/>
        <v>6.3515674779232199E-3</v>
      </c>
      <c r="P28">
        <f t="shared" si="7"/>
        <v>2.9694365565768028</v>
      </c>
      <c r="Q28">
        <f t="shared" si="8"/>
        <v>6.3440294402984784E-3</v>
      </c>
      <c r="R28">
        <f t="shared" si="9"/>
        <v>3.9656949024325823E-3</v>
      </c>
      <c r="S28">
        <f t="shared" si="10"/>
        <v>231.28751715579111</v>
      </c>
      <c r="T28">
        <f t="shared" si="11"/>
        <v>29.295361570663086</v>
      </c>
      <c r="U28">
        <f t="shared" si="12"/>
        <v>29.0969466666667</v>
      </c>
      <c r="V28">
        <f t="shared" si="13"/>
        <v>4.0443896373891324</v>
      </c>
      <c r="W28">
        <f t="shared" si="14"/>
        <v>28.308875744201117</v>
      </c>
      <c r="X28">
        <f t="shared" si="15"/>
        <v>1.0741386786974878</v>
      </c>
      <c r="Y28">
        <f t="shared" si="16"/>
        <v>3.7943530092943298</v>
      </c>
      <c r="Z28">
        <f t="shared" si="17"/>
        <v>2.9702509586916443</v>
      </c>
      <c r="AA28">
        <f t="shared" si="18"/>
        <v>-8.3150784251368606</v>
      </c>
      <c r="AB28">
        <f t="shared" si="19"/>
        <v>-175.96048135035261</v>
      </c>
      <c r="AC28">
        <f t="shared" si="20"/>
        <v>-12.987345388515717</v>
      </c>
      <c r="AD28">
        <f t="shared" si="21"/>
        <v>34.024611991785946</v>
      </c>
      <c r="AE28">
        <v>3</v>
      </c>
      <c r="AF28">
        <v>1</v>
      </c>
      <c r="AG28">
        <f t="shared" si="22"/>
        <v>1</v>
      </c>
      <c r="AH28">
        <f t="shared" si="23"/>
        <v>0</v>
      </c>
      <c r="AI28">
        <f t="shared" si="24"/>
        <v>53911.884123541029</v>
      </c>
      <c r="AJ28" t="s">
        <v>287</v>
      </c>
      <c r="AK28">
        <v>715.47692307692296</v>
      </c>
      <c r="AL28">
        <v>3262.08</v>
      </c>
      <c r="AM28">
        <f t="shared" si="25"/>
        <v>2546.603076923077</v>
      </c>
      <c r="AN28">
        <f t="shared" si="26"/>
        <v>0.78066849277855754</v>
      </c>
      <c r="AO28">
        <v>-0.57774747981622299</v>
      </c>
      <c r="AP28" t="s">
        <v>337</v>
      </c>
      <c r="AQ28">
        <v>460.23140000000001</v>
      </c>
      <c r="AR28">
        <v>485.51</v>
      </c>
      <c r="AS28">
        <f t="shared" si="27"/>
        <v>5.206607484912773E-2</v>
      </c>
      <c r="AT28">
        <v>0.5</v>
      </c>
      <c r="AU28">
        <f t="shared" si="28"/>
        <v>1180.1710818531665</v>
      </c>
      <c r="AV28">
        <f t="shared" si="29"/>
        <v>2.9779847135619337</v>
      </c>
      <c r="AW28">
        <f t="shared" si="30"/>
        <v>30.723437941271506</v>
      </c>
      <c r="AX28">
        <f t="shared" si="31"/>
        <v>0.26508207863895694</v>
      </c>
      <c r="AY28">
        <f t="shared" si="32"/>
        <v>3.0128955437501146E-3</v>
      </c>
      <c r="AZ28">
        <f t="shared" si="33"/>
        <v>5.7188729377355765</v>
      </c>
      <c r="BA28" t="s">
        <v>338</v>
      </c>
      <c r="BB28">
        <v>356.81</v>
      </c>
      <c r="BC28">
        <f t="shared" si="34"/>
        <v>128.69999999999999</v>
      </c>
      <c r="BD28">
        <f t="shared" si="35"/>
        <v>0.19641491841491829</v>
      </c>
      <c r="BE28">
        <f t="shared" si="36"/>
        <v>0.95570119128342623</v>
      </c>
      <c r="BF28">
        <f t="shared" si="37"/>
        <v>-0.10992276481233085</v>
      </c>
      <c r="BG28">
        <f t="shared" si="38"/>
        <v>1.0903034026624909</v>
      </c>
      <c r="BH28">
        <f t="shared" si="39"/>
        <v>1399.9839999999999</v>
      </c>
      <c r="BI28">
        <f t="shared" si="40"/>
        <v>1180.1710818531665</v>
      </c>
      <c r="BJ28">
        <f t="shared" si="41"/>
        <v>0.84298897834058573</v>
      </c>
      <c r="BK28">
        <f t="shared" si="42"/>
        <v>0.19597795668117146</v>
      </c>
      <c r="BL28">
        <v>6</v>
      </c>
      <c r="BM28">
        <v>0.5</v>
      </c>
      <c r="BN28" t="s">
        <v>290</v>
      </c>
      <c r="BO28">
        <v>2</v>
      </c>
      <c r="BP28">
        <v>1608333487.8499999</v>
      </c>
      <c r="BQ28">
        <v>799.469066666667</v>
      </c>
      <c r="BR28">
        <v>803.22343333333299</v>
      </c>
      <c r="BS28">
        <v>10.4796833333333</v>
      </c>
      <c r="BT28">
        <v>10.255800000000001</v>
      </c>
      <c r="BU28">
        <v>795.48019999999997</v>
      </c>
      <c r="BV28">
        <v>10.5077866666667</v>
      </c>
      <c r="BW28">
        <v>500.01376666666698</v>
      </c>
      <c r="BX28">
        <v>102.3972</v>
      </c>
      <c r="BY28">
        <v>0.100045816666667</v>
      </c>
      <c r="BZ28">
        <v>27.997800000000002</v>
      </c>
      <c r="CA28">
        <v>29.0969466666667</v>
      </c>
      <c r="CB28">
        <v>999.9</v>
      </c>
      <c r="CC28">
        <v>0</v>
      </c>
      <c r="CD28">
        <v>0</v>
      </c>
      <c r="CE28">
        <v>9989.6903333333303</v>
      </c>
      <c r="CF28">
        <v>0</v>
      </c>
      <c r="CG28">
        <v>323.49843333333303</v>
      </c>
      <c r="CH28">
        <v>1399.9839999999999</v>
      </c>
      <c r="CI28">
        <v>0.90001096666666702</v>
      </c>
      <c r="CJ28">
        <v>9.9988880000000002E-2</v>
      </c>
      <c r="CK28">
        <v>0</v>
      </c>
      <c r="CL28">
        <v>460.239233333333</v>
      </c>
      <c r="CM28">
        <v>4.9993800000000004</v>
      </c>
      <c r="CN28">
        <v>6693.2979999999998</v>
      </c>
      <c r="CO28">
        <v>11164.23</v>
      </c>
      <c r="CP28">
        <v>48.625</v>
      </c>
      <c r="CQ28">
        <v>50.5041333333333</v>
      </c>
      <c r="CR28">
        <v>49.462200000000003</v>
      </c>
      <c r="CS28">
        <v>50.328800000000001</v>
      </c>
      <c r="CT28">
        <v>50.125</v>
      </c>
      <c r="CU28">
        <v>1255.5</v>
      </c>
      <c r="CV28">
        <v>139.48400000000001</v>
      </c>
      <c r="CW28">
        <v>0</v>
      </c>
      <c r="CX28">
        <v>96.200000047683702</v>
      </c>
      <c r="CY28">
        <v>0</v>
      </c>
      <c r="CZ28">
        <v>460.23140000000001</v>
      </c>
      <c r="DA28">
        <v>1.11146153709819</v>
      </c>
      <c r="DB28">
        <v>13.647692338322599</v>
      </c>
      <c r="DC28">
        <v>6693.4507999999996</v>
      </c>
      <c r="DD28">
        <v>15</v>
      </c>
      <c r="DE28">
        <v>1608333178.5999999</v>
      </c>
      <c r="DF28" t="s">
        <v>326</v>
      </c>
      <c r="DG28">
        <v>1608333178.5999999</v>
      </c>
      <c r="DH28">
        <v>1608333174.0999999</v>
      </c>
      <c r="DI28">
        <v>22</v>
      </c>
      <c r="DJ28">
        <v>0.39500000000000002</v>
      </c>
      <c r="DK28">
        <v>2E-3</v>
      </c>
      <c r="DL28">
        <v>3.9889999999999999</v>
      </c>
      <c r="DM28">
        <v>-2.8000000000000001E-2</v>
      </c>
      <c r="DN28">
        <v>502</v>
      </c>
      <c r="DO28">
        <v>10</v>
      </c>
      <c r="DP28">
        <v>0.34</v>
      </c>
      <c r="DQ28">
        <v>0.15</v>
      </c>
      <c r="DR28">
        <v>2.9869600250685902</v>
      </c>
      <c r="DS28">
        <v>5.4559784728684902E-3</v>
      </c>
      <c r="DT28">
        <v>6.5304330755658502E-2</v>
      </c>
      <c r="DU28">
        <v>1</v>
      </c>
      <c r="DV28">
        <v>-3.7646570967741901</v>
      </c>
      <c r="DW28">
        <v>4.6020967741901304E-3</v>
      </c>
      <c r="DX28">
        <v>7.7101892834534599E-2</v>
      </c>
      <c r="DY28">
        <v>1</v>
      </c>
      <c r="DZ28">
        <v>0.22385312903225801</v>
      </c>
      <c r="EA28">
        <v>4.7972419354834301E-3</v>
      </c>
      <c r="EB28">
        <v>5.4840947392674803E-4</v>
      </c>
      <c r="EC28">
        <v>1</v>
      </c>
      <c r="ED28">
        <v>3</v>
      </c>
      <c r="EE28">
        <v>3</v>
      </c>
      <c r="EF28" t="s">
        <v>297</v>
      </c>
      <c r="EG28">
        <v>100</v>
      </c>
      <c r="EH28">
        <v>100</v>
      </c>
      <c r="EI28">
        <v>3.9889999999999999</v>
      </c>
      <c r="EJ28">
        <v>-2.81E-2</v>
      </c>
      <c r="EK28">
        <v>3.9888999999999402</v>
      </c>
      <c r="EL28">
        <v>0</v>
      </c>
      <c r="EM28">
        <v>0</v>
      </c>
      <c r="EN28">
        <v>0</v>
      </c>
      <c r="EO28">
        <v>-2.8104761904758701E-2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5.3</v>
      </c>
      <c r="EX28">
        <v>5.4</v>
      </c>
      <c r="EY28">
        <v>2</v>
      </c>
      <c r="EZ28">
        <v>479.267</v>
      </c>
      <c r="FA28">
        <v>518.36199999999997</v>
      </c>
      <c r="FB28">
        <v>24.217199999999998</v>
      </c>
      <c r="FC28">
        <v>31.723700000000001</v>
      </c>
      <c r="FD28">
        <v>30.000900000000001</v>
      </c>
      <c r="FE28">
        <v>31.402699999999999</v>
      </c>
      <c r="FF28">
        <v>31.436800000000002</v>
      </c>
      <c r="FG28">
        <v>36.315300000000001</v>
      </c>
      <c r="FH28">
        <v>0</v>
      </c>
      <c r="FI28">
        <v>100</v>
      </c>
      <c r="FJ28">
        <v>24.216000000000001</v>
      </c>
      <c r="FK28">
        <v>803.50800000000004</v>
      </c>
      <c r="FL28">
        <v>10.4137</v>
      </c>
      <c r="FM28">
        <v>100.952</v>
      </c>
      <c r="FN28">
        <v>100.529</v>
      </c>
    </row>
    <row r="29" spans="1:170" x14ac:dyDescent="0.25">
      <c r="A29">
        <v>13</v>
      </c>
      <c r="B29">
        <v>1608333601.5999999</v>
      </c>
      <c r="C29">
        <v>1128</v>
      </c>
      <c r="D29" t="s">
        <v>339</v>
      </c>
      <c r="E29" t="s">
        <v>340</v>
      </c>
      <c r="F29" t="s">
        <v>285</v>
      </c>
      <c r="G29" t="s">
        <v>286</v>
      </c>
      <c r="H29">
        <v>1608333593.8499999</v>
      </c>
      <c r="I29">
        <f t="shared" si="0"/>
        <v>1.8748184277260705E-4</v>
      </c>
      <c r="J29">
        <f t="shared" si="1"/>
        <v>3.3614570597811948</v>
      </c>
      <c r="K29">
        <f t="shared" si="2"/>
        <v>899.66176666666695</v>
      </c>
      <c r="L29">
        <f t="shared" si="3"/>
        <v>27.837225164238909</v>
      </c>
      <c r="M29">
        <f t="shared" si="4"/>
        <v>2.8535689589542153</v>
      </c>
      <c r="N29">
        <f t="shared" si="5"/>
        <v>92.223519972670431</v>
      </c>
      <c r="O29">
        <f t="shared" si="6"/>
        <v>6.3350310671438153E-3</v>
      </c>
      <c r="P29">
        <f t="shared" si="7"/>
        <v>2.9726492704308045</v>
      </c>
      <c r="Q29">
        <f t="shared" si="8"/>
        <v>6.3275402983201372E-3</v>
      </c>
      <c r="R29">
        <f t="shared" si="9"/>
        <v>3.955384949266982E-3</v>
      </c>
      <c r="S29">
        <f t="shared" si="10"/>
        <v>231.290314933947</v>
      </c>
      <c r="T29">
        <f t="shared" si="11"/>
        <v>29.285966012965169</v>
      </c>
      <c r="U29">
        <f t="shared" si="12"/>
        <v>29.093343333333301</v>
      </c>
      <c r="V29">
        <f t="shared" si="13"/>
        <v>4.0435470290232418</v>
      </c>
      <c r="W29">
        <f t="shared" si="14"/>
        <v>28.535024284473799</v>
      </c>
      <c r="X29">
        <f t="shared" si="15"/>
        <v>1.0821903002696798</v>
      </c>
      <c r="Y29">
        <f t="shared" si="16"/>
        <v>3.7924982627700472</v>
      </c>
      <c r="Z29">
        <f t="shared" si="17"/>
        <v>2.9613567287535618</v>
      </c>
      <c r="AA29">
        <f t="shared" si="18"/>
        <v>-8.2679492662719714</v>
      </c>
      <c r="AB29">
        <f t="shared" si="19"/>
        <v>-176.91744178135951</v>
      </c>
      <c r="AC29">
        <f t="shared" si="20"/>
        <v>-13.043086936397774</v>
      </c>
      <c r="AD29">
        <f t="shared" si="21"/>
        <v>33.061836949917733</v>
      </c>
      <c r="AE29">
        <v>3</v>
      </c>
      <c r="AF29">
        <v>1</v>
      </c>
      <c r="AG29">
        <f t="shared" si="22"/>
        <v>1</v>
      </c>
      <c r="AH29">
        <f t="shared" si="23"/>
        <v>0</v>
      </c>
      <c r="AI29">
        <f t="shared" si="24"/>
        <v>54007.751799295518</v>
      </c>
      <c r="AJ29" t="s">
        <v>287</v>
      </c>
      <c r="AK29">
        <v>715.47692307692296</v>
      </c>
      <c r="AL29">
        <v>3262.08</v>
      </c>
      <c r="AM29">
        <f t="shared" si="25"/>
        <v>2546.603076923077</v>
      </c>
      <c r="AN29">
        <f t="shared" si="26"/>
        <v>0.78066849277855754</v>
      </c>
      <c r="AO29">
        <v>-0.57774747981622299</v>
      </c>
      <c r="AP29" t="s">
        <v>341</v>
      </c>
      <c r="AQ29">
        <v>463.551923076923</v>
      </c>
      <c r="AR29">
        <v>490.68</v>
      </c>
      <c r="AS29">
        <f t="shared" si="27"/>
        <v>5.5286697894915249E-2</v>
      </c>
      <c r="AT29">
        <v>0.5</v>
      </c>
      <c r="AU29">
        <f t="shared" si="28"/>
        <v>1180.1788618534981</v>
      </c>
      <c r="AV29">
        <f t="shared" si="29"/>
        <v>3.3614570597811948</v>
      </c>
      <c r="AW29">
        <f t="shared" si="30"/>
        <v>32.624096098629636</v>
      </c>
      <c r="AX29">
        <f t="shared" si="31"/>
        <v>0.26889214966984593</v>
      </c>
      <c r="AY29">
        <f t="shared" si="32"/>
        <v>3.3378029948874072E-3</v>
      </c>
      <c r="AZ29">
        <f t="shared" si="33"/>
        <v>5.648080215211543</v>
      </c>
      <c r="BA29" t="s">
        <v>342</v>
      </c>
      <c r="BB29">
        <v>358.74</v>
      </c>
      <c r="BC29">
        <f t="shared" si="34"/>
        <v>131.94</v>
      </c>
      <c r="BD29">
        <f t="shared" si="35"/>
        <v>0.20560919298982117</v>
      </c>
      <c r="BE29">
        <f t="shared" si="36"/>
        <v>0.95455578747235936</v>
      </c>
      <c r="BF29">
        <f t="shared" si="37"/>
        <v>-0.12067815053586869</v>
      </c>
      <c r="BG29">
        <f t="shared" si="38"/>
        <v>1.0882732472578855</v>
      </c>
      <c r="BH29">
        <f t="shared" si="39"/>
        <v>1399.99233333333</v>
      </c>
      <c r="BI29">
        <f t="shared" si="40"/>
        <v>1180.1788618534981</v>
      </c>
      <c r="BJ29">
        <f t="shared" si="41"/>
        <v>0.84298951769509767</v>
      </c>
      <c r="BK29">
        <f t="shared" si="42"/>
        <v>0.19597903539019521</v>
      </c>
      <c r="BL29">
        <v>6</v>
      </c>
      <c r="BM29">
        <v>0.5</v>
      </c>
      <c r="BN29" t="s">
        <v>290</v>
      </c>
      <c r="BO29">
        <v>2</v>
      </c>
      <c r="BP29">
        <v>1608333593.8499999</v>
      </c>
      <c r="BQ29">
        <v>899.66176666666695</v>
      </c>
      <c r="BR29">
        <v>903.89773333333301</v>
      </c>
      <c r="BS29">
        <v>10.5570166666667</v>
      </c>
      <c r="BT29">
        <v>10.3344233333333</v>
      </c>
      <c r="BU29">
        <v>895.67286666666701</v>
      </c>
      <c r="BV29">
        <v>10.5851166666667</v>
      </c>
      <c r="BW29">
        <v>500.02196666666703</v>
      </c>
      <c r="BX29">
        <v>102.4091</v>
      </c>
      <c r="BY29">
        <v>0.10000218666666701</v>
      </c>
      <c r="BZ29">
        <v>27.9894133333333</v>
      </c>
      <c r="CA29">
        <v>29.093343333333301</v>
      </c>
      <c r="CB29">
        <v>999.9</v>
      </c>
      <c r="CC29">
        <v>0</v>
      </c>
      <c r="CD29">
        <v>0</v>
      </c>
      <c r="CE29">
        <v>10006.708000000001</v>
      </c>
      <c r="CF29">
        <v>0</v>
      </c>
      <c r="CG29">
        <v>322.94063333333298</v>
      </c>
      <c r="CH29">
        <v>1399.99233333333</v>
      </c>
      <c r="CI29">
        <v>0.89999399999999996</v>
      </c>
      <c r="CJ29">
        <v>0.100006</v>
      </c>
      <c r="CK29">
        <v>0</v>
      </c>
      <c r="CL29">
        <v>463.57493333333298</v>
      </c>
      <c r="CM29">
        <v>4.9993800000000004</v>
      </c>
      <c r="CN29">
        <v>6740.32</v>
      </c>
      <c r="CO29">
        <v>11164.26</v>
      </c>
      <c r="CP29">
        <v>48.75</v>
      </c>
      <c r="CQ29">
        <v>50.620800000000003</v>
      </c>
      <c r="CR29">
        <v>49.566200000000002</v>
      </c>
      <c r="CS29">
        <v>50.432866666666598</v>
      </c>
      <c r="CT29">
        <v>50.210099999999997</v>
      </c>
      <c r="CU29">
        <v>1255.48233333333</v>
      </c>
      <c r="CV29">
        <v>139.51</v>
      </c>
      <c r="CW29">
        <v>0</v>
      </c>
      <c r="CX29">
        <v>105.200000047684</v>
      </c>
      <c r="CY29">
        <v>0</v>
      </c>
      <c r="CZ29">
        <v>463.551923076923</v>
      </c>
      <c r="DA29">
        <v>0.99405129349350496</v>
      </c>
      <c r="DB29">
        <v>6.4071794822914496</v>
      </c>
      <c r="DC29">
        <v>6740.3603846153801</v>
      </c>
      <c r="DD29">
        <v>15</v>
      </c>
      <c r="DE29">
        <v>1608333178.5999999</v>
      </c>
      <c r="DF29" t="s">
        <v>326</v>
      </c>
      <c r="DG29">
        <v>1608333178.5999999</v>
      </c>
      <c r="DH29">
        <v>1608333174.0999999</v>
      </c>
      <c r="DI29">
        <v>22</v>
      </c>
      <c r="DJ29">
        <v>0.39500000000000002</v>
      </c>
      <c r="DK29">
        <v>2E-3</v>
      </c>
      <c r="DL29">
        <v>3.9889999999999999</v>
      </c>
      <c r="DM29">
        <v>-2.8000000000000001E-2</v>
      </c>
      <c r="DN29">
        <v>502</v>
      </c>
      <c r="DO29">
        <v>10</v>
      </c>
      <c r="DP29">
        <v>0.34</v>
      </c>
      <c r="DQ29">
        <v>0.15</v>
      </c>
      <c r="DR29">
        <v>3.36940435623616</v>
      </c>
      <c r="DS29">
        <v>-0.14985401816735</v>
      </c>
      <c r="DT29">
        <v>6.4853409759971004E-2</v>
      </c>
      <c r="DU29">
        <v>1</v>
      </c>
      <c r="DV29">
        <v>-4.2470858064516097</v>
      </c>
      <c r="DW29">
        <v>0.126338225806466</v>
      </c>
      <c r="DX29">
        <v>7.6999421773035995E-2</v>
      </c>
      <c r="DY29">
        <v>1</v>
      </c>
      <c r="DZ29">
        <v>0.22259461290322599</v>
      </c>
      <c r="EA29">
        <v>1.4638064516120299E-3</v>
      </c>
      <c r="EB29">
        <v>4.2729333260837501E-4</v>
      </c>
      <c r="EC29">
        <v>1</v>
      </c>
      <c r="ED29">
        <v>3</v>
      </c>
      <c r="EE29">
        <v>3</v>
      </c>
      <c r="EF29" t="s">
        <v>297</v>
      </c>
      <c r="EG29">
        <v>100</v>
      </c>
      <c r="EH29">
        <v>100</v>
      </c>
      <c r="EI29">
        <v>3.9889999999999999</v>
      </c>
      <c r="EJ29">
        <v>-2.81E-2</v>
      </c>
      <c r="EK29">
        <v>3.9888999999999402</v>
      </c>
      <c r="EL29">
        <v>0</v>
      </c>
      <c r="EM29">
        <v>0</v>
      </c>
      <c r="EN29">
        <v>0</v>
      </c>
      <c r="EO29">
        <v>-2.8104761904758701E-2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7</v>
      </c>
      <c r="EX29">
        <v>7.1</v>
      </c>
      <c r="EY29">
        <v>2</v>
      </c>
      <c r="EZ29">
        <v>479.24299999999999</v>
      </c>
      <c r="FA29">
        <v>518.67999999999995</v>
      </c>
      <c r="FB29">
        <v>24.180399999999999</v>
      </c>
      <c r="FC29">
        <v>31.951599999999999</v>
      </c>
      <c r="FD29">
        <v>30.000800000000002</v>
      </c>
      <c r="FE29">
        <v>31.6144</v>
      </c>
      <c r="FF29">
        <v>31.645299999999999</v>
      </c>
      <c r="FG29">
        <v>40</v>
      </c>
      <c r="FH29">
        <v>0</v>
      </c>
      <c r="FI29">
        <v>100</v>
      </c>
      <c r="FJ29">
        <v>24.187200000000001</v>
      </c>
      <c r="FK29">
        <v>904.04600000000005</v>
      </c>
      <c r="FL29">
        <v>10.488300000000001</v>
      </c>
      <c r="FM29">
        <v>100.913</v>
      </c>
      <c r="FN29">
        <v>100.499</v>
      </c>
    </row>
    <row r="30" spans="1:170" x14ac:dyDescent="0.25">
      <c r="A30">
        <v>14</v>
      </c>
      <c r="B30">
        <v>1608333715.5999999</v>
      </c>
      <c r="C30">
        <v>1242</v>
      </c>
      <c r="D30" t="s">
        <v>343</v>
      </c>
      <c r="E30" t="s">
        <v>344</v>
      </c>
      <c r="F30" t="s">
        <v>285</v>
      </c>
      <c r="G30" t="s">
        <v>286</v>
      </c>
      <c r="H30">
        <v>1608333707.8499999</v>
      </c>
      <c r="I30">
        <f t="shared" si="0"/>
        <v>1.8916529348612853E-4</v>
      </c>
      <c r="J30">
        <f t="shared" si="1"/>
        <v>5.2758387049641762</v>
      </c>
      <c r="K30">
        <f t="shared" si="2"/>
        <v>1199.29833333333</v>
      </c>
      <c r="L30">
        <f t="shared" si="3"/>
        <v>-144.50671289088925</v>
      </c>
      <c r="M30">
        <f t="shared" si="4"/>
        <v>-14.814194284007593</v>
      </c>
      <c r="N30">
        <f t="shared" si="5"/>
        <v>122.9468040554024</v>
      </c>
      <c r="O30">
        <f t="shared" si="6"/>
        <v>6.4070236634820857E-3</v>
      </c>
      <c r="P30">
        <f t="shared" si="7"/>
        <v>2.9702274230126737</v>
      </c>
      <c r="Q30">
        <f t="shared" si="8"/>
        <v>6.3993555459389033E-3</v>
      </c>
      <c r="R30">
        <f t="shared" si="9"/>
        <v>4.0002853861073285E-3</v>
      </c>
      <c r="S30">
        <f t="shared" si="10"/>
        <v>231.29635946639556</v>
      </c>
      <c r="T30">
        <f t="shared" si="11"/>
        <v>29.298716730318787</v>
      </c>
      <c r="U30">
        <f t="shared" si="12"/>
        <v>29.103166666666699</v>
      </c>
      <c r="V30">
        <f t="shared" si="13"/>
        <v>4.0458444908803344</v>
      </c>
      <c r="W30">
        <f t="shared" si="14"/>
        <v>28.757610571678093</v>
      </c>
      <c r="X30">
        <f t="shared" si="15"/>
        <v>1.0914061636285664</v>
      </c>
      <c r="Y30">
        <f t="shared" si="16"/>
        <v>3.7951907058072369</v>
      </c>
      <c r="Z30">
        <f t="shared" si="17"/>
        <v>2.954438327251768</v>
      </c>
      <c r="AA30">
        <f t="shared" si="18"/>
        <v>-8.3421894427382686</v>
      </c>
      <c r="AB30">
        <f t="shared" si="19"/>
        <v>-176.3969977357155</v>
      </c>
      <c r="AC30">
        <f t="shared" si="20"/>
        <v>-13.016745373124857</v>
      </c>
      <c r="AD30">
        <f t="shared" si="21"/>
        <v>33.540426914816948</v>
      </c>
      <c r="AE30">
        <v>2</v>
      </c>
      <c r="AF30">
        <v>0</v>
      </c>
      <c r="AG30">
        <f t="shared" si="22"/>
        <v>1</v>
      </c>
      <c r="AH30">
        <f t="shared" si="23"/>
        <v>0</v>
      </c>
      <c r="AI30">
        <f t="shared" si="24"/>
        <v>53934.758468840846</v>
      </c>
      <c r="AJ30" t="s">
        <v>287</v>
      </c>
      <c r="AK30">
        <v>715.47692307692296</v>
      </c>
      <c r="AL30">
        <v>3262.08</v>
      </c>
      <c r="AM30">
        <f t="shared" si="25"/>
        <v>2546.603076923077</v>
      </c>
      <c r="AN30">
        <f t="shared" si="26"/>
        <v>0.78066849277855754</v>
      </c>
      <c r="AO30">
        <v>-0.57774747981622299</v>
      </c>
      <c r="AP30" t="s">
        <v>345</v>
      </c>
      <c r="AQ30">
        <v>472.88211538461502</v>
      </c>
      <c r="AR30">
        <v>502.76</v>
      </c>
      <c r="AS30">
        <f t="shared" si="27"/>
        <v>5.9427728171264516E-2</v>
      </c>
      <c r="AT30">
        <v>0.5</v>
      </c>
      <c r="AU30">
        <f t="shared" si="28"/>
        <v>1180.2122818533655</v>
      </c>
      <c r="AV30">
        <f t="shared" si="29"/>
        <v>5.2758387049641762</v>
      </c>
      <c r="AW30">
        <f t="shared" si="30"/>
        <v>35.068667335184813</v>
      </c>
      <c r="AX30">
        <f t="shared" si="31"/>
        <v>0.2811082822818044</v>
      </c>
      <c r="AY30">
        <f t="shared" si="32"/>
        <v>4.959773995563006E-3</v>
      </c>
      <c r="AZ30">
        <f t="shared" si="33"/>
        <v>5.4883443392473543</v>
      </c>
      <c r="BA30" t="s">
        <v>346</v>
      </c>
      <c r="BB30">
        <v>361.43</v>
      </c>
      <c r="BC30">
        <f t="shared" si="34"/>
        <v>141.32999999999998</v>
      </c>
      <c r="BD30">
        <f t="shared" si="35"/>
        <v>0.21140511296529382</v>
      </c>
      <c r="BE30">
        <f t="shared" si="36"/>
        <v>0.95127643803974959</v>
      </c>
      <c r="BF30">
        <f t="shared" si="37"/>
        <v>-0.14045842795770647</v>
      </c>
      <c r="BG30">
        <f t="shared" si="38"/>
        <v>1.0835296733144362</v>
      </c>
      <c r="BH30">
        <f t="shared" si="39"/>
        <v>1400.0323333333299</v>
      </c>
      <c r="BI30">
        <f t="shared" si="40"/>
        <v>1180.2122818533655</v>
      </c>
      <c r="BJ30">
        <f t="shared" si="41"/>
        <v>0.84298930371372494</v>
      </c>
      <c r="BK30">
        <f t="shared" si="42"/>
        <v>0.19597860742744988</v>
      </c>
      <c r="BL30">
        <v>6</v>
      </c>
      <c r="BM30">
        <v>0.5</v>
      </c>
      <c r="BN30" t="s">
        <v>290</v>
      </c>
      <c r="BO30">
        <v>2</v>
      </c>
      <c r="BP30">
        <v>1608333707.8499999</v>
      </c>
      <c r="BQ30">
        <v>1199.29833333333</v>
      </c>
      <c r="BR30">
        <v>1205.9013333333301</v>
      </c>
      <c r="BS30">
        <v>10.646243333333301</v>
      </c>
      <c r="BT30">
        <v>10.421670000000001</v>
      </c>
      <c r="BU30">
        <v>1195.30866666667</v>
      </c>
      <c r="BV30">
        <v>10.6743466666667</v>
      </c>
      <c r="BW30">
        <v>500.01856666666703</v>
      </c>
      <c r="BX30">
        <v>102.415566666667</v>
      </c>
      <c r="BY30">
        <v>0.100046536666667</v>
      </c>
      <c r="BZ30">
        <v>28.0015866666667</v>
      </c>
      <c r="CA30">
        <v>29.103166666666699</v>
      </c>
      <c r="CB30">
        <v>999.9</v>
      </c>
      <c r="CC30">
        <v>0</v>
      </c>
      <c r="CD30">
        <v>0</v>
      </c>
      <c r="CE30">
        <v>9992.3713333333308</v>
      </c>
      <c r="CF30">
        <v>0</v>
      </c>
      <c r="CG30">
        <v>323.06323333333302</v>
      </c>
      <c r="CH30">
        <v>1400.0323333333299</v>
      </c>
      <c r="CI30">
        <v>0.89999766666666703</v>
      </c>
      <c r="CJ30">
        <v>0.100002416666667</v>
      </c>
      <c r="CK30">
        <v>0</v>
      </c>
      <c r="CL30">
        <v>472.89593333333301</v>
      </c>
      <c r="CM30">
        <v>4.9993800000000004</v>
      </c>
      <c r="CN30">
        <v>6874.4313333333303</v>
      </c>
      <c r="CO30">
        <v>11164.58</v>
      </c>
      <c r="CP30">
        <v>48.858199999999997</v>
      </c>
      <c r="CQ30">
        <v>50.686999999999998</v>
      </c>
      <c r="CR30">
        <v>49.686999999999998</v>
      </c>
      <c r="CS30">
        <v>50.5124</v>
      </c>
      <c r="CT30">
        <v>50.311999999999998</v>
      </c>
      <c r="CU30">
        <v>1255.52833333333</v>
      </c>
      <c r="CV30">
        <v>139.50399999999999</v>
      </c>
      <c r="CW30">
        <v>0</v>
      </c>
      <c r="CX30">
        <v>113.69999980926499</v>
      </c>
      <c r="CY30">
        <v>0</v>
      </c>
      <c r="CZ30">
        <v>472.88211538461502</v>
      </c>
      <c r="DA30">
        <v>-0.13651282897921799</v>
      </c>
      <c r="DB30">
        <v>19.887863261456999</v>
      </c>
      <c r="DC30">
        <v>6874.5415384615399</v>
      </c>
      <c r="DD30">
        <v>15</v>
      </c>
      <c r="DE30">
        <v>1608333178.5999999</v>
      </c>
      <c r="DF30" t="s">
        <v>326</v>
      </c>
      <c r="DG30">
        <v>1608333178.5999999</v>
      </c>
      <c r="DH30">
        <v>1608333174.0999999</v>
      </c>
      <c r="DI30">
        <v>22</v>
      </c>
      <c r="DJ30">
        <v>0.39500000000000002</v>
      </c>
      <c r="DK30">
        <v>2E-3</v>
      </c>
      <c r="DL30">
        <v>3.9889999999999999</v>
      </c>
      <c r="DM30">
        <v>-2.8000000000000001E-2</v>
      </c>
      <c r="DN30">
        <v>502</v>
      </c>
      <c r="DO30">
        <v>10</v>
      </c>
      <c r="DP30">
        <v>0.34</v>
      </c>
      <c r="DQ30">
        <v>0.15</v>
      </c>
      <c r="DR30">
        <v>5.2906725014907696</v>
      </c>
      <c r="DS30">
        <v>-3.3981864666983802E-2</v>
      </c>
      <c r="DT30">
        <v>6.6073825602115402E-2</v>
      </c>
      <c r="DU30">
        <v>1</v>
      </c>
      <c r="DV30">
        <v>-6.6160612903225804</v>
      </c>
      <c r="DW30">
        <v>0.12740177419356299</v>
      </c>
      <c r="DX30">
        <v>7.9744513361348607E-2</v>
      </c>
      <c r="DY30">
        <v>1</v>
      </c>
      <c r="DZ30">
        <v>0.22446409677419399</v>
      </c>
      <c r="EA30">
        <v>4.3857580645154997E-3</v>
      </c>
      <c r="EB30">
        <v>5.8881260258025899E-4</v>
      </c>
      <c r="EC30">
        <v>1</v>
      </c>
      <c r="ED30">
        <v>3</v>
      </c>
      <c r="EE30">
        <v>3</v>
      </c>
      <c r="EF30" t="s">
        <v>297</v>
      </c>
      <c r="EG30">
        <v>100</v>
      </c>
      <c r="EH30">
        <v>100</v>
      </c>
      <c r="EI30">
        <v>3.98</v>
      </c>
      <c r="EJ30">
        <v>-2.81E-2</v>
      </c>
      <c r="EK30">
        <v>3.9888999999999402</v>
      </c>
      <c r="EL30">
        <v>0</v>
      </c>
      <c r="EM30">
        <v>0</v>
      </c>
      <c r="EN30">
        <v>0</v>
      </c>
      <c r="EO30">
        <v>-2.8104761904758701E-2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8.9</v>
      </c>
      <c r="EX30">
        <v>9</v>
      </c>
      <c r="EY30">
        <v>2</v>
      </c>
      <c r="EZ30">
        <v>479.55399999999997</v>
      </c>
      <c r="FA30">
        <v>519.39800000000002</v>
      </c>
      <c r="FB30">
        <v>24.327100000000002</v>
      </c>
      <c r="FC30">
        <v>32.162599999999998</v>
      </c>
      <c r="FD30">
        <v>30.000800000000002</v>
      </c>
      <c r="FE30">
        <v>31.823699999999999</v>
      </c>
      <c r="FF30">
        <v>31.852900000000002</v>
      </c>
      <c r="FG30">
        <v>50.595500000000001</v>
      </c>
      <c r="FH30">
        <v>0</v>
      </c>
      <c r="FI30">
        <v>100</v>
      </c>
      <c r="FJ30">
        <v>24.191199999999998</v>
      </c>
      <c r="FK30">
        <v>1206.03</v>
      </c>
      <c r="FL30">
        <v>10.5655</v>
      </c>
      <c r="FM30">
        <v>100.881</v>
      </c>
      <c r="FN30">
        <v>100.47199999999999</v>
      </c>
    </row>
    <row r="31" spans="1:170" x14ac:dyDescent="0.25">
      <c r="A31">
        <v>15</v>
      </c>
      <c r="B31">
        <v>1608333807.5999999</v>
      </c>
      <c r="C31">
        <v>1334</v>
      </c>
      <c r="D31" t="s">
        <v>347</v>
      </c>
      <c r="E31" t="s">
        <v>348</v>
      </c>
      <c r="F31" t="s">
        <v>285</v>
      </c>
      <c r="G31" t="s">
        <v>286</v>
      </c>
      <c r="H31">
        <v>1608333799.8499999</v>
      </c>
      <c r="I31">
        <f t="shared" si="0"/>
        <v>1.8016689661570499E-4</v>
      </c>
      <c r="J31">
        <f t="shared" si="1"/>
        <v>4.3677292604550777</v>
      </c>
      <c r="K31">
        <f t="shared" si="2"/>
        <v>1400.5050000000001</v>
      </c>
      <c r="L31">
        <f t="shared" si="3"/>
        <v>218.64463432885123</v>
      </c>
      <c r="M31">
        <f t="shared" si="4"/>
        <v>22.415351432991372</v>
      </c>
      <c r="N31">
        <f t="shared" si="5"/>
        <v>143.5791546178325</v>
      </c>
      <c r="O31">
        <f t="shared" si="6"/>
        <v>6.1164666067283734E-3</v>
      </c>
      <c r="P31">
        <f t="shared" si="7"/>
        <v>2.9722409651922419</v>
      </c>
      <c r="Q31">
        <f t="shared" si="8"/>
        <v>6.1094825327742972E-3</v>
      </c>
      <c r="R31">
        <f t="shared" si="9"/>
        <v>3.8190533957695293E-3</v>
      </c>
      <c r="S31">
        <f t="shared" si="10"/>
        <v>231.29720730636976</v>
      </c>
      <c r="T31">
        <f t="shared" si="11"/>
        <v>29.283904659600992</v>
      </c>
      <c r="U31">
        <f t="shared" si="12"/>
        <v>29.092700000000001</v>
      </c>
      <c r="V31">
        <f t="shared" si="13"/>
        <v>4.0433966071866987</v>
      </c>
      <c r="W31">
        <f t="shared" si="14"/>
        <v>28.903567053383071</v>
      </c>
      <c r="X31">
        <f t="shared" si="15"/>
        <v>1.0959023019030265</v>
      </c>
      <c r="Y31">
        <f t="shared" si="16"/>
        <v>3.791581502307185</v>
      </c>
      <c r="Z31">
        <f t="shared" si="17"/>
        <v>2.947494305283672</v>
      </c>
      <c r="AA31">
        <f t="shared" si="18"/>
        <v>-7.94536014075259</v>
      </c>
      <c r="AB31">
        <f t="shared" si="19"/>
        <v>-177.4545136885215</v>
      </c>
      <c r="AC31">
        <f t="shared" si="20"/>
        <v>-13.08416781886187</v>
      </c>
      <c r="AD31">
        <f t="shared" si="21"/>
        <v>32.8131656582338</v>
      </c>
      <c r="AE31">
        <v>2</v>
      </c>
      <c r="AF31">
        <v>0</v>
      </c>
      <c r="AG31">
        <f t="shared" si="22"/>
        <v>1</v>
      </c>
      <c r="AH31">
        <f t="shared" si="23"/>
        <v>0</v>
      </c>
      <c r="AI31">
        <f t="shared" si="24"/>
        <v>53996.757190238561</v>
      </c>
      <c r="AJ31" t="s">
        <v>287</v>
      </c>
      <c r="AK31">
        <v>715.47692307692296</v>
      </c>
      <c r="AL31">
        <v>3262.08</v>
      </c>
      <c r="AM31">
        <f t="shared" si="25"/>
        <v>2546.603076923077</v>
      </c>
      <c r="AN31">
        <f t="shared" si="26"/>
        <v>0.78066849277855754</v>
      </c>
      <c r="AO31">
        <v>-0.57774747981622299</v>
      </c>
      <c r="AP31" t="s">
        <v>349</v>
      </c>
      <c r="AQ31">
        <v>478.76407692307703</v>
      </c>
      <c r="AR31">
        <v>510.43</v>
      </c>
      <c r="AS31">
        <f t="shared" si="27"/>
        <v>6.2037738919975327E-2</v>
      </c>
      <c r="AT31">
        <v>0.5</v>
      </c>
      <c r="AU31">
        <f t="shared" si="28"/>
        <v>1180.2170118533477</v>
      </c>
      <c r="AV31">
        <f t="shared" si="29"/>
        <v>4.3677292604550777</v>
      </c>
      <c r="AW31">
        <f t="shared" si="30"/>
        <v>36.608997425135705</v>
      </c>
      <c r="AX31">
        <f t="shared" si="31"/>
        <v>0.28372156808964988</v>
      </c>
      <c r="AY31">
        <f t="shared" si="32"/>
        <v>4.1903113500331574E-3</v>
      </c>
      <c r="AZ31">
        <f t="shared" si="33"/>
        <v>5.3908469329780777</v>
      </c>
      <c r="BA31" t="s">
        <v>350</v>
      </c>
      <c r="BB31">
        <v>365.61</v>
      </c>
      <c r="BC31">
        <f t="shared" si="34"/>
        <v>144.82</v>
      </c>
      <c r="BD31">
        <f t="shared" si="35"/>
        <v>0.21865711280847244</v>
      </c>
      <c r="BE31">
        <f t="shared" si="36"/>
        <v>0.95000120836742663</v>
      </c>
      <c r="BF31">
        <f t="shared" si="37"/>
        <v>-0.15443256890542839</v>
      </c>
      <c r="BG31">
        <f t="shared" si="38"/>
        <v>1.0805178180043158</v>
      </c>
      <c r="BH31">
        <f t="shared" si="39"/>
        <v>1400.038</v>
      </c>
      <c r="BI31">
        <f t="shared" si="40"/>
        <v>1180.2170118533477</v>
      </c>
      <c r="BJ31">
        <f t="shared" si="41"/>
        <v>0.84298927018648606</v>
      </c>
      <c r="BK31">
        <f t="shared" si="42"/>
        <v>0.19597854037297208</v>
      </c>
      <c r="BL31">
        <v>6</v>
      </c>
      <c r="BM31">
        <v>0.5</v>
      </c>
      <c r="BN31" t="s">
        <v>290</v>
      </c>
      <c r="BO31">
        <v>2</v>
      </c>
      <c r="BP31">
        <v>1608333799.8499999</v>
      </c>
      <c r="BQ31">
        <v>1400.5050000000001</v>
      </c>
      <c r="BR31">
        <v>1406.049</v>
      </c>
      <c r="BS31">
        <v>10.689690000000001</v>
      </c>
      <c r="BT31">
        <v>10.4758033333333</v>
      </c>
      <c r="BU31">
        <v>1394.586</v>
      </c>
      <c r="BV31">
        <v>10.72269</v>
      </c>
      <c r="BW31">
        <v>500.00583333333299</v>
      </c>
      <c r="BX31">
        <v>102.419566666667</v>
      </c>
      <c r="BY31">
        <v>9.9992076666666693E-2</v>
      </c>
      <c r="BZ31">
        <v>27.9852666666667</v>
      </c>
      <c r="CA31">
        <v>29.092700000000001</v>
      </c>
      <c r="CB31">
        <v>999.9</v>
      </c>
      <c r="CC31">
        <v>0</v>
      </c>
      <c r="CD31">
        <v>0</v>
      </c>
      <c r="CE31">
        <v>10003.374</v>
      </c>
      <c r="CF31">
        <v>0</v>
      </c>
      <c r="CG31">
        <v>328.37049999999999</v>
      </c>
      <c r="CH31">
        <v>1400.038</v>
      </c>
      <c r="CI31">
        <v>0.90000060000000004</v>
      </c>
      <c r="CJ31">
        <v>9.9999550000000006E-2</v>
      </c>
      <c r="CK31">
        <v>0</v>
      </c>
      <c r="CL31">
        <v>478.75273333333303</v>
      </c>
      <c r="CM31">
        <v>4.9993800000000004</v>
      </c>
      <c r="CN31">
        <v>6969.1233333333303</v>
      </c>
      <c r="CO31">
        <v>11164.6333333333</v>
      </c>
      <c r="CP31">
        <v>48.936999999999998</v>
      </c>
      <c r="CQ31">
        <v>50.7541333333333</v>
      </c>
      <c r="CR31">
        <v>49.75</v>
      </c>
      <c r="CS31">
        <v>50.561999999999998</v>
      </c>
      <c r="CT31">
        <v>50.375</v>
      </c>
      <c r="CU31">
        <v>1255.5350000000001</v>
      </c>
      <c r="CV31">
        <v>139.50299999999999</v>
      </c>
      <c r="CW31">
        <v>0</v>
      </c>
      <c r="CX31">
        <v>91.200000047683702</v>
      </c>
      <c r="CY31">
        <v>0</v>
      </c>
      <c r="CZ31">
        <v>478.76407692307703</v>
      </c>
      <c r="DA31">
        <v>0.87876922638057997</v>
      </c>
      <c r="DB31">
        <v>19.851965839048599</v>
      </c>
      <c r="DC31">
        <v>6968.9696153846198</v>
      </c>
      <c r="DD31">
        <v>15</v>
      </c>
      <c r="DE31">
        <v>1608333835.5999999</v>
      </c>
      <c r="DF31" t="s">
        <v>351</v>
      </c>
      <c r="DG31">
        <v>1608333835.5999999</v>
      </c>
      <c r="DH31">
        <v>1608333825.5999999</v>
      </c>
      <c r="DI31">
        <v>23</v>
      </c>
      <c r="DJ31">
        <v>1.931</v>
      </c>
      <c r="DK31">
        <v>-5.0000000000000001E-3</v>
      </c>
      <c r="DL31">
        <v>5.9189999999999996</v>
      </c>
      <c r="DM31">
        <v>-3.3000000000000002E-2</v>
      </c>
      <c r="DN31">
        <v>1407</v>
      </c>
      <c r="DO31">
        <v>10</v>
      </c>
      <c r="DP31">
        <v>0.36</v>
      </c>
      <c r="DQ31">
        <v>0.09</v>
      </c>
      <c r="DR31">
        <v>5.9905318573910398</v>
      </c>
      <c r="DS31">
        <v>1.14902510848901E-2</v>
      </c>
      <c r="DT31">
        <v>6.3381740394682001E-2</v>
      </c>
      <c r="DU31">
        <v>1</v>
      </c>
      <c r="DV31">
        <v>-7.4898887096774196</v>
      </c>
      <c r="DW31">
        <v>0.128946290322589</v>
      </c>
      <c r="DX31">
        <v>8.5319213081906195E-2</v>
      </c>
      <c r="DY31">
        <v>1</v>
      </c>
      <c r="DZ31">
        <v>0.218688903225806</v>
      </c>
      <c r="EA31">
        <v>6.0571935483867897E-3</v>
      </c>
      <c r="EB31">
        <v>7.8247182180899105E-4</v>
      </c>
      <c r="EC31">
        <v>1</v>
      </c>
      <c r="ED31">
        <v>3</v>
      </c>
      <c r="EE31">
        <v>3</v>
      </c>
      <c r="EF31" t="s">
        <v>297</v>
      </c>
      <c r="EG31">
        <v>100</v>
      </c>
      <c r="EH31">
        <v>100</v>
      </c>
      <c r="EI31">
        <v>5.9189999999999996</v>
      </c>
      <c r="EJ31">
        <v>-3.3000000000000002E-2</v>
      </c>
      <c r="EK31">
        <v>3.9888999999999402</v>
      </c>
      <c r="EL31">
        <v>0</v>
      </c>
      <c r="EM31">
        <v>0</v>
      </c>
      <c r="EN31">
        <v>0</v>
      </c>
      <c r="EO31">
        <v>-2.8104761904758701E-2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10.5</v>
      </c>
      <c r="EX31">
        <v>10.6</v>
      </c>
      <c r="EY31">
        <v>2</v>
      </c>
      <c r="EZ31">
        <v>479.86500000000001</v>
      </c>
      <c r="FA31">
        <v>519.976</v>
      </c>
      <c r="FB31">
        <v>24.157399999999999</v>
      </c>
      <c r="FC31">
        <v>32.308399999999999</v>
      </c>
      <c r="FD31">
        <v>30.000499999999999</v>
      </c>
      <c r="FE31">
        <v>31.976099999999999</v>
      </c>
      <c r="FF31">
        <v>32.005600000000001</v>
      </c>
      <c r="FG31">
        <v>57.354300000000002</v>
      </c>
      <c r="FH31">
        <v>0</v>
      </c>
      <c r="FI31">
        <v>100</v>
      </c>
      <c r="FJ31">
        <v>24.1633</v>
      </c>
      <c r="FK31">
        <v>1406.44</v>
      </c>
      <c r="FL31">
        <v>10.6541</v>
      </c>
      <c r="FM31">
        <v>100.85899999999999</v>
      </c>
      <c r="FN31">
        <v>100.453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2020-12-18T15:26:56Z</dcterms:created>
  <dcterms:modified xsi:type="dcterms:W3CDTF">2021-05-04T23:52:32Z</dcterms:modified>
</cp:coreProperties>
</file>