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28B46E01-38AA-499E-BAC0-9912EDC9D12E}" xr6:coauthVersionLast="46" xr6:coauthVersionMax="46" xr10:uidLastSave="{00000000-0000-0000-0000-000000000000}"/>
  <bookViews>
    <workbookView xWindow="1560" yWindow="15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5" i="1" l="1"/>
  <c r="BJ45" i="1"/>
  <c r="BH45" i="1"/>
  <c r="BI45" i="1" s="1"/>
  <c r="BG45" i="1"/>
  <c r="BF45" i="1"/>
  <c r="BE45" i="1"/>
  <c r="BD45" i="1"/>
  <c r="BC45" i="1"/>
  <c r="AX45" i="1" s="1"/>
  <c r="AZ45" i="1"/>
  <c r="AS45" i="1"/>
  <c r="AM45" i="1"/>
  <c r="AN45" i="1" s="1"/>
  <c r="AI45" i="1"/>
  <c r="AH45" i="1"/>
  <c r="AG45" i="1"/>
  <c r="K45" i="1" s="1"/>
  <c r="Y45" i="1"/>
  <c r="X45" i="1"/>
  <c r="W45" i="1" s="1"/>
  <c r="P45" i="1"/>
  <c r="J45" i="1"/>
  <c r="AV45" i="1" s="1"/>
  <c r="BK44" i="1"/>
  <c r="BJ44" i="1"/>
  <c r="BH44" i="1"/>
  <c r="BI44" i="1" s="1"/>
  <c r="S44" i="1" s="1"/>
  <c r="BG44" i="1"/>
  <c r="BF44" i="1"/>
  <c r="BE44" i="1"/>
  <c r="BD44" i="1"/>
  <c r="BC44" i="1"/>
  <c r="AX44" i="1" s="1"/>
  <c r="AZ44" i="1"/>
  <c r="AS44" i="1"/>
  <c r="AN44" i="1"/>
  <c r="AM44" i="1"/>
  <c r="AI44" i="1"/>
  <c r="AG44" i="1" s="1"/>
  <c r="Y44" i="1"/>
  <c r="X44" i="1"/>
  <c r="W44" i="1" s="1"/>
  <c r="P44" i="1"/>
  <c r="BK43" i="1"/>
  <c r="BJ43" i="1"/>
  <c r="BH43" i="1"/>
  <c r="BI43" i="1" s="1"/>
  <c r="BG43" i="1"/>
  <c r="BF43" i="1"/>
  <c r="BE43" i="1"/>
  <c r="BD43" i="1"/>
  <c r="BC43" i="1"/>
  <c r="AZ43" i="1"/>
  <c r="AX43" i="1"/>
  <c r="AS43" i="1"/>
  <c r="AN43" i="1"/>
  <c r="AM43" i="1"/>
  <c r="AI43" i="1"/>
  <c r="AH43" i="1"/>
  <c r="AG43" i="1"/>
  <c r="I43" i="1" s="1"/>
  <c r="Y43" i="1"/>
  <c r="X43" i="1"/>
  <c r="W43" i="1" s="1"/>
  <c r="P43" i="1"/>
  <c r="N43" i="1"/>
  <c r="K43" i="1"/>
  <c r="BK42" i="1"/>
  <c r="BJ42" i="1"/>
  <c r="BI42" i="1"/>
  <c r="AU42" i="1" s="1"/>
  <c r="AW42" i="1" s="1"/>
  <c r="BH42" i="1"/>
  <c r="BG42" i="1"/>
  <c r="BF42" i="1"/>
  <c r="BE42" i="1"/>
  <c r="BD42" i="1"/>
  <c r="BC42" i="1"/>
  <c r="AX42" i="1" s="1"/>
  <c r="AZ42" i="1"/>
  <c r="AS42" i="1"/>
  <c r="AN42" i="1"/>
  <c r="AM42" i="1"/>
  <c r="AI42" i="1"/>
  <c r="AG42" i="1" s="1"/>
  <c r="K42" i="1" s="1"/>
  <c r="Y42" i="1"/>
  <c r="X42" i="1"/>
  <c r="W42" i="1" s="1"/>
  <c r="S42" i="1"/>
  <c r="P42" i="1"/>
  <c r="BK41" i="1"/>
  <c r="BJ41" i="1"/>
  <c r="BI41" i="1"/>
  <c r="AU41" i="1" s="1"/>
  <c r="BH41" i="1"/>
  <c r="BG41" i="1"/>
  <c r="BF41" i="1"/>
  <c r="BE41" i="1"/>
  <c r="BD41" i="1"/>
  <c r="BC41" i="1"/>
  <c r="AX41" i="1" s="1"/>
  <c r="AZ41" i="1"/>
  <c r="AS41" i="1"/>
  <c r="AN41" i="1"/>
  <c r="AM41" i="1"/>
  <c r="AI41" i="1"/>
  <c r="AG41" i="1" s="1"/>
  <c r="N41" i="1" s="1"/>
  <c r="Y41" i="1"/>
  <c r="W41" i="1" s="1"/>
  <c r="X41" i="1"/>
  <c r="S41" i="1"/>
  <c r="P41" i="1"/>
  <c r="BK40" i="1"/>
  <c r="BJ40" i="1"/>
  <c r="BI40" i="1"/>
  <c r="BH40" i="1"/>
  <c r="BG40" i="1"/>
  <c r="BF40" i="1"/>
  <c r="BE40" i="1"/>
  <c r="BD40" i="1"/>
  <c r="BC40" i="1"/>
  <c r="AX40" i="1" s="1"/>
  <c r="AZ40" i="1"/>
  <c r="AS40" i="1"/>
  <c r="AN40" i="1"/>
  <c r="AM40" i="1"/>
  <c r="AI40" i="1"/>
  <c r="AG40" i="1" s="1"/>
  <c r="Y40" i="1"/>
  <c r="W40" i="1" s="1"/>
  <c r="X40" i="1"/>
  <c r="P40" i="1"/>
  <c r="I40" i="1"/>
  <c r="AA40" i="1" s="1"/>
  <c r="BK39" i="1"/>
  <c r="BJ39" i="1"/>
  <c r="BI39" i="1"/>
  <c r="AU39" i="1" s="1"/>
  <c r="BH39" i="1"/>
  <c r="BG39" i="1"/>
  <c r="BF39" i="1"/>
  <c r="BE39" i="1"/>
  <c r="BD39" i="1"/>
  <c r="BC39" i="1"/>
  <c r="AX39" i="1" s="1"/>
  <c r="AZ39" i="1"/>
  <c r="AS39" i="1"/>
  <c r="AW39" i="1" s="1"/>
  <c r="AM39" i="1"/>
  <c r="AN39" i="1" s="1"/>
  <c r="AI39" i="1"/>
  <c r="AG39" i="1" s="1"/>
  <c r="Y39" i="1"/>
  <c r="W39" i="1" s="1"/>
  <c r="X39" i="1"/>
  <c r="P39" i="1"/>
  <c r="BK38" i="1"/>
  <c r="BJ38" i="1"/>
  <c r="BI38" i="1" s="1"/>
  <c r="BH38" i="1"/>
  <c r="BG38" i="1"/>
  <c r="BF38" i="1"/>
  <c r="BE38" i="1"/>
  <c r="BD38" i="1"/>
  <c r="BC38" i="1"/>
  <c r="AX38" i="1" s="1"/>
  <c r="AZ38" i="1"/>
  <c r="AS38" i="1"/>
  <c r="AM38" i="1"/>
  <c r="AN38" i="1" s="1"/>
  <c r="AI38" i="1"/>
  <c r="AG38" i="1"/>
  <c r="Y38" i="1"/>
  <c r="X38" i="1"/>
  <c r="W38" i="1"/>
  <c r="P38" i="1"/>
  <c r="BK37" i="1"/>
  <c r="BJ37" i="1"/>
  <c r="BH37" i="1"/>
  <c r="BG37" i="1"/>
  <c r="BF37" i="1"/>
  <c r="BE37" i="1"/>
  <c r="BD37" i="1"/>
  <c r="BC37" i="1"/>
  <c r="AZ37" i="1"/>
  <c r="AX37" i="1"/>
  <c r="AS37" i="1"/>
  <c r="AM37" i="1"/>
  <c r="AN37" i="1" s="1"/>
  <c r="AI37" i="1"/>
  <c r="AG37" i="1"/>
  <c r="K37" i="1" s="1"/>
  <c r="Y37" i="1"/>
  <c r="X37" i="1"/>
  <c r="W37" i="1"/>
  <c r="P37" i="1"/>
  <c r="J37" i="1"/>
  <c r="AV37" i="1" s="1"/>
  <c r="BK36" i="1"/>
  <c r="BJ36" i="1"/>
  <c r="BH36" i="1"/>
  <c r="BG36" i="1"/>
  <c r="BF36" i="1"/>
  <c r="BE36" i="1"/>
  <c r="BD36" i="1"/>
  <c r="BC36" i="1"/>
  <c r="AX36" i="1" s="1"/>
  <c r="AZ36" i="1"/>
  <c r="AS36" i="1"/>
  <c r="AM36" i="1"/>
  <c r="AN36" i="1" s="1"/>
  <c r="AI36" i="1"/>
  <c r="AH36" i="1"/>
  <c r="AG36" i="1"/>
  <c r="N36" i="1" s="1"/>
  <c r="Y36" i="1"/>
  <c r="X36" i="1"/>
  <c r="W36" i="1" s="1"/>
  <c r="P36" i="1"/>
  <c r="K36" i="1"/>
  <c r="J36" i="1"/>
  <c r="AV36" i="1" s="1"/>
  <c r="BK35" i="1"/>
  <c r="BJ35" i="1"/>
  <c r="BH35" i="1"/>
  <c r="BI35" i="1" s="1"/>
  <c r="S35" i="1" s="1"/>
  <c r="BG35" i="1"/>
  <c r="BF35" i="1"/>
  <c r="BE35" i="1"/>
  <c r="BD35" i="1"/>
  <c r="BC35" i="1"/>
  <c r="AZ35" i="1"/>
  <c r="AX35" i="1"/>
  <c r="AU35" i="1"/>
  <c r="AW35" i="1" s="1"/>
  <c r="AS35" i="1"/>
  <c r="AN35" i="1"/>
  <c r="AM35" i="1"/>
  <c r="AI35" i="1"/>
  <c r="AG35" i="1" s="1"/>
  <c r="AH35" i="1"/>
  <c r="Y35" i="1"/>
  <c r="X35" i="1"/>
  <c r="W35" i="1" s="1"/>
  <c r="P35" i="1"/>
  <c r="BK34" i="1"/>
  <c r="S34" i="1" s="1"/>
  <c r="BJ34" i="1"/>
  <c r="BH34" i="1"/>
  <c r="BI34" i="1" s="1"/>
  <c r="AU34" i="1" s="1"/>
  <c r="BG34" i="1"/>
  <c r="BF34" i="1"/>
  <c r="BE34" i="1"/>
  <c r="BD34" i="1"/>
  <c r="BC34" i="1"/>
  <c r="AZ34" i="1"/>
  <c r="AX34" i="1"/>
  <c r="AS34" i="1"/>
  <c r="AW34" i="1" s="1"/>
  <c r="AN34" i="1"/>
  <c r="AM34" i="1"/>
  <c r="AI34" i="1"/>
  <c r="AG34" i="1" s="1"/>
  <c r="AH34" i="1"/>
  <c r="Y34" i="1"/>
  <c r="X34" i="1"/>
  <c r="W34" i="1" s="1"/>
  <c r="P34" i="1"/>
  <c r="K34" i="1"/>
  <c r="BK33" i="1"/>
  <c r="BJ33" i="1"/>
  <c r="BI33" i="1"/>
  <c r="AU33" i="1" s="1"/>
  <c r="BH33" i="1"/>
  <c r="BG33" i="1"/>
  <c r="BF33" i="1"/>
  <c r="BE33" i="1"/>
  <c r="BD33" i="1"/>
  <c r="BC33" i="1"/>
  <c r="AX33" i="1" s="1"/>
  <c r="AZ33" i="1"/>
  <c r="AS33" i="1"/>
  <c r="AW33" i="1" s="1"/>
  <c r="AN33" i="1"/>
  <c r="AM33" i="1"/>
  <c r="AI33" i="1"/>
  <c r="AG33" i="1" s="1"/>
  <c r="Y33" i="1"/>
  <c r="X33" i="1"/>
  <c r="W33" i="1" s="1"/>
  <c r="S33" i="1"/>
  <c r="P33" i="1"/>
  <c r="N33" i="1"/>
  <c r="K33" i="1"/>
  <c r="BK32" i="1"/>
  <c r="BJ32" i="1"/>
  <c r="BI32" i="1"/>
  <c r="BH32" i="1"/>
  <c r="BG32" i="1"/>
  <c r="BF32" i="1"/>
  <c r="BE32" i="1"/>
  <c r="BD32" i="1"/>
  <c r="BC32" i="1"/>
  <c r="AX32" i="1" s="1"/>
  <c r="AZ32" i="1"/>
  <c r="AS32" i="1"/>
  <c r="AN32" i="1"/>
  <c r="AM32" i="1"/>
  <c r="AI32" i="1"/>
  <c r="AG32" i="1" s="1"/>
  <c r="Y32" i="1"/>
  <c r="W32" i="1" s="1"/>
  <c r="X32" i="1"/>
  <c r="P32" i="1"/>
  <c r="I32" i="1"/>
  <c r="AA32" i="1" s="1"/>
  <c r="BK31" i="1"/>
  <c r="BJ31" i="1"/>
  <c r="BI31" i="1"/>
  <c r="BH31" i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W31" i="1" s="1"/>
  <c r="X31" i="1"/>
  <c r="P31" i="1"/>
  <c r="I31" i="1"/>
  <c r="AA31" i="1" s="1"/>
  <c r="BK30" i="1"/>
  <c r="BJ30" i="1"/>
  <c r="BI30" i="1" s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Y30" i="1"/>
  <c r="X30" i="1"/>
  <c r="W30" i="1"/>
  <c r="P30" i="1"/>
  <c r="BK29" i="1"/>
  <c r="BJ29" i="1"/>
  <c r="BH29" i="1"/>
  <c r="BG29" i="1"/>
  <c r="BF29" i="1"/>
  <c r="BE29" i="1"/>
  <c r="BD29" i="1"/>
  <c r="BC29" i="1"/>
  <c r="AZ29" i="1"/>
  <c r="AX29" i="1"/>
  <c r="AS29" i="1"/>
  <c r="AM29" i="1"/>
  <c r="AN29" i="1" s="1"/>
  <c r="AI29" i="1"/>
  <c r="AG29" i="1"/>
  <c r="Y29" i="1"/>
  <c r="X29" i="1"/>
  <c r="W29" i="1"/>
  <c r="P29" i="1"/>
  <c r="J29" i="1"/>
  <c r="AV29" i="1" s="1"/>
  <c r="BK28" i="1"/>
  <c r="BJ28" i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/>
  <c r="N28" i="1" s="1"/>
  <c r="Y28" i="1"/>
  <c r="X28" i="1"/>
  <c r="W28" i="1"/>
  <c r="P28" i="1"/>
  <c r="K28" i="1"/>
  <c r="J28" i="1"/>
  <c r="AV28" i="1" s="1"/>
  <c r="BK27" i="1"/>
  <c r="BJ27" i="1"/>
  <c r="BH27" i="1"/>
  <c r="BI27" i="1" s="1"/>
  <c r="S27" i="1" s="1"/>
  <c r="BG27" i="1"/>
  <c r="BF27" i="1"/>
  <c r="BE27" i="1"/>
  <c r="BD27" i="1"/>
  <c r="BC27" i="1"/>
  <c r="AX27" i="1" s="1"/>
  <c r="AZ27" i="1"/>
  <c r="AU27" i="1"/>
  <c r="AW27" i="1" s="1"/>
  <c r="AS27" i="1"/>
  <c r="AN27" i="1"/>
  <c r="AM27" i="1"/>
  <c r="AI27" i="1"/>
  <c r="AG27" i="1" s="1"/>
  <c r="I27" i="1" s="1"/>
  <c r="AH27" i="1"/>
  <c r="AA27" i="1"/>
  <c r="Y27" i="1"/>
  <c r="X27" i="1"/>
  <c r="W27" i="1" s="1"/>
  <c r="P27" i="1"/>
  <c r="N27" i="1"/>
  <c r="K27" i="1"/>
  <c r="J27" i="1"/>
  <c r="AV27" i="1" s="1"/>
  <c r="AY27" i="1" s="1"/>
  <c r="BK26" i="1"/>
  <c r="BJ26" i="1"/>
  <c r="BH26" i="1"/>
  <c r="BI26" i="1" s="1"/>
  <c r="BG26" i="1"/>
  <c r="BF26" i="1"/>
  <c r="BE26" i="1"/>
  <c r="BD26" i="1"/>
  <c r="BC26" i="1"/>
  <c r="AX26" i="1" s="1"/>
  <c r="AZ26" i="1"/>
  <c r="AV26" i="1"/>
  <c r="AS26" i="1"/>
  <c r="AN26" i="1"/>
  <c r="AM26" i="1"/>
  <c r="AI26" i="1"/>
  <c r="AG26" i="1" s="1"/>
  <c r="J26" i="1" s="1"/>
  <c r="AH26" i="1"/>
  <c r="AA26" i="1"/>
  <c r="Y26" i="1"/>
  <c r="X26" i="1"/>
  <c r="P26" i="1"/>
  <c r="N26" i="1"/>
  <c r="K26" i="1"/>
  <c r="I26" i="1"/>
  <c r="BK25" i="1"/>
  <c r="BJ25" i="1"/>
  <c r="BH25" i="1"/>
  <c r="BI25" i="1" s="1"/>
  <c r="BG25" i="1"/>
  <c r="BF25" i="1"/>
  <c r="BE25" i="1"/>
  <c r="BD25" i="1"/>
  <c r="BC25" i="1"/>
  <c r="AZ25" i="1"/>
  <c r="AX25" i="1"/>
  <c r="AV25" i="1"/>
  <c r="AS25" i="1"/>
  <c r="AN25" i="1"/>
  <c r="AM25" i="1"/>
  <c r="AI25" i="1"/>
  <c r="AG25" i="1" s="1"/>
  <c r="J25" i="1" s="1"/>
  <c r="AA25" i="1"/>
  <c r="Y25" i="1"/>
  <c r="X25" i="1"/>
  <c r="P25" i="1"/>
  <c r="N25" i="1"/>
  <c r="I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W24" i="1"/>
  <c r="AS24" i="1"/>
  <c r="AN24" i="1"/>
  <c r="AM24" i="1"/>
  <c r="AI24" i="1"/>
  <c r="AG24" i="1" s="1"/>
  <c r="Y24" i="1"/>
  <c r="X24" i="1"/>
  <c r="W24" i="1"/>
  <c r="S24" i="1"/>
  <c r="P24" i="1"/>
  <c r="BK23" i="1"/>
  <c r="BJ23" i="1"/>
  <c r="BI23" i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/>
  <c r="Y23" i="1"/>
  <c r="X23" i="1"/>
  <c r="W23" i="1"/>
  <c r="P23" i="1"/>
  <c r="N23" i="1"/>
  <c r="I23" i="1"/>
  <c r="AA23" i="1" s="1"/>
  <c r="BK22" i="1"/>
  <c r="BJ22" i="1"/>
  <c r="BI22" i="1" s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J22" i="1" s="1"/>
  <c r="AV22" i="1" s="1"/>
  <c r="Y22" i="1"/>
  <c r="W22" i="1" s="1"/>
  <c r="X22" i="1"/>
  <c r="P22" i="1"/>
  <c r="I22" i="1"/>
  <c r="AA22" i="1" s="1"/>
  <c r="BK21" i="1"/>
  <c r="BJ21" i="1"/>
  <c r="BI21" i="1"/>
  <c r="AU21" i="1" s="1"/>
  <c r="BH21" i="1"/>
  <c r="BG21" i="1"/>
  <c r="BF21" i="1"/>
  <c r="BE21" i="1"/>
  <c r="BD21" i="1"/>
  <c r="BC21" i="1"/>
  <c r="AZ21" i="1"/>
  <c r="AX21" i="1"/>
  <c r="AS21" i="1"/>
  <c r="AW21" i="1" s="1"/>
  <c r="AN21" i="1"/>
  <c r="AM21" i="1"/>
  <c r="AI21" i="1"/>
  <c r="AH21" i="1"/>
  <c r="AG21" i="1"/>
  <c r="I21" i="1" s="1"/>
  <c r="Y21" i="1"/>
  <c r="X21" i="1"/>
  <c r="W21" i="1" s="1"/>
  <c r="S21" i="1"/>
  <c r="P21" i="1"/>
  <c r="K21" i="1"/>
  <c r="BK20" i="1"/>
  <c r="BJ20" i="1"/>
  <c r="BH20" i="1"/>
  <c r="BI20" i="1" s="1"/>
  <c r="BG20" i="1"/>
  <c r="BF20" i="1"/>
  <c r="BE20" i="1"/>
  <c r="BD20" i="1"/>
  <c r="BC20" i="1"/>
  <c r="AX20" i="1" s="1"/>
  <c r="AZ20" i="1"/>
  <c r="AS20" i="1"/>
  <c r="AN20" i="1"/>
  <c r="AM20" i="1"/>
  <c r="AI20" i="1"/>
  <c r="AG20" i="1"/>
  <c r="J20" i="1" s="1"/>
  <c r="AV20" i="1" s="1"/>
  <c r="Y20" i="1"/>
  <c r="X20" i="1"/>
  <c r="W20" i="1"/>
  <c r="P20" i="1"/>
  <c r="N20" i="1"/>
  <c r="BK19" i="1"/>
  <c r="BJ19" i="1"/>
  <c r="BI19" i="1"/>
  <c r="AU19" i="1" s="1"/>
  <c r="AW19" i="1" s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X19" i="1"/>
  <c r="W19" i="1" s="1"/>
  <c r="P19" i="1"/>
  <c r="BK18" i="1"/>
  <c r="BJ18" i="1"/>
  <c r="BI18" i="1"/>
  <c r="S18" i="1" s="1"/>
  <c r="BH18" i="1"/>
  <c r="BG18" i="1"/>
  <c r="BF18" i="1"/>
  <c r="BE18" i="1"/>
  <c r="BD18" i="1"/>
  <c r="BC18" i="1"/>
  <c r="AX18" i="1" s="1"/>
  <c r="AZ18" i="1"/>
  <c r="AU18" i="1"/>
  <c r="AS18" i="1"/>
  <c r="AW18" i="1" s="1"/>
  <c r="AN18" i="1"/>
  <c r="AM18" i="1"/>
  <c r="AI18" i="1"/>
  <c r="AG18" i="1" s="1"/>
  <c r="Y18" i="1"/>
  <c r="X18" i="1"/>
  <c r="W18" i="1" s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N17" i="1"/>
  <c r="AM17" i="1"/>
  <c r="AI17" i="1"/>
  <c r="AG17" i="1"/>
  <c r="AH17" i="1" s="1"/>
  <c r="Y17" i="1"/>
  <c r="X17" i="1"/>
  <c r="W17" i="1"/>
  <c r="P17" i="1"/>
  <c r="AU17" i="1" l="1"/>
  <c r="AW17" i="1" s="1"/>
  <c r="S17" i="1"/>
  <c r="J19" i="1"/>
  <c r="AV19" i="1" s="1"/>
  <c r="AY19" i="1" s="1"/>
  <c r="I19" i="1"/>
  <c r="K19" i="1"/>
  <c r="AH19" i="1"/>
  <c r="N19" i="1"/>
  <c r="J24" i="1"/>
  <c r="AV24" i="1" s="1"/>
  <c r="AY24" i="1" s="1"/>
  <c r="AH24" i="1"/>
  <c r="N24" i="1"/>
  <c r="K24" i="1"/>
  <c r="I24" i="1"/>
  <c r="AY26" i="1"/>
  <c r="AY20" i="1"/>
  <c r="AA21" i="1"/>
  <c r="AW22" i="1"/>
  <c r="S22" i="1"/>
  <c r="AU22" i="1"/>
  <c r="AY22" i="1" s="1"/>
  <c r="T27" i="1"/>
  <c r="U27" i="1" s="1"/>
  <c r="AU25" i="1"/>
  <c r="AW25" i="1" s="1"/>
  <c r="S25" i="1"/>
  <c r="J18" i="1"/>
  <c r="AV18" i="1" s="1"/>
  <c r="AY18" i="1" s="1"/>
  <c r="I18" i="1"/>
  <c r="AH18" i="1"/>
  <c r="N18" i="1"/>
  <c r="K18" i="1"/>
  <c r="AU20" i="1"/>
  <c r="AW20" i="1" s="1"/>
  <c r="S20" i="1"/>
  <c r="AU26" i="1"/>
  <c r="AW26" i="1" s="1"/>
  <c r="S26" i="1"/>
  <c r="T33" i="1"/>
  <c r="U33" i="1" s="1"/>
  <c r="AH30" i="1"/>
  <c r="N30" i="1"/>
  <c r="K30" i="1"/>
  <c r="J30" i="1"/>
  <c r="AV30" i="1" s="1"/>
  <c r="I30" i="1"/>
  <c r="K20" i="1"/>
  <c r="N17" i="1"/>
  <c r="J21" i="1"/>
  <c r="AV21" i="1" s="1"/>
  <c r="AY21" i="1" s="1"/>
  <c r="BI28" i="1"/>
  <c r="K31" i="1"/>
  <c r="J31" i="1"/>
  <c r="AV31" i="1" s="1"/>
  <c r="AH31" i="1"/>
  <c r="N31" i="1"/>
  <c r="K39" i="1"/>
  <c r="J39" i="1"/>
  <c r="AV39" i="1" s="1"/>
  <c r="AY39" i="1" s="1"/>
  <c r="I39" i="1"/>
  <c r="AH39" i="1"/>
  <c r="N39" i="1"/>
  <c r="I17" i="1"/>
  <c r="S19" i="1"/>
  <c r="AH20" i="1"/>
  <c r="K23" i="1"/>
  <c r="AH23" i="1"/>
  <c r="K29" i="1"/>
  <c r="I29" i="1"/>
  <c r="AH29" i="1"/>
  <c r="N29" i="1"/>
  <c r="AU31" i="1"/>
  <c r="AW31" i="1" s="1"/>
  <c r="S31" i="1"/>
  <c r="AU32" i="1"/>
  <c r="S32" i="1"/>
  <c r="J40" i="1"/>
  <c r="AV40" i="1" s="1"/>
  <c r="AY40" i="1" s="1"/>
  <c r="AH40" i="1"/>
  <c r="N40" i="1"/>
  <c r="K40" i="1"/>
  <c r="AU44" i="1"/>
  <c r="AW44" i="1" s="1"/>
  <c r="T21" i="1"/>
  <c r="U21" i="1" s="1"/>
  <c r="J17" i="1"/>
  <c r="AV17" i="1" s="1"/>
  <c r="AY17" i="1" s="1"/>
  <c r="I20" i="1"/>
  <c r="N21" i="1"/>
  <c r="J23" i="1"/>
  <c r="AV23" i="1" s="1"/>
  <c r="AY23" i="1" s="1"/>
  <c r="AH25" i="1"/>
  <c r="AW41" i="1"/>
  <c r="AU23" i="1"/>
  <c r="AW23" i="1" s="1"/>
  <c r="S23" i="1"/>
  <c r="AU38" i="1"/>
  <c r="AW38" i="1" s="1"/>
  <c r="S38" i="1"/>
  <c r="I35" i="1"/>
  <c r="N35" i="1"/>
  <c r="K35" i="1"/>
  <c r="J35" i="1"/>
  <c r="AV35" i="1" s="1"/>
  <c r="AY35" i="1" s="1"/>
  <c r="T42" i="1"/>
  <c r="U42" i="1" s="1"/>
  <c r="K17" i="1"/>
  <c r="N22" i="1"/>
  <c r="J34" i="1"/>
  <c r="AV34" i="1" s="1"/>
  <c r="AY34" i="1" s="1"/>
  <c r="I34" i="1"/>
  <c r="N34" i="1"/>
  <c r="BI37" i="1"/>
  <c r="AH38" i="1"/>
  <c r="N38" i="1"/>
  <c r="K38" i="1"/>
  <c r="J38" i="1"/>
  <c r="AV38" i="1" s="1"/>
  <c r="AY38" i="1" s="1"/>
  <c r="I38" i="1"/>
  <c r="S45" i="1"/>
  <c r="AU45" i="1"/>
  <c r="AW45" i="1" s="1"/>
  <c r="K41" i="1"/>
  <c r="J41" i="1"/>
  <c r="AV41" i="1" s="1"/>
  <c r="AY41" i="1" s="1"/>
  <c r="I41" i="1"/>
  <c r="T41" i="1" s="1"/>
  <c r="U41" i="1" s="1"/>
  <c r="AH41" i="1"/>
  <c r="AU30" i="1"/>
  <c r="AW30" i="1" s="1"/>
  <c r="S30" i="1"/>
  <c r="J32" i="1"/>
  <c r="AV32" i="1" s="1"/>
  <c r="AY32" i="1" s="1"/>
  <c r="AH32" i="1"/>
  <c r="K32" i="1"/>
  <c r="T35" i="1"/>
  <c r="U35" i="1" s="1"/>
  <c r="J42" i="1"/>
  <c r="AV42" i="1" s="1"/>
  <c r="AY42" i="1" s="1"/>
  <c r="I42" i="1"/>
  <c r="AH42" i="1"/>
  <c r="N42" i="1"/>
  <c r="AU43" i="1"/>
  <c r="AW43" i="1" s="1"/>
  <c r="S43" i="1"/>
  <c r="AW32" i="1"/>
  <c r="AA43" i="1"/>
  <c r="AH22" i="1"/>
  <c r="K22" i="1"/>
  <c r="K25" i="1"/>
  <c r="W25" i="1"/>
  <c r="W26" i="1"/>
  <c r="Q27" i="1"/>
  <c r="O27" i="1" s="1"/>
  <c r="R27" i="1" s="1"/>
  <c r="L27" i="1" s="1"/>
  <c r="M27" i="1" s="1"/>
  <c r="BI29" i="1"/>
  <c r="N32" i="1"/>
  <c r="J33" i="1"/>
  <c r="AV33" i="1" s="1"/>
  <c r="AY33" i="1" s="1"/>
  <c r="I33" i="1"/>
  <c r="AH33" i="1"/>
  <c r="BI36" i="1"/>
  <c r="AU40" i="1"/>
  <c r="AW40" i="1" s="1"/>
  <c r="S40" i="1"/>
  <c r="N44" i="1"/>
  <c r="K44" i="1"/>
  <c r="J44" i="1"/>
  <c r="AV44" i="1" s="1"/>
  <c r="I44" i="1"/>
  <c r="T44" i="1" s="1"/>
  <c r="U44" i="1" s="1"/>
  <c r="AH44" i="1"/>
  <c r="J43" i="1"/>
  <c r="AV43" i="1" s="1"/>
  <c r="AY43" i="1" s="1"/>
  <c r="AH28" i="1"/>
  <c r="I28" i="1"/>
  <c r="I36" i="1"/>
  <c r="N37" i="1"/>
  <c r="N45" i="1"/>
  <c r="AH37" i="1"/>
  <c r="I37" i="1"/>
  <c r="S39" i="1"/>
  <c r="I45" i="1"/>
  <c r="AC41" i="1" l="1"/>
  <c r="AB41" i="1"/>
  <c r="V41" i="1"/>
  <c r="Z41" i="1" s="1"/>
  <c r="V44" i="1"/>
  <c r="Z44" i="1" s="1"/>
  <c r="AC44" i="1"/>
  <c r="AB44" i="1"/>
  <c r="V42" i="1"/>
  <c r="Z42" i="1" s="1"/>
  <c r="AC42" i="1"/>
  <c r="AD42" i="1" s="1"/>
  <c r="T31" i="1"/>
  <c r="U31" i="1" s="1"/>
  <c r="S36" i="1"/>
  <c r="AU36" i="1"/>
  <c r="AC33" i="1"/>
  <c r="AB33" i="1"/>
  <c r="V33" i="1"/>
  <c r="Z33" i="1" s="1"/>
  <c r="AA24" i="1"/>
  <c r="AY45" i="1"/>
  <c r="V27" i="1"/>
  <c r="Z27" i="1" s="1"/>
  <c r="AC27" i="1"/>
  <c r="AY44" i="1"/>
  <c r="Q33" i="1"/>
  <c r="O33" i="1" s="1"/>
  <c r="R33" i="1" s="1"/>
  <c r="L33" i="1" s="1"/>
  <c r="M33" i="1" s="1"/>
  <c r="AA33" i="1"/>
  <c r="AA38" i="1"/>
  <c r="AA30" i="1"/>
  <c r="AA18" i="1"/>
  <c r="AB21" i="1"/>
  <c r="V21" i="1"/>
  <c r="Z21" i="1" s="1"/>
  <c r="AC21" i="1"/>
  <c r="AB42" i="1"/>
  <c r="T26" i="1"/>
  <c r="U26" i="1" s="1"/>
  <c r="T30" i="1"/>
  <c r="U30" i="1" s="1"/>
  <c r="AA19" i="1"/>
  <c r="Q19" i="1"/>
  <c r="O19" i="1" s="1"/>
  <c r="R19" i="1" s="1"/>
  <c r="L19" i="1" s="1"/>
  <c r="M19" i="1" s="1"/>
  <c r="T43" i="1"/>
  <c r="U43" i="1" s="1"/>
  <c r="V35" i="1"/>
  <c r="Z35" i="1" s="1"/>
  <c r="AC35" i="1"/>
  <c r="Q35" i="1"/>
  <c r="O35" i="1" s="1"/>
  <c r="R35" i="1" s="1"/>
  <c r="L35" i="1" s="1"/>
  <c r="M35" i="1" s="1"/>
  <c r="AA35" i="1"/>
  <c r="AA29" i="1"/>
  <c r="T19" i="1"/>
  <c r="U19" i="1" s="1"/>
  <c r="AA39" i="1"/>
  <c r="S28" i="1"/>
  <c r="AU28" i="1"/>
  <c r="AY30" i="1"/>
  <c r="T20" i="1"/>
  <c r="U20" i="1" s="1"/>
  <c r="T22" i="1"/>
  <c r="U22" i="1" s="1"/>
  <c r="T24" i="1"/>
  <c r="U24" i="1" s="1"/>
  <c r="T17" i="1"/>
  <c r="U17" i="1" s="1"/>
  <c r="T39" i="1"/>
  <c r="U39" i="1" s="1"/>
  <c r="Q39" i="1" s="1"/>
  <c r="O39" i="1" s="1"/>
  <c r="R39" i="1" s="1"/>
  <c r="L39" i="1" s="1"/>
  <c r="M39" i="1" s="1"/>
  <c r="Q42" i="1"/>
  <c r="O42" i="1" s="1"/>
  <c r="R42" i="1" s="1"/>
  <c r="L42" i="1" s="1"/>
  <c r="M42" i="1" s="1"/>
  <c r="AA42" i="1"/>
  <c r="AY31" i="1"/>
  <c r="AA17" i="1"/>
  <c r="Q17" i="1"/>
  <c r="O17" i="1" s="1"/>
  <c r="R17" i="1" s="1"/>
  <c r="L17" i="1" s="1"/>
  <c r="M17" i="1" s="1"/>
  <c r="S37" i="1"/>
  <c r="AU37" i="1"/>
  <c r="T23" i="1"/>
  <c r="U23" i="1" s="1"/>
  <c r="AA20" i="1"/>
  <c r="AY25" i="1"/>
  <c r="AA36" i="1"/>
  <c r="T40" i="1"/>
  <c r="U40" i="1" s="1"/>
  <c r="AB35" i="1"/>
  <c r="T32" i="1"/>
  <c r="U32" i="1" s="1"/>
  <c r="T18" i="1"/>
  <c r="U18" i="1" s="1"/>
  <c r="Q18" i="1" s="1"/>
  <c r="O18" i="1" s="1"/>
  <c r="R18" i="1" s="1"/>
  <c r="L18" i="1" s="1"/>
  <c r="M18" i="1" s="1"/>
  <c r="AA37" i="1"/>
  <c r="T45" i="1"/>
  <c r="U45" i="1" s="1"/>
  <c r="AA44" i="1"/>
  <c r="Q44" i="1"/>
  <c r="O44" i="1" s="1"/>
  <c r="R44" i="1" s="1"/>
  <c r="L44" i="1" s="1"/>
  <c r="M44" i="1" s="1"/>
  <c r="AA34" i="1"/>
  <c r="AA41" i="1"/>
  <c r="Q41" i="1"/>
  <c r="O41" i="1" s="1"/>
  <c r="R41" i="1" s="1"/>
  <c r="L41" i="1" s="1"/>
  <c r="M41" i="1" s="1"/>
  <c r="T38" i="1"/>
  <c r="U38" i="1" s="1"/>
  <c r="AA28" i="1"/>
  <c r="S29" i="1"/>
  <c r="AU29" i="1"/>
  <c r="AA45" i="1"/>
  <c r="AB27" i="1"/>
  <c r="T25" i="1"/>
  <c r="U25" i="1" s="1"/>
  <c r="Q21" i="1"/>
  <c r="O21" i="1" s="1"/>
  <c r="R21" i="1" s="1"/>
  <c r="L21" i="1" s="1"/>
  <c r="M21" i="1" s="1"/>
  <c r="T34" i="1"/>
  <c r="U34" i="1" s="1"/>
  <c r="AC23" i="1" l="1"/>
  <c r="AD23" i="1" s="1"/>
  <c r="AB23" i="1"/>
  <c r="Q23" i="1"/>
  <c r="O23" i="1" s="1"/>
  <c r="R23" i="1" s="1"/>
  <c r="L23" i="1" s="1"/>
  <c r="M23" i="1" s="1"/>
  <c r="V23" i="1"/>
  <c r="Z23" i="1" s="1"/>
  <c r="V19" i="1"/>
  <c r="Z19" i="1" s="1"/>
  <c r="AC19" i="1"/>
  <c r="AB19" i="1"/>
  <c r="AD21" i="1"/>
  <c r="AW37" i="1"/>
  <c r="AY37" i="1"/>
  <c r="V45" i="1"/>
  <c r="Z45" i="1" s="1"/>
  <c r="AC45" i="1"/>
  <c r="AD45" i="1" s="1"/>
  <c r="AB45" i="1"/>
  <c r="V20" i="1"/>
  <c r="Z20" i="1" s="1"/>
  <c r="AC20" i="1"/>
  <c r="AD20" i="1" s="1"/>
  <c r="AB20" i="1"/>
  <c r="Q45" i="1"/>
  <c r="O45" i="1" s="1"/>
  <c r="R45" i="1" s="1"/>
  <c r="L45" i="1" s="1"/>
  <c r="M45" i="1" s="1"/>
  <c r="T37" i="1"/>
  <c r="U37" i="1" s="1"/>
  <c r="AW28" i="1"/>
  <c r="AY28" i="1"/>
  <c r="V30" i="1"/>
  <c r="Z30" i="1" s="1"/>
  <c r="AC30" i="1"/>
  <c r="AD30" i="1" s="1"/>
  <c r="AB30" i="1"/>
  <c r="AD33" i="1"/>
  <c r="AD44" i="1"/>
  <c r="V40" i="1"/>
  <c r="Z40" i="1" s="1"/>
  <c r="AC40" i="1"/>
  <c r="AD40" i="1" s="1"/>
  <c r="AB40" i="1"/>
  <c r="Q40" i="1"/>
  <c r="O40" i="1" s="1"/>
  <c r="R40" i="1" s="1"/>
  <c r="L40" i="1" s="1"/>
  <c r="M40" i="1" s="1"/>
  <c r="AD27" i="1"/>
  <c r="AW36" i="1"/>
  <c r="AY36" i="1"/>
  <c r="AC25" i="1"/>
  <c r="V25" i="1"/>
  <c r="Z25" i="1" s="1"/>
  <c r="AB25" i="1"/>
  <c r="Q25" i="1"/>
  <c r="O25" i="1" s="1"/>
  <c r="R25" i="1" s="1"/>
  <c r="L25" i="1" s="1"/>
  <c r="M25" i="1" s="1"/>
  <c r="AC17" i="1"/>
  <c r="AD17" i="1" s="1"/>
  <c r="V17" i="1"/>
  <c r="Z17" i="1" s="1"/>
  <c r="AB17" i="1"/>
  <c r="T28" i="1"/>
  <c r="U28" i="1" s="1"/>
  <c r="AW29" i="1"/>
  <c r="AY29" i="1"/>
  <c r="AC18" i="1"/>
  <c r="V18" i="1"/>
  <c r="Z18" i="1" s="1"/>
  <c r="AB18" i="1"/>
  <c r="AC24" i="1"/>
  <c r="AB24" i="1"/>
  <c r="V24" i="1"/>
  <c r="Z24" i="1" s="1"/>
  <c r="AD35" i="1"/>
  <c r="Q30" i="1"/>
  <c r="O30" i="1" s="1"/>
  <c r="R30" i="1" s="1"/>
  <c r="L30" i="1" s="1"/>
  <c r="M30" i="1" s="1"/>
  <c r="T36" i="1"/>
  <c r="U36" i="1" s="1"/>
  <c r="AC39" i="1"/>
  <c r="AD39" i="1" s="1"/>
  <c r="V39" i="1"/>
  <c r="Z39" i="1" s="1"/>
  <c r="AB39" i="1"/>
  <c r="V34" i="1"/>
  <c r="Z34" i="1" s="1"/>
  <c r="AC34" i="1"/>
  <c r="AB34" i="1"/>
  <c r="T29" i="1"/>
  <c r="U29" i="1" s="1"/>
  <c r="Q34" i="1"/>
  <c r="O34" i="1" s="1"/>
  <c r="R34" i="1" s="1"/>
  <c r="L34" i="1" s="1"/>
  <c r="M34" i="1" s="1"/>
  <c r="V22" i="1"/>
  <c r="Z22" i="1" s="1"/>
  <c r="AC22" i="1"/>
  <c r="AD22" i="1" s="1"/>
  <c r="AB22" i="1"/>
  <c r="Q22" i="1"/>
  <c r="O22" i="1" s="1"/>
  <c r="R22" i="1" s="1"/>
  <c r="L22" i="1" s="1"/>
  <c r="M22" i="1" s="1"/>
  <c r="V26" i="1"/>
  <c r="Z26" i="1" s="1"/>
  <c r="AC26" i="1"/>
  <c r="AB26" i="1"/>
  <c r="Q26" i="1"/>
  <c r="O26" i="1" s="1"/>
  <c r="R26" i="1" s="1"/>
  <c r="L26" i="1" s="1"/>
  <c r="M26" i="1" s="1"/>
  <c r="AC31" i="1"/>
  <c r="AD31" i="1" s="1"/>
  <c r="V31" i="1"/>
  <c r="Z31" i="1" s="1"/>
  <c r="AB31" i="1"/>
  <c r="Q31" i="1"/>
  <c r="O31" i="1" s="1"/>
  <c r="R31" i="1" s="1"/>
  <c r="L31" i="1" s="1"/>
  <c r="M31" i="1" s="1"/>
  <c r="V38" i="1"/>
  <c r="Z38" i="1" s="1"/>
  <c r="AC38" i="1"/>
  <c r="AB38" i="1"/>
  <c r="AC32" i="1"/>
  <c r="AD32" i="1" s="1"/>
  <c r="AB32" i="1"/>
  <c r="Q32" i="1"/>
  <c r="O32" i="1" s="1"/>
  <c r="R32" i="1" s="1"/>
  <c r="L32" i="1" s="1"/>
  <c r="M32" i="1" s="1"/>
  <c r="V32" i="1"/>
  <c r="Z32" i="1" s="1"/>
  <c r="Q20" i="1"/>
  <c r="O20" i="1" s="1"/>
  <c r="R20" i="1" s="1"/>
  <c r="L20" i="1" s="1"/>
  <c r="M20" i="1" s="1"/>
  <c r="V43" i="1"/>
  <c r="Z43" i="1" s="1"/>
  <c r="AC43" i="1"/>
  <c r="AB43" i="1"/>
  <c r="Q43" i="1"/>
  <c r="O43" i="1" s="1"/>
  <c r="R43" i="1" s="1"/>
  <c r="L43" i="1" s="1"/>
  <c r="M43" i="1" s="1"/>
  <c r="Q38" i="1"/>
  <c r="O38" i="1" s="1"/>
  <c r="R38" i="1" s="1"/>
  <c r="L38" i="1" s="1"/>
  <c r="M38" i="1" s="1"/>
  <c r="Q24" i="1"/>
  <c r="O24" i="1" s="1"/>
  <c r="R24" i="1" s="1"/>
  <c r="L24" i="1" s="1"/>
  <c r="M24" i="1" s="1"/>
  <c r="AD41" i="1"/>
  <c r="AD24" i="1" l="1"/>
  <c r="V29" i="1"/>
  <c r="Z29" i="1" s="1"/>
  <c r="AC29" i="1"/>
  <c r="AB29" i="1"/>
  <c r="Q29" i="1"/>
  <c r="O29" i="1" s="1"/>
  <c r="R29" i="1" s="1"/>
  <c r="L29" i="1" s="1"/>
  <c r="M29" i="1" s="1"/>
  <c r="V36" i="1"/>
  <c r="Z36" i="1" s="1"/>
  <c r="AC36" i="1"/>
  <c r="AD36" i="1" s="1"/>
  <c r="AB36" i="1"/>
  <c r="Q36" i="1"/>
  <c r="O36" i="1" s="1"/>
  <c r="R36" i="1" s="1"/>
  <c r="L36" i="1" s="1"/>
  <c r="M36" i="1" s="1"/>
  <c r="AD19" i="1"/>
  <c r="AD43" i="1"/>
  <c r="AD38" i="1"/>
  <c r="AD26" i="1"/>
  <c r="AD18" i="1"/>
  <c r="V37" i="1"/>
  <c r="Z37" i="1" s="1"/>
  <c r="AC37" i="1"/>
  <c r="AB37" i="1"/>
  <c r="Q37" i="1"/>
  <c r="O37" i="1" s="1"/>
  <c r="R37" i="1" s="1"/>
  <c r="L37" i="1" s="1"/>
  <c r="M37" i="1" s="1"/>
  <c r="AD34" i="1"/>
  <c r="V28" i="1"/>
  <c r="Z28" i="1" s="1"/>
  <c r="AC28" i="1"/>
  <c r="AB28" i="1"/>
  <c r="Q28" i="1"/>
  <c r="O28" i="1" s="1"/>
  <c r="R28" i="1" s="1"/>
  <c r="L28" i="1" s="1"/>
  <c r="M28" i="1" s="1"/>
  <c r="AD25" i="1"/>
  <c r="AD37" i="1" l="1"/>
  <c r="AD28" i="1"/>
  <c r="AD29" i="1"/>
</calcChain>
</file>

<file path=xl/sharedStrings.xml><?xml version="1.0" encoding="utf-8"?>
<sst xmlns="http://schemas.openxmlformats.org/spreadsheetml/2006/main" count="837" uniqueCount="448">
  <si>
    <t>File opened</t>
  </si>
  <si>
    <t>2020-10-26 14:42:43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</si>
  <si>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</si>
  <si>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</si>
  <si>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</si>
  <si>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</si>
  <si>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</si>
  <si>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</si>
  <si>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</si>
  <si>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</si>
  <si>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</si>
  <si>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</si>
  <si>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</si>
  <si>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{"flowbzero": "0.29097", "co2bspan1": "1.00108", "h2obzero": "1.1444", "chamberpressurezero": "2.68126", "h2oaspan2a": "0.0696095", "co2aspan2a": "0.308883", "h2obspanconc2": "0", "h2obspan1": "0.99587", "h2obspan2": "0", "flowmeterzero": "1.00299", "h2oaspanconc2": "0", "co2aspan2b": "0.306383", "co2aspan2": "-0.0279682", "co2azero": "0.965182", "co2aspan1": "1.00054", "h2obspanconc1": "12.28", "h2obspan2b": "0.0705964", "h2oaspanconc1": "12.28", "co2bspan2b": "0.308367", "co2bspan2a": "0.310949", "h2oazero": "1.13424", "h2oaspan1": "1.00771", "ssb_ref": "37377.7", "co2bspan2": "-0.0301809", "co2bspanconc1": "2500", "flowazero": "0.29042", "oxygen": "21", "co2aspanconc2": "299.2", "co2bzero": "0.964262", "h2oaspan2": "0", "h2oaspan2b": "0.070146", "ssa_ref": "35809.5", "co2bspanconc2": "299.2", "tbzero": "0.134552", "h2obspan2a": "0.0708892", "tazero": "0.0863571", "co2aspanconc1": "2500"}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</si>
  <si>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</si>
  <si>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</si>
  <si>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</si>
  <si>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</si>
  <si>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</si>
  <si>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</si>
  <si>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</si>
  <si>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</si>
  <si>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</si>
  <si>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14:42:43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</si>
  <si>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</si>
  <si>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</si>
  <si>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</si>
  <si>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</si>
  <si>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</si>
  <si>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</si>
  <si>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</si>
  <si>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</si>
  <si>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</si>
  <si>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</si>
  <si>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</si>
  <si>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</si>
  <si>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</si>
  <si>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</si>
  <si>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</si>
  <si>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</si>
  <si>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</si>
  <si>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</si>
  <si>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</si>
  <si>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</si>
  <si>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</si>
  <si>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</si>
  <si>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</si>
  <si>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</si>
  <si>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</si>
  <si>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</si>
  <si>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</si>
  <si>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</si>
  <si>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</si>
  <si>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</si>
  <si>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</si>
  <si>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</si>
  <si>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</si>
  <si>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</si>
  <si>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</si>
  <si>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</si>
  <si>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</si>
  <si>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</si>
  <si>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</si>
  <si>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</si>
  <si>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</si>
  <si>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</si>
  <si>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</si>
  <si>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</si>
  <si>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</si>
  <si>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</si>
  <si>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</si>
  <si>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</si>
  <si>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</si>
  <si>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</si>
  <si>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</si>
  <si>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</si>
  <si>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</si>
  <si>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0.857928 67.3225 367.662 624.367 883.729 1103.09 1300.97 1484.03</t>
  </si>
  <si>
    <t>Fs_true</t>
  </si>
  <si>
    <t>0.074183 100.625 403.902 601.212 801.139 1000.67 1201.29 1400.58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</si>
  <si>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</si>
  <si>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</si>
  <si>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</si>
  <si>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</si>
  <si>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</si>
  <si>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</si>
  <si>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</si>
  <si>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</si>
  <si>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</si>
  <si>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</si>
  <si>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</si>
  <si>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</si>
  <si>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</si>
  <si>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</si>
  <si>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</si>
  <si>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</si>
  <si>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</si>
  <si>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</si>
  <si>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</si>
  <si>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</si>
  <si>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</si>
  <si>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</si>
  <si>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</si>
  <si>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</si>
  <si>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</si>
  <si>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</si>
  <si>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</si>
  <si>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</si>
  <si>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</si>
  <si>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</si>
  <si>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</si>
  <si>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</si>
  <si>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</si>
  <si>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</si>
  <si>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</si>
  <si>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</si>
  <si>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</si>
  <si>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</si>
  <si>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</si>
  <si>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</si>
  <si>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</si>
  <si>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</si>
  <si>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</si>
  <si>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</si>
  <si>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</si>
  <si>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</si>
  <si>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</si>
  <si>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</si>
  <si>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</si>
  <si>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</si>
  <si>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</si>
  <si>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</si>
  <si>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</si>
  <si>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</si>
  <si>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</si>
  <si>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</si>
  <si>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</si>
  <si>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</si>
  <si>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</si>
  <si>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</si>
  <si>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</si>
  <si>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</si>
  <si>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</si>
  <si>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</si>
  <si>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</si>
  <si>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</si>
  <si>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</si>
  <si>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</si>
  <si>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</si>
  <si>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</si>
  <si>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</si>
  <si>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</si>
  <si>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</si>
  <si>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</si>
  <si>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</si>
  <si>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</si>
  <si>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</si>
  <si>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</si>
  <si>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</si>
  <si>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</si>
  <si>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</si>
  <si>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</si>
  <si>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</si>
  <si>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</si>
  <si>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</si>
  <si>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</si>
  <si>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</si>
  <si>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</si>
  <si>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</si>
  <si>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</si>
  <si>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</si>
  <si>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</si>
  <si>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</si>
  <si>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</si>
  <si>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</si>
  <si>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</si>
  <si>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</si>
  <si>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</si>
  <si>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</si>
  <si>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</si>
  <si>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</si>
  <si>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</si>
  <si>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</si>
  <si>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</si>
  <si>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</si>
  <si>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</si>
  <si>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</si>
  <si>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</si>
  <si>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</si>
  <si>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</si>
  <si>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</si>
  <si>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</si>
  <si>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</si>
  <si>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</si>
  <si>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</si>
  <si>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</si>
  <si>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</si>
  <si>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</si>
  <si>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</si>
  <si>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</si>
  <si>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</si>
  <si>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</si>
  <si>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</si>
  <si>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</si>
  <si>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</si>
  <si>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</si>
  <si>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</si>
  <si>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</si>
  <si>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</si>
  <si>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</si>
  <si>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</si>
  <si>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</si>
  <si>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</si>
  <si>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</si>
  <si>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</si>
  <si>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</si>
  <si>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</si>
  <si>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</si>
  <si>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</si>
  <si>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</si>
  <si>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</si>
  <si>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</si>
  <si>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</si>
  <si>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</si>
  <si>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</si>
  <si>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</si>
  <si>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</si>
  <si>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</si>
  <si>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</si>
  <si>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</si>
  <si>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</si>
  <si>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</si>
  <si>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</si>
  <si>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</si>
  <si>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</si>
  <si>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</si>
  <si>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</si>
  <si>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</si>
  <si>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</si>
  <si>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</si>
  <si>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</si>
  <si>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</si>
  <si>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</si>
  <si>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</si>
  <si>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</si>
  <si>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</si>
  <si>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</si>
  <si>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</si>
  <si>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</si>
  <si>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</si>
  <si>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</si>
  <si>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</si>
  <si>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</si>
  <si>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</si>
  <si>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</si>
  <si>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</si>
  <si>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</si>
  <si>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</si>
  <si>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</si>
  <si>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</si>
  <si>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</si>
  <si>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</si>
  <si>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</si>
  <si>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</si>
  <si>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</si>
  <si>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</si>
  <si>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</si>
  <si>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</si>
  <si>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</si>
  <si>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</si>
  <si>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</si>
  <si>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</si>
  <si>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</si>
  <si>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</si>
  <si>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</si>
  <si>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</si>
  <si>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</si>
  <si>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</si>
  <si>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</si>
  <si>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</si>
  <si>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</si>
  <si>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</si>
  <si>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</si>
  <si>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20201026 14:45:46</t>
  </si>
  <si>
    <t>14:45:46</t>
  </si>
  <si>
    <t>b42-24</t>
  </si>
  <si>
    <t>_6</t>
  </si>
  <si>
    <t>RECT-4143-20200907-06_33_50</t>
  </si>
  <si>
    <t>RECT-4534-20201026-14_45_52</t>
  </si>
  <si>
    <t>DARK-4535-20201026-14_45_54</t>
  </si>
  <si>
    <t>0: Broadleaf</t>
  </si>
  <si>
    <t>--:--:--</t>
  </si>
  <si>
    <t>3/3</t>
  </si>
  <si>
    <t>20201026 14:48:26</t>
  </si>
  <si>
    <t>14:48:26</t>
  </si>
  <si>
    <t>2214.4</t>
  </si>
  <si>
    <t>_4</t>
  </si>
  <si>
    <t>RECT-4536-20201026-14_48_32</t>
  </si>
  <si>
    <t>DARK-4537-20201026-14_48_34</t>
  </si>
  <si>
    <t>1/3</t>
  </si>
  <si>
    <t>20201026 14:51:37</t>
  </si>
  <si>
    <t>14:51:37</t>
  </si>
  <si>
    <t>Haines</t>
  </si>
  <si>
    <t>_7</t>
  </si>
  <si>
    <t>RECT-4538-20201026-14_51_42</t>
  </si>
  <si>
    <t>DARK-4539-20201026-14_51_44</t>
  </si>
  <si>
    <t>2/3</t>
  </si>
  <si>
    <t>20201026 14:54:28</t>
  </si>
  <si>
    <t>14:54:28</t>
  </si>
  <si>
    <t>V37-96</t>
  </si>
  <si>
    <t>_3</t>
  </si>
  <si>
    <t>RECT-4540-20201026-14_54_34</t>
  </si>
  <si>
    <t>DARK-4541-20201026-14_54_36</t>
  </si>
  <si>
    <t>0/3</t>
  </si>
  <si>
    <t>20201026 14:56:44</t>
  </si>
  <si>
    <t>14:56:44</t>
  </si>
  <si>
    <t>588155.01</t>
  </si>
  <si>
    <t>_1</t>
  </si>
  <si>
    <t>RECT-4542-20201026-14_56_50</t>
  </si>
  <si>
    <t>DARK-4543-20201026-14_56_51</t>
  </si>
  <si>
    <t>20201026 14:58:58</t>
  </si>
  <si>
    <t>14:58:58</t>
  </si>
  <si>
    <t>RECT-4544-20201026-14_59_04</t>
  </si>
  <si>
    <t>DARK-4545-20201026-14_59_06</t>
  </si>
  <si>
    <t>20201026 15:01:00</t>
  </si>
  <si>
    <t>15:01:00</t>
  </si>
  <si>
    <t>_9</t>
  </si>
  <si>
    <t>RECT-4546-20201026-15_01_05</t>
  </si>
  <si>
    <t>DARK-4547-20201026-15_01_07</t>
  </si>
  <si>
    <t>20201026 15:04:04</t>
  </si>
  <si>
    <t>15:04:04</t>
  </si>
  <si>
    <t>_10</t>
  </si>
  <si>
    <t>RECT-4548-20201026-15_04_10</t>
  </si>
  <si>
    <t>DARK-4549-20201026-15_04_12</t>
  </si>
  <si>
    <t>15:02:45</t>
  </si>
  <si>
    <t>20201026 15:06:38</t>
  </si>
  <si>
    <t>15:06:38</t>
  </si>
  <si>
    <t>9031</t>
  </si>
  <si>
    <t>RECT-4550-20201026-15_06_44</t>
  </si>
  <si>
    <t>DARK-4551-20201026-15_06_46</t>
  </si>
  <si>
    <t>20201026 15:08:25</t>
  </si>
  <si>
    <t>15:08:25</t>
  </si>
  <si>
    <t>Vru42</t>
  </si>
  <si>
    <t>_5</t>
  </si>
  <si>
    <t>RECT-4552-20201026-15_08_30</t>
  </si>
  <si>
    <t>DARK-4553-20201026-15_08_32</t>
  </si>
  <si>
    <t>20201026 15:10:06</t>
  </si>
  <si>
    <t>15:10:06</t>
  </si>
  <si>
    <t>NY1</t>
  </si>
  <si>
    <t>RECT-4554-20201026-15_10_12</t>
  </si>
  <si>
    <t>DARK-4555-20201026-15_10_14</t>
  </si>
  <si>
    <t>20201026 15:12:07</t>
  </si>
  <si>
    <t>15:12:07</t>
  </si>
  <si>
    <t>9025</t>
  </si>
  <si>
    <t>RECT-4556-20201026-15_12_13</t>
  </si>
  <si>
    <t>DARK-4557-20201026-15_12_15</t>
  </si>
  <si>
    <t>20201026 15:14:07</t>
  </si>
  <si>
    <t>15:14:07</t>
  </si>
  <si>
    <t>CC12</t>
  </si>
  <si>
    <t>_8</t>
  </si>
  <si>
    <t>RECT-4558-20201026-15_14_12</t>
  </si>
  <si>
    <t>DARK-4559-20201026-15_14_14</t>
  </si>
  <si>
    <t>20201026 15:17:14</t>
  </si>
  <si>
    <t>15:17:14</t>
  </si>
  <si>
    <t>RECT-4560-20201026-15_17_20</t>
  </si>
  <si>
    <t>DARK-4561-20201026-15_17_22</t>
  </si>
  <si>
    <t>15:18:13</t>
  </si>
  <si>
    <t>haines 11 is b42-34.9</t>
  </si>
  <si>
    <t>15:18:14</t>
  </si>
  <si>
    <t>20201026 15:19:53</t>
  </si>
  <si>
    <t>15:19:53</t>
  </si>
  <si>
    <t>9035</t>
  </si>
  <si>
    <t>RECT-4562-20201026-15_19_59</t>
  </si>
  <si>
    <t>DARK-4563-20201026-15_20_01</t>
  </si>
  <si>
    <t>20201026 15:22:00</t>
  </si>
  <si>
    <t>15:22:00</t>
  </si>
  <si>
    <t>TXNM0821</t>
  </si>
  <si>
    <t>RECT-4564-20201026-15_22_06</t>
  </si>
  <si>
    <t>DARK-4565-20201026-15_22_08</t>
  </si>
  <si>
    <t>20201026 15:24:01</t>
  </si>
  <si>
    <t>15:24:01</t>
  </si>
  <si>
    <t>V60-96</t>
  </si>
  <si>
    <t>RECT-4566-20201026-15_24_07</t>
  </si>
  <si>
    <t>DARK-4567-20201026-15_24_09</t>
  </si>
  <si>
    <t>20201026 15:26:08</t>
  </si>
  <si>
    <t>15:26:08</t>
  </si>
  <si>
    <t>Haines2</t>
  </si>
  <si>
    <t>_2</t>
  </si>
  <si>
    <t>RECT-4568-20201026-15_26_14</t>
  </si>
  <si>
    <t>DARK-4569-20201026-15_26_16</t>
  </si>
  <si>
    <t>20201026 15:29:37</t>
  </si>
  <si>
    <t>15:29:37</t>
  </si>
  <si>
    <t>b40-14</t>
  </si>
  <si>
    <t>RECT-4570-20201026-15_29_43</t>
  </si>
  <si>
    <t>DARK-4571-20201026-15_29_45</t>
  </si>
  <si>
    <t>20201026 15:33:00</t>
  </si>
  <si>
    <t>15:33:00</t>
  </si>
  <si>
    <t>T48</t>
  </si>
  <si>
    <t>RECT-4572-20201026-15_33_05</t>
  </si>
  <si>
    <t>DARK-4573-20201026-15_33_07</t>
  </si>
  <si>
    <t>15:31:36</t>
  </si>
  <si>
    <t>20201026 15:34:33</t>
  </si>
  <si>
    <t>15:34:33</t>
  </si>
  <si>
    <t>C56-94</t>
  </si>
  <si>
    <t>RECT-4574-20201026-15_34_39</t>
  </si>
  <si>
    <t>DARK-4575-20201026-15_34_41</t>
  </si>
  <si>
    <t>20201026 15:39:33</t>
  </si>
  <si>
    <t>15:39:33</t>
  </si>
  <si>
    <t>1149</t>
  </si>
  <si>
    <t>RECT-4578-20201026-15_39_39</t>
  </si>
  <si>
    <t>DARK-4579-20201026-15_39_41</t>
  </si>
  <si>
    <t>15:35:52</t>
  </si>
  <si>
    <t>20201026 15:41:21</t>
  </si>
  <si>
    <t>15:41:21</t>
  </si>
  <si>
    <t>25189.01</t>
  </si>
  <si>
    <t>RECT-4580-20201026-15_41_26</t>
  </si>
  <si>
    <t>DARK-4581-20201026-15_41_28</t>
  </si>
  <si>
    <t>15:40:25</t>
  </si>
  <si>
    <t>20201026 15:42:54</t>
  </si>
  <si>
    <t>15:42:54</t>
  </si>
  <si>
    <t>UT12-075</t>
  </si>
  <si>
    <t>RECT-4582-20201026-15_43_00</t>
  </si>
  <si>
    <t>DARK-4583-20201026-15_43_01</t>
  </si>
  <si>
    <t>20201026 15:44:47</t>
  </si>
  <si>
    <t>15:44:47</t>
  </si>
  <si>
    <t>RECT-4584-20201026-15_44_53</t>
  </si>
  <si>
    <t>DARK-4585-20201026-15_44_55</t>
  </si>
  <si>
    <t>20201026 15:49:31</t>
  </si>
  <si>
    <t>15:49:31</t>
  </si>
  <si>
    <t>9018</t>
  </si>
  <si>
    <t>RECT-4586-20201026-15_49_37</t>
  </si>
  <si>
    <t>DARK-4587-20201026-15_49_39</t>
  </si>
  <si>
    <t>20201026 15:51:34</t>
  </si>
  <si>
    <t>15:51:34</t>
  </si>
  <si>
    <t>T52</t>
  </si>
  <si>
    <t>RECT-4588-20201026-15_51_40</t>
  </si>
  <si>
    <t>DARK-4589-20201026-15_51_42</t>
  </si>
  <si>
    <t>20201026 15:54:15</t>
  </si>
  <si>
    <t>15:54:15</t>
  </si>
  <si>
    <t>OCK1-SO2</t>
  </si>
  <si>
    <t>RECT-4590-20201026-15_54_21</t>
  </si>
  <si>
    <t>DARK-4591-20201026-15_54_23</t>
  </si>
  <si>
    <t>20201026 15:58:55</t>
  </si>
  <si>
    <t>15:58:55</t>
  </si>
  <si>
    <t>ANU65</t>
  </si>
  <si>
    <t>RECT-4592-20201026-15_59_01</t>
  </si>
  <si>
    <t>DARK-4593-20201026-15_59_03</t>
  </si>
  <si>
    <t>b42-34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</si>
</sst>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45"/>
  <sheetViews>
    <sheetView tabSelected="1" topLeftCell="B1" workbookViewId="0">
      <selection activeCell="F31" sqref="F31"/>
    </sheetView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1603748746.5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1603748738.75</v>
      </c>
      <c r="I17">
        <f t="shared" ref="I17:I45" si="0">BW17*AG17*(BS17-BT17)/(100*BL17*(1000-AG17*BS17))</f>
        <v>9.8599716776682448E-3</v>
      </c>
      <c r="J17">
        <f t="shared" ref="J17:J45" si="1">BW17*AG17*(BR17-BQ17*(1000-AG17*BT17)/(1000-AG17*BS17))/(100*BL17)</f>
        <v>14.843029129766162</v>
      </c>
      <c r="K17">
        <f t="shared" ref="K17:K45" si="2">BQ17 - IF(AG17&gt;1, J17*BL17*100/(AI17*CE17), 0)</f>
        <v>377.71499999999997</v>
      </c>
      <c r="L17">
        <f t="shared" ref="L17:L45" si="3">((R17-I17/2)*K17-J17)/(R17+I17/2)</f>
        <v>262.01247821425682</v>
      </c>
      <c r="M17">
        <f t="shared" ref="M17:M45" si="4">L17*(BX17+BY17)/1000</f>
        <v>26.774840272281612</v>
      </c>
      <c r="N17">
        <f t="shared" ref="N17:N45" si="5">(BQ17 - IF(AG17&gt;1, J17*BL17*100/(AI17*CE17), 0))*(BX17+BY17)/1000</f>
        <v>38.598386085928631</v>
      </c>
      <c r="O17">
        <f t="shared" ref="O17:O45" si="6">2/((1/Q17-1/P17)+SIGN(Q17)*SQRT((1/Q17-1/P17)*(1/Q17-1/P17) + 4*BM17/((BM17+1)*(BM17+1))*(2*1/Q17*1/P17-1/P17*1/P17)))</f>
        <v>0.25919039519680326</v>
      </c>
      <c r="P17">
        <f t="shared" ref="P17:P45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2.9639173802467971</v>
      </c>
      <c r="Q17">
        <f t="shared" ref="Q17:Q45" si="8">I17*(1000-(1000*0.61365*EXP(17.502*U17/(240.97+U17))/(BX17+BY17)+BS17)/2)/(1000*0.61365*EXP(17.502*U17/(240.97+U17))/(BX17+BY17)-BS17)</f>
        <v>0.24722453182431972</v>
      </c>
      <c r="R17">
        <f t="shared" ref="R17:R45" si="9">1/((BM17+1)/(O17/1.6)+1/(P17/1.37)) + BM17/((BM17+1)/(O17/1.6) + BM17/(P17/1.37))</f>
        <v>0.15554437587282627</v>
      </c>
      <c r="S17">
        <f t="shared" ref="S17:S45" si="10">(BI17*BK17)</f>
        <v>214.76558579229621</v>
      </c>
      <c r="T17">
        <f t="shared" ref="T17:T45" si="11">(BZ17+(S17+2*0.95*0.0000000567*(((BZ17+$B$7)+273)^4-(BZ17+273)^4)-44100*I17)/(1.84*29.3*P17+8*0.95*0.0000000567*(BZ17+273)^3))</f>
        <v>35.002277688264215</v>
      </c>
      <c r="U17">
        <f t="shared" ref="U17:U45" si="12">($C$7*CA17+$D$7*CB17+$E$7*T17)</f>
        <v>34.609463333333302</v>
      </c>
      <c r="V17">
        <f t="shared" ref="V17:V45" si="13">0.61365*EXP(17.502*U17/(240.97+U17))</f>
        <v>5.5273581753847489</v>
      </c>
      <c r="W17">
        <f t="shared" ref="W17:W45" si="14">(X17/Y17*100)</f>
        <v>26.29785569894068</v>
      </c>
      <c r="X17">
        <f t="shared" ref="X17:X45" si="15">BS17*(BX17+BY17)/1000</f>
        <v>1.5937870723289651</v>
      </c>
      <c r="Y17">
        <f t="shared" ref="Y17:Y45" si="16">0.61365*EXP(17.502*BZ17/(240.97+BZ17))</f>
        <v>6.060521019564213</v>
      </c>
      <c r="Z17">
        <f t="shared" ref="Z17:Z45" si="17">(V17-BS17*(BX17+BY17)/1000)</f>
        <v>3.9335711030557841</v>
      </c>
      <c r="AA17">
        <f t="shared" ref="AA17:AA45" si="18">(-I17*44100)</f>
        <v>-434.8247509851696</v>
      </c>
      <c r="AB17">
        <f t="shared" ref="AB17:AB45" si="19">2*29.3*P17*0.92*(BZ17-U17)</f>
        <v>266.56819512474516</v>
      </c>
      <c r="AC17">
        <f t="shared" ref="AC17:AC45" si="20">2*0.95*0.0000000567*(((BZ17+$B$7)+273)^4-(U17+273)^4)</f>
        <v>21.095208755218412</v>
      </c>
      <c r="AD17">
        <f t="shared" ref="AD17:AD45" si="21">S17+AC17+AA17+AB17</f>
        <v>67.604238687090174</v>
      </c>
      <c r="AE17">
        <v>0</v>
      </c>
      <c r="AF17">
        <v>0</v>
      </c>
      <c r="AG17">
        <f t="shared" ref="AG17:AG45" si="22">IF(AE17*$H$13&gt;=AI17,1,(AI17/(AI17-AE17*$H$13)))</f>
        <v>1</v>
      </c>
      <c r="AH17">
        <f t="shared" ref="AH17:AH45" si="23">(AG17-1)*100</f>
        <v>0</v>
      </c>
      <c r="AI17">
        <f t="shared" ref="AI17:AI45" si="24">MAX(0,($B$13+$C$13*CE17)/(1+$D$13*CE17)*BX17/(BZ17+273)*$E$13)</f>
        <v>52302.967104651441</v>
      </c>
      <c r="AJ17" t="s">
        <v>287</v>
      </c>
      <c r="AK17">
        <v>715.47692307692296</v>
      </c>
      <c r="AL17">
        <v>3262.08</v>
      </c>
      <c r="AM17">
        <f t="shared" ref="AM17:AM45" si="25">AL17-AK17</f>
        <v>2546.603076923077</v>
      </c>
      <c r="AN17">
        <f t="shared" ref="AN17:AN45" si="26">AM17/AL17</f>
        <v>0.78066849277855754</v>
      </c>
      <c r="AO17">
        <v>-0.57774747981622299</v>
      </c>
      <c r="AP17" t="s">
        <v>288</v>
      </c>
      <c r="AQ17">
        <v>899.89823076923096</v>
      </c>
      <c r="AR17">
        <v>1405.94</v>
      </c>
      <c r="AS17">
        <f t="shared" ref="AS17:AS45" si="27">1-AQ17/AR17</f>
        <v>0.35993126963509758</v>
      </c>
      <c r="AT17">
        <v>0.5</v>
      </c>
      <c r="AU17">
        <f t="shared" ref="AU17:AU45" si="28">BI17</f>
        <v>1095.8740607470625</v>
      </c>
      <c r="AV17">
        <f t="shared" ref="AV17:AV45" si="29">J17</f>
        <v>14.843029129766162</v>
      </c>
      <c r="AW17">
        <f t="shared" ref="AW17:AW45" si="30">AS17*AT17*AU17</f>
        <v>197.21967102243013</v>
      </c>
      <c r="AX17">
        <f t="shared" ref="AX17:AX45" si="31">BC17/AR17</f>
        <v>0.57721524389376511</v>
      </c>
      <c r="AY17">
        <f t="shared" ref="AY17:AY45" si="32">(AV17-AO17)/AU17</f>
        <v>1.4071668599464768E-2</v>
      </c>
      <c r="AZ17">
        <f t="shared" ref="AZ17:AZ45" si="33">(AL17-AR17)/AR17</f>
        <v>1.3202128113575258</v>
      </c>
      <c r="BA17" t="s">
        <v>289</v>
      </c>
      <c r="BB17">
        <v>594.41</v>
      </c>
      <c r="BC17">
        <f t="shared" ref="BC17:BC45" si="34">AR17-BB17</f>
        <v>811.53000000000009</v>
      </c>
      <c r="BD17">
        <f t="shared" ref="BD17:BD45" si="35">(AR17-AQ17)/(AR17-BB17)</f>
        <v>0.6235650798254766</v>
      </c>
      <c r="BE17">
        <f t="shared" ref="BE17:BE45" si="36">(AL17-AR17)/(AL17-BB17)</f>
        <v>0.69579070874583426</v>
      </c>
      <c r="BF17">
        <f t="shared" ref="BF17:BF45" si="37">(AR17-AQ17)/(AR17-AK17)</f>
        <v>0.73290199888146379</v>
      </c>
      <c r="BG17">
        <f t="shared" ref="BG17:BG45" si="38">(AL17-AR17)/(AL17-AK17)</f>
        <v>0.72886898504916342</v>
      </c>
      <c r="BH17">
        <f t="shared" ref="BH17:BH45" si="39">$B$11*CF17+$C$11*CG17+$F$11*CH17*(1-CK17)</f>
        <v>1299.9873333333301</v>
      </c>
      <c r="BI17">
        <f t="shared" ref="BI17:BI45" si="40">BH17*BJ17</f>
        <v>1095.8740607470625</v>
      </c>
      <c r="BJ17">
        <f t="shared" ref="BJ17:BJ45" si="41">($B$11*$D$9+$C$11*$D$9+$F$11*((CU17+CM17)/MAX(CU17+CM17+CV17, 0.1)*$I$9+CV17/MAX(CU17+CM17+CV17, 0.1)*$J$9))/($B$11+$C$11+$F$11)</f>
        <v>0.8429882604602803</v>
      </c>
      <c r="BK17">
        <f t="shared" ref="BK17:BK45" si="42">($B$11*$K$9+$C$11*$K$9+$F$11*((CU17+CM17)/MAX(CU17+CM17+CV17, 0.1)*$P$9+CV17/MAX(CU17+CM17+CV17, 0.1)*$Q$9))/($B$11+$C$11+$F$11)</f>
        <v>0.19597652092056045</v>
      </c>
      <c r="BL17">
        <v>6</v>
      </c>
      <c r="BM17">
        <v>0.5</v>
      </c>
      <c r="BN17" t="s">
        <v>290</v>
      </c>
      <c r="BO17">
        <v>2</v>
      </c>
      <c r="BP17">
        <v>1603748738.75</v>
      </c>
      <c r="BQ17">
        <v>377.71499999999997</v>
      </c>
      <c r="BR17">
        <v>399.99456666666703</v>
      </c>
      <c r="BS17">
        <v>15.596436666666699</v>
      </c>
      <c r="BT17">
        <v>3.9496236666666702</v>
      </c>
      <c r="BU17">
        <v>375.56799999999998</v>
      </c>
      <c r="BV17">
        <v>15.619436666666701</v>
      </c>
      <c r="BW17">
        <v>500.02646666666698</v>
      </c>
      <c r="BX17">
        <v>101.989166666667</v>
      </c>
      <c r="BY17">
        <v>0.20001323333333301</v>
      </c>
      <c r="BZ17">
        <v>36.277696666666699</v>
      </c>
      <c r="CA17">
        <v>34.609463333333302</v>
      </c>
      <c r="CB17">
        <v>999.9</v>
      </c>
      <c r="CC17">
        <v>0</v>
      </c>
      <c r="CD17">
        <v>0</v>
      </c>
      <c r="CE17">
        <v>9998.3536666666696</v>
      </c>
      <c r="CF17">
        <v>0</v>
      </c>
      <c r="CG17">
        <v>450.93830000000003</v>
      </c>
      <c r="CH17">
        <v>1299.9873333333301</v>
      </c>
      <c r="CI17">
        <v>0.90000650000000004</v>
      </c>
      <c r="CJ17">
        <v>9.9993680000000001E-2</v>
      </c>
      <c r="CK17">
        <v>0</v>
      </c>
      <c r="CL17">
        <v>899.87509999999997</v>
      </c>
      <c r="CM17">
        <v>4.9997499999999997</v>
      </c>
      <c r="CN17">
        <v>11668.67</v>
      </c>
      <c r="CO17">
        <v>11304.9866666667</v>
      </c>
      <c r="CP17">
        <v>46.061999999999998</v>
      </c>
      <c r="CQ17">
        <v>47.987400000000001</v>
      </c>
      <c r="CR17">
        <v>46.875</v>
      </c>
      <c r="CS17">
        <v>47.561999999999998</v>
      </c>
      <c r="CT17">
        <v>48.061999999999998</v>
      </c>
      <c r="CU17">
        <v>1165.4973333333301</v>
      </c>
      <c r="CV17">
        <v>129.49</v>
      </c>
      <c r="CW17">
        <v>0</v>
      </c>
      <c r="CX17">
        <v>1603748751.2</v>
      </c>
      <c r="CY17">
        <v>0</v>
      </c>
      <c r="CZ17">
        <v>899.89823076923096</v>
      </c>
      <c r="DA17">
        <v>-67.619760729059394</v>
      </c>
      <c r="DB17">
        <v>-853.59658169812599</v>
      </c>
      <c r="DC17">
        <v>11668.7961538462</v>
      </c>
      <c r="DD17">
        <v>15</v>
      </c>
      <c r="DE17">
        <v>0</v>
      </c>
      <c r="DF17" t="s">
        <v>291</v>
      </c>
      <c r="DG17">
        <v>1603136097.0999999</v>
      </c>
      <c r="DH17">
        <v>1603136096.0999999</v>
      </c>
      <c r="DI17">
        <v>0</v>
      </c>
      <c r="DJ17">
        <v>3.5999999999999997E-2</v>
      </c>
      <c r="DK17">
        <v>2E-3</v>
      </c>
      <c r="DL17">
        <v>2.1469999999999998</v>
      </c>
      <c r="DM17">
        <v>-2.3E-2</v>
      </c>
      <c r="DN17">
        <v>397</v>
      </c>
      <c r="DO17">
        <v>12</v>
      </c>
      <c r="DP17">
        <v>0.28000000000000003</v>
      </c>
      <c r="DQ17">
        <v>0.14000000000000001</v>
      </c>
      <c r="DR17">
        <v>14.8456743959325</v>
      </c>
      <c r="DS17">
        <v>-0.18520374259217101</v>
      </c>
      <c r="DT17">
        <v>3.98244272567016E-2</v>
      </c>
      <c r="DU17">
        <v>1</v>
      </c>
      <c r="DV17">
        <v>-22.279506666666698</v>
      </c>
      <c r="DW17">
        <v>0.16341357063409601</v>
      </c>
      <c r="DX17">
        <v>4.64637990506825E-2</v>
      </c>
      <c r="DY17">
        <v>1</v>
      </c>
      <c r="DZ17">
        <v>11.646803333333301</v>
      </c>
      <c r="EA17">
        <v>1.13646273637222E-2</v>
      </c>
      <c r="EB17">
        <v>2.1569242504599099E-3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2.1469999999999998</v>
      </c>
      <c r="EJ17">
        <v>-2.3E-2</v>
      </c>
      <c r="EK17">
        <v>2.1469999999999998</v>
      </c>
      <c r="EL17">
        <v>0</v>
      </c>
      <c r="EM17">
        <v>0</v>
      </c>
      <c r="EN17">
        <v>0</v>
      </c>
      <c r="EO17">
        <v>-2.3E-2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10210.799999999999</v>
      </c>
      <c r="EX17">
        <v>10210.799999999999</v>
      </c>
      <c r="EY17">
        <v>2</v>
      </c>
      <c r="EZ17">
        <v>503.06700000000001</v>
      </c>
      <c r="FA17">
        <v>468.64400000000001</v>
      </c>
      <c r="FB17">
        <v>35.454599999999999</v>
      </c>
      <c r="FC17">
        <v>34.1723</v>
      </c>
      <c r="FD17">
        <v>30.001200000000001</v>
      </c>
      <c r="FE17">
        <v>33.926499999999997</v>
      </c>
      <c r="FF17">
        <v>33.869399999999999</v>
      </c>
      <c r="FG17">
        <v>22.996400000000001</v>
      </c>
      <c r="FH17">
        <v>0</v>
      </c>
      <c r="FI17">
        <v>100</v>
      </c>
      <c r="FJ17">
        <v>-999.9</v>
      </c>
      <c r="FK17">
        <v>400</v>
      </c>
      <c r="FL17">
        <v>17.230399999999999</v>
      </c>
      <c r="FM17">
        <v>101.274</v>
      </c>
      <c r="FN17">
        <v>100.651</v>
      </c>
    </row>
    <row r="18" spans="1:170" x14ac:dyDescent="0.25">
      <c r="A18">
        <v>2</v>
      </c>
      <c r="B18">
        <v>1603748906.5999999</v>
      </c>
      <c r="C18">
        <v>160.09999990463299</v>
      </c>
      <c r="D18" t="s">
        <v>293</v>
      </c>
      <c r="E18" t="s">
        <v>294</v>
      </c>
      <c r="F18" t="s">
        <v>295</v>
      </c>
      <c r="G18" t="s">
        <v>296</v>
      </c>
      <c r="H18">
        <v>1603748898.8499999</v>
      </c>
      <c r="I18">
        <f t="shared" si="0"/>
        <v>5.0506271525043687E-3</v>
      </c>
      <c r="J18">
        <f t="shared" si="1"/>
        <v>8.1184868746077754</v>
      </c>
      <c r="K18">
        <f t="shared" si="2"/>
        <v>387.90809999999999</v>
      </c>
      <c r="L18">
        <f t="shared" si="3"/>
        <v>236.60274482600192</v>
      </c>
      <c r="M18">
        <f t="shared" si="4"/>
        <v>24.173845922663837</v>
      </c>
      <c r="N18">
        <f t="shared" si="5"/>
        <v>39.632805817402108</v>
      </c>
      <c r="O18">
        <f t="shared" si="6"/>
        <v>0.1042400374138918</v>
      </c>
      <c r="P18">
        <f t="shared" si="7"/>
        <v>2.9642487557302255</v>
      </c>
      <c r="Q18">
        <f t="shared" si="8"/>
        <v>0.10224558745689465</v>
      </c>
      <c r="R18">
        <f t="shared" si="9"/>
        <v>6.4079507155671331E-2</v>
      </c>
      <c r="S18">
        <f t="shared" si="10"/>
        <v>214.76132201068566</v>
      </c>
      <c r="T18">
        <f t="shared" si="11"/>
        <v>36.292266526743347</v>
      </c>
      <c r="U18">
        <f t="shared" si="12"/>
        <v>35.767116666666702</v>
      </c>
      <c r="V18">
        <f t="shared" si="13"/>
        <v>5.8927917411036388</v>
      </c>
      <c r="W18">
        <f t="shared" si="14"/>
        <v>16.716969714254017</v>
      </c>
      <c r="X18">
        <f t="shared" si="15"/>
        <v>1.0165180793367301</v>
      </c>
      <c r="Y18">
        <f t="shared" si="16"/>
        <v>6.0807556435899865</v>
      </c>
      <c r="Z18">
        <f t="shared" si="17"/>
        <v>4.8762736617669091</v>
      </c>
      <c r="AA18">
        <f t="shared" si="18"/>
        <v>-222.73265742544265</v>
      </c>
      <c r="AB18">
        <f t="shared" si="19"/>
        <v>91.305566174797349</v>
      </c>
      <c r="AC18">
        <f t="shared" si="20"/>
        <v>7.2676195609979661</v>
      </c>
      <c r="AD18">
        <f t="shared" si="21"/>
        <v>90.601850321038313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52301.722150079688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297</v>
      </c>
      <c r="AQ18">
        <v>633.79003999999998</v>
      </c>
      <c r="AR18">
        <v>822.17</v>
      </c>
      <c r="AS18">
        <f t="shared" si="27"/>
        <v>0.22912531471593467</v>
      </c>
      <c r="AT18">
        <v>0.5</v>
      </c>
      <c r="AU18">
        <f t="shared" si="28"/>
        <v>1095.8493907471332</v>
      </c>
      <c r="AV18">
        <f t="shared" si="29"/>
        <v>8.1184868746077754</v>
      </c>
      <c r="AW18">
        <f t="shared" si="30"/>
        <v>125.54341826810108</v>
      </c>
      <c r="AX18">
        <f t="shared" si="31"/>
        <v>1.1936947346655802</v>
      </c>
      <c r="AY18">
        <f t="shared" si="32"/>
        <v>7.9356108858125475E-3</v>
      </c>
      <c r="AZ18">
        <f t="shared" si="33"/>
        <v>2.9676465937701448</v>
      </c>
      <c r="BA18" t="s">
        <v>298</v>
      </c>
      <c r="BB18">
        <v>-159.25</v>
      </c>
      <c r="BC18">
        <f t="shared" si="34"/>
        <v>981.42</v>
      </c>
      <c r="BD18">
        <f t="shared" si="35"/>
        <v>0.1919463226753072</v>
      </c>
      <c r="BE18">
        <f t="shared" si="36"/>
        <v>0.71314664180304144</v>
      </c>
      <c r="BF18">
        <f t="shared" si="37"/>
        <v>1.7656249630500127</v>
      </c>
      <c r="BG18">
        <f t="shared" si="38"/>
        <v>0.95810376658619745</v>
      </c>
      <c r="BH18">
        <f t="shared" si="39"/>
        <v>1299.9576666666701</v>
      </c>
      <c r="BI18">
        <f t="shared" si="40"/>
        <v>1095.8493907471332</v>
      </c>
      <c r="BJ18">
        <f t="shared" si="41"/>
        <v>0.84298852097014199</v>
      </c>
      <c r="BK18">
        <f t="shared" si="42"/>
        <v>0.19597704194028406</v>
      </c>
      <c r="BL18">
        <v>6</v>
      </c>
      <c r="BM18">
        <v>0.5</v>
      </c>
      <c r="BN18" t="s">
        <v>290</v>
      </c>
      <c r="BO18">
        <v>2</v>
      </c>
      <c r="BP18">
        <v>1603748898.8499999</v>
      </c>
      <c r="BQ18">
        <v>387.90809999999999</v>
      </c>
      <c r="BR18">
        <v>400.00073333333302</v>
      </c>
      <c r="BS18">
        <v>9.9492223333333296</v>
      </c>
      <c r="BT18">
        <v>3.94905033333333</v>
      </c>
      <c r="BU18">
        <v>385.7611</v>
      </c>
      <c r="BV18">
        <v>9.9722223333333293</v>
      </c>
      <c r="BW18">
        <v>500.02339999999998</v>
      </c>
      <c r="BX18">
        <v>101.9706</v>
      </c>
      <c r="BY18">
        <v>0.20000643333333301</v>
      </c>
      <c r="BZ18">
        <v>36.338459999999998</v>
      </c>
      <c r="CA18">
        <v>35.767116666666702</v>
      </c>
      <c r="CB18">
        <v>999.9</v>
      </c>
      <c r="CC18">
        <v>0</v>
      </c>
      <c r="CD18">
        <v>0</v>
      </c>
      <c r="CE18">
        <v>10002.052</v>
      </c>
      <c r="CF18">
        <v>0</v>
      </c>
      <c r="CG18">
        <v>1080.95233333333</v>
      </c>
      <c r="CH18">
        <v>1299.9576666666701</v>
      </c>
      <c r="CI18">
        <v>0.89999896666666701</v>
      </c>
      <c r="CJ18">
        <v>0.1000009</v>
      </c>
      <c r="CK18">
        <v>0</v>
      </c>
      <c r="CL18">
        <v>634.35770000000002</v>
      </c>
      <c r="CM18">
        <v>4.9997499999999997</v>
      </c>
      <c r="CN18">
        <v>8256.5126666666692</v>
      </c>
      <c r="CO18">
        <v>11304.6833333333</v>
      </c>
      <c r="CP18">
        <v>46.182866666666598</v>
      </c>
      <c r="CQ18">
        <v>48.193300000000001</v>
      </c>
      <c r="CR18">
        <v>47</v>
      </c>
      <c r="CS18">
        <v>47.699599999999997</v>
      </c>
      <c r="CT18">
        <v>48.125</v>
      </c>
      <c r="CU18">
        <v>1165.4593333333301</v>
      </c>
      <c r="CV18">
        <v>129.49833333333299</v>
      </c>
      <c r="CW18">
        <v>0</v>
      </c>
      <c r="CX18">
        <v>159.09999990463299</v>
      </c>
      <c r="CY18">
        <v>0</v>
      </c>
      <c r="CZ18">
        <v>633.79003999999998</v>
      </c>
      <c r="DA18">
        <v>-68.316307598007</v>
      </c>
      <c r="DB18">
        <v>-874.16230636967498</v>
      </c>
      <c r="DC18">
        <v>8249.5175999999992</v>
      </c>
      <c r="DD18">
        <v>15</v>
      </c>
      <c r="DE18">
        <v>0</v>
      </c>
      <c r="DF18" t="s">
        <v>291</v>
      </c>
      <c r="DG18">
        <v>1603136097.0999999</v>
      </c>
      <c r="DH18">
        <v>1603136096.0999999</v>
      </c>
      <c r="DI18">
        <v>0</v>
      </c>
      <c r="DJ18">
        <v>3.5999999999999997E-2</v>
      </c>
      <c r="DK18">
        <v>2E-3</v>
      </c>
      <c r="DL18">
        <v>2.1469999999999998</v>
      </c>
      <c r="DM18">
        <v>-2.3E-2</v>
      </c>
      <c r="DN18">
        <v>397</v>
      </c>
      <c r="DO18">
        <v>12</v>
      </c>
      <c r="DP18">
        <v>0.28000000000000003</v>
      </c>
      <c r="DQ18">
        <v>0.14000000000000001</v>
      </c>
      <c r="DR18">
        <v>8.1174821694018409</v>
      </c>
      <c r="DS18">
        <v>0.39228230867696301</v>
      </c>
      <c r="DT18">
        <v>3.3748056361380202E-2</v>
      </c>
      <c r="DU18">
        <v>1</v>
      </c>
      <c r="DV18">
        <v>-12.092603333333299</v>
      </c>
      <c r="DW18">
        <v>-0.57036440489432005</v>
      </c>
      <c r="DX18">
        <v>4.6284298873616098E-2</v>
      </c>
      <c r="DY18">
        <v>0</v>
      </c>
      <c r="DZ18">
        <v>6.0001716666666702</v>
      </c>
      <c r="EA18">
        <v>0.235381268075634</v>
      </c>
      <c r="EB18">
        <v>1.7131364040521901E-2</v>
      </c>
      <c r="EC18">
        <v>0</v>
      </c>
      <c r="ED18">
        <v>1</v>
      </c>
      <c r="EE18">
        <v>3</v>
      </c>
      <c r="EF18" t="s">
        <v>299</v>
      </c>
      <c r="EG18">
        <v>100</v>
      </c>
      <c r="EH18">
        <v>100</v>
      </c>
      <c r="EI18">
        <v>2.1469999999999998</v>
      </c>
      <c r="EJ18">
        <v>-2.3E-2</v>
      </c>
      <c r="EK18">
        <v>2.1469999999999998</v>
      </c>
      <c r="EL18">
        <v>0</v>
      </c>
      <c r="EM18">
        <v>0</v>
      </c>
      <c r="EN18">
        <v>0</v>
      </c>
      <c r="EO18">
        <v>-2.3E-2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10213.5</v>
      </c>
      <c r="EX18">
        <v>10213.5</v>
      </c>
      <c r="EY18">
        <v>2</v>
      </c>
      <c r="EZ18">
        <v>513.23400000000004</v>
      </c>
      <c r="FA18">
        <v>467.35700000000003</v>
      </c>
      <c r="FB18">
        <v>35.485999999999997</v>
      </c>
      <c r="FC18">
        <v>34.549300000000002</v>
      </c>
      <c r="FD18">
        <v>30.001200000000001</v>
      </c>
      <c r="FE18">
        <v>34.295200000000001</v>
      </c>
      <c r="FF18">
        <v>34.2395</v>
      </c>
      <c r="FG18">
        <v>22.994</v>
      </c>
      <c r="FH18">
        <v>0</v>
      </c>
      <c r="FI18">
        <v>100</v>
      </c>
      <c r="FJ18">
        <v>-999.9</v>
      </c>
      <c r="FK18">
        <v>400</v>
      </c>
      <c r="FL18">
        <v>15.3428</v>
      </c>
      <c r="FM18">
        <v>101.208</v>
      </c>
      <c r="FN18">
        <v>100.57299999999999</v>
      </c>
    </row>
    <row r="19" spans="1:170" x14ac:dyDescent="0.25">
      <c r="A19">
        <v>3</v>
      </c>
      <c r="B19">
        <v>1603749097.0999999</v>
      </c>
      <c r="C19">
        <v>350.59999990463302</v>
      </c>
      <c r="D19" t="s">
        <v>300</v>
      </c>
      <c r="E19" t="s">
        <v>301</v>
      </c>
      <c r="F19" t="s">
        <v>302</v>
      </c>
      <c r="G19" t="s">
        <v>303</v>
      </c>
      <c r="H19">
        <v>1603749089.0999999</v>
      </c>
      <c r="I19">
        <f t="shared" si="0"/>
        <v>8.5374494020614405E-3</v>
      </c>
      <c r="J19">
        <f t="shared" si="1"/>
        <v>12.594563773337487</v>
      </c>
      <c r="K19">
        <f t="shared" si="2"/>
        <v>380.97861290322601</v>
      </c>
      <c r="L19">
        <f t="shared" si="3"/>
        <v>259.20340328114025</v>
      </c>
      <c r="M19">
        <f t="shared" si="4"/>
        <v>26.456857331973755</v>
      </c>
      <c r="N19">
        <f t="shared" si="5"/>
        <v>38.886436985479556</v>
      </c>
      <c r="O19">
        <f t="shared" si="6"/>
        <v>0.20809424525063802</v>
      </c>
      <c r="P19">
        <f t="shared" si="7"/>
        <v>2.9636035914449361</v>
      </c>
      <c r="Q19">
        <f t="shared" si="8"/>
        <v>0.20030417873710435</v>
      </c>
      <c r="R19">
        <f t="shared" si="9"/>
        <v>0.12586572099974852</v>
      </c>
      <c r="S19">
        <f t="shared" si="10"/>
        <v>214.76990137934044</v>
      </c>
      <c r="T19">
        <f t="shared" si="11"/>
        <v>35.369980026841347</v>
      </c>
      <c r="U19">
        <f t="shared" si="12"/>
        <v>34.935825806451597</v>
      </c>
      <c r="V19">
        <f t="shared" si="13"/>
        <v>5.6283294036682721</v>
      </c>
      <c r="W19">
        <f t="shared" si="14"/>
        <v>23.528038636473916</v>
      </c>
      <c r="X19">
        <f t="shared" si="15"/>
        <v>1.4282485264613625</v>
      </c>
      <c r="Y19">
        <f t="shared" si="16"/>
        <v>6.0704104941720303</v>
      </c>
      <c r="Z19">
        <f t="shared" si="17"/>
        <v>4.2000808772069096</v>
      </c>
      <c r="AA19">
        <f t="shared" si="18"/>
        <v>-376.50151863090952</v>
      </c>
      <c r="AB19">
        <f t="shared" si="19"/>
        <v>219.14419352298623</v>
      </c>
      <c r="AC19">
        <f t="shared" si="20"/>
        <v>17.37409739696924</v>
      </c>
      <c r="AD19">
        <f t="shared" si="21"/>
        <v>74.786673668386385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52288.619770156809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304</v>
      </c>
      <c r="AQ19">
        <v>853.88487999999995</v>
      </c>
      <c r="AR19">
        <v>1234.68</v>
      </c>
      <c r="AS19">
        <f t="shared" si="27"/>
        <v>0.30841604302329351</v>
      </c>
      <c r="AT19">
        <v>0.5</v>
      </c>
      <c r="AU19">
        <f t="shared" si="28"/>
        <v>1095.8929846181022</v>
      </c>
      <c r="AV19">
        <f t="shared" si="29"/>
        <v>12.594563773337487</v>
      </c>
      <c r="AW19">
        <f t="shared" si="30"/>
        <v>168.99548894645108</v>
      </c>
      <c r="AX19">
        <f t="shared" si="31"/>
        <v>0.51520231962937768</v>
      </c>
      <c r="AY19">
        <f t="shared" si="32"/>
        <v>1.2019705790656201E-2</v>
      </c>
      <c r="AZ19">
        <f t="shared" si="33"/>
        <v>1.6420449023228689</v>
      </c>
      <c r="BA19" t="s">
        <v>305</v>
      </c>
      <c r="BB19">
        <v>598.57000000000005</v>
      </c>
      <c r="BC19">
        <f t="shared" si="34"/>
        <v>636.11</v>
      </c>
      <c r="BD19">
        <f t="shared" si="35"/>
        <v>0.59863092861297595</v>
      </c>
      <c r="BE19">
        <f t="shared" si="36"/>
        <v>0.7611760421398831</v>
      </c>
      <c r="BF19">
        <f t="shared" si="37"/>
        <v>0.73342230993060364</v>
      </c>
      <c r="BG19">
        <f t="shared" si="38"/>
        <v>0.79611935537657397</v>
      </c>
      <c r="BH19">
        <f t="shared" si="39"/>
        <v>1300.0093548387099</v>
      </c>
      <c r="BI19">
        <f t="shared" si="40"/>
        <v>1095.8929846181022</v>
      </c>
      <c r="BJ19">
        <f t="shared" si="41"/>
        <v>0.84298853738176982</v>
      </c>
      <c r="BK19">
        <f t="shared" si="42"/>
        <v>0.19597707476353965</v>
      </c>
      <c r="BL19">
        <v>6</v>
      </c>
      <c r="BM19">
        <v>0.5</v>
      </c>
      <c r="BN19" t="s">
        <v>290</v>
      </c>
      <c r="BO19">
        <v>2</v>
      </c>
      <c r="BP19">
        <v>1603749089.0999999</v>
      </c>
      <c r="BQ19">
        <v>380.97861290322601</v>
      </c>
      <c r="BR19">
        <v>399.994741935484</v>
      </c>
      <c r="BS19">
        <v>13.9928516129032</v>
      </c>
      <c r="BT19">
        <v>3.89150741935484</v>
      </c>
      <c r="BU19">
        <v>378.83161290322602</v>
      </c>
      <c r="BV19">
        <v>14.0158516129032</v>
      </c>
      <c r="BW19">
        <v>500.01183870967702</v>
      </c>
      <c r="BX19">
        <v>101.96990322580599</v>
      </c>
      <c r="BY19">
        <v>9.9965445161290301E-2</v>
      </c>
      <c r="BZ19">
        <v>36.307416129032198</v>
      </c>
      <c r="CA19">
        <v>34.935825806451597</v>
      </c>
      <c r="CB19">
        <v>999.9</v>
      </c>
      <c r="CC19">
        <v>0</v>
      </c>
      <c r="CD19">
        <v>0</v>
      </c>
      <c r="CE19">
        <v>9998.46451612903</v>
      </c>
      <c r="CF19">
        <v>0</v>
      </c>
      <c r="CG19">
        <v>222.34506451612901</v>
      </c>
      <c r="CH19">
        <v>1300.0093548387099</v>
      </c>
      <c r="CI19">
        <v>0.89999783870967698</v>
      </c>
      <c r="CJ19">
        <v>0.10000234516129</v>
      </c>
      <c r="CK19">
        <v>0</v>
      </c>
      <c r="CL19">
        <v>855.60890322580599</v>
      </c>
      <c r="CM19">
        <v>4.9997499999999997</v>
      </c>
      <c r="CN19">
        <v>11062.8612903226</v>
      </c>
      <c r="CO19">
        <v>11305.1387096774</v>
      </c>
      <c r="CP19">
        <v>46.25</v>
      </c>
      <c r="CQ19">
        <v>48.2296774193548</v>
      </c>
      <c r="CR19">
        <v>47.008000000000003</v>
      </c>
      <c r="CS19">
        <v>47.875</v>
      </c>
      <c r="CT19">
        <v>48.245935483871001</v>
      </c>
      <c r="CU19">
        <v>1165.5051612903201</v>
      </c>
      <c r="CV19">
        <v>129.50419354838701</v>
      </c>
      <c r="CW19">
        <v>0</v>
      </c>
      <c r="CX19">
        <v>189.90000009536701</v>
      </c>
      <c r="CY19">
        <v>0</v>
      </c>
      <c r="CZ19">
        <v>853.88487999999995</v>
      </c>
      <c r="DA19">
        <v>-106.90953844101099</v>
      </c>
      <c r="DB19">
        <v>-1379.5461539427699</v>
      </c>
      <c r="DC19">
        <v>11040.468000000001</v>
      </c>
      <c r="DD19">
        <v>15</v>
      </c>
      <c r="DE19">
        <v>0</v>
      </c>
      <c r="DF19" t="s">
        <v>291</v>
      </c>
      <c r="DG19">
        <v>1603136097.0999999</v>
      </c>
      <c r="DH19">
        <v>1603136096.0999999</v>
      </c>
      <c r="DI19">
        <v>0</v>
      </c>
      <c r="DJ19">
        <v>3.5999999999999997E-2</v>
      </c>
      <c r="DK19">
        <v>2E-3</v>
      </c>
      <c r="DL19">
        <v>2.1469999999999998</v>
      </c>
      <c r="DM19">
        <v>-2.3E-2</v>
      </c>
      <c r="DN19">
        <v>397</v>
      </c>
      <c r="DO19">
        <v>12</v>
      </c>
      <c r="DP19">
        <v>0.28000000000000003</v>
      </c>
      <c r="DQ19">
        <v>0.14000000000000001</v>
      </c>
      <c r="DR19">
        <v>12.601493930113699</v>
      </c>
      <c r="DS19">
        <v>-0.36557742458565901</v>
      </c>
      <c r="DT19">
        <v>3.85275997264009E-2</v>
      </c>
      <c r="DU19">
        <v>1</v>
      </c>
      <c r="DV19">
        <v>-19.0180233333333</v>
      </c>
      <c r="DW19">
        <v>0.385588431590701</v>
      </c>
      <c r="DX19">
        <v>4.3659513536252602E-2</v>
      </c>
      <c r="DY19">
        <v>0</v>
      </c>
      <c r="DZ19">
        <v>10.100989999999999</v>
      </c>
      <c r="EA19">
        <v>0.14133837597328999</v>
      </c>
      <c r="EB19">
        <v>1.04950893278712E-2</v>
      </c>
      <c r="EC19">
        <v>1</v>
      </c>
      <c r="ED19">
        <v>2</v>
      </c>
      <c r="EE19">
        <v>3</v>
      </c>
      <c r="EF19" t="s">
        <v>306</v>
      </c>
      <c r="EG19">
        <v>100</v>
      </c>
      <c r="EH19">
        <v>100</v>
      </c>
      <c r="EI19">
        <v>2.1469999999999998</v>
      </c>
      <c r="EJ19">
        <v>-2.3E-2</v>
      </c>
      <c r="EK19">
        <v>2.1469999999999998</v>
      </c>
      <c r="EL19">
        <v>0</v>
      </c>
      <c r="EM19">
        <v>0</v>
      </c>
      <c r="EN19">
        <v>0</v>
      </c>
      <c r="EO19">
        <v>-2.3E-2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10216.700000000001</v>
      </c>
      <c r="EX19">
        <v>10216.700000000001</v>
      </c>
      <c r="EY19">
        <v>2</v>
      </c>
      <c r="EZ19">
        <v>515.00800000000004</v>
      </c>
      <c r="FA19">
        <v>469.11500000000001</v>
      </c>
      <c r="FB19">
        <v>35.541699999999999</v>
      </c>
      <c r="FC19">
        <v>34.825400000000002</v>
      </c>
      <c r="FD19">
        <v>30.000800000000002</v>
      </c>
      <c r="FE19">
        <v>34.593699999999998</v>
      </c>
      <c r="FF19">
        <v>34.533999999999999</v>
      </c>
      <c r="FG19">
        <v>23.003499999999999</v>
      </c>
      <c r="FH19">
        <v>0</v>
      </c>
      <c r="FI19">
        <v>100</v>
      </c>
      <c r="FJ19">
        <v>-999.9</v>
      </c>
      <c r="FK19">
        <v>400</v>
      </c>
      <c r="FL19">
        <v>9.8808399999999992</v>
      </c>
      <c r="FM19">
        <v>101.169</v>
      </c>
      <c r="FN19">
        <v>100.54300000000001</v>
      </c>
    </row>
    <row r="20" spans="1:170" x14ac:dyDescent="0.25">
      <c r="A20">
        <v>4</v>
      </c>
      <c r="B20">
        <v>1603749268.5999999</v>
      </c>
      <c r="C20">
        <v>522.09999990463302</v>
      </c>
      <c r="D20" t="s">
        <v>307</v>
      </c>
      <c r="E20" t="s">
        <v>308</v>
      </c>
      <c r="F20" t="s">
        <v>309</v>
      </c>
      <c r="G20" t="s">
        <v>310</v>
      </c>
      <c r="H20">
        <v>1603749260.8499999</v>
      </c>
      <c r="I20">
        <f t="shared" si="0"/>
        <v>9.416154424201675E-3</v>
      </c>
      <c r="J20">
        <f t="shared" si="1"/>
        <v>10.501845976634611</v>
      </c>
      <c r="K20">
        <f t="shared" si="2"/>
        <v>383.06066666666698</v>
      </c>
      <c r="L20">
        <f t="shared" si="3"/>
        <v>287.55478732640211</v>
      </c>
      <c r="M20">
        <f t="shared" si="4"/>
        <v>29.348049734355889</v>
      </c>
      <c r="N20">
        <f t="shared" si="5"/>
        <v>39.095448909525643</v>
      </c>
      <c r="O20">
        <f t="shared" si="6"/>
        <v>0.23752719684909662</v>
      </c>
      <c r="P20">
        <f t="shared" si="7"/>
        <v>2.9642081829281297</v>
      </c>
      <c r="Q20">
        <f t="shared" si="8"/>
        <v>0.22743705493421079</v>
      </c>
      <c r="R20">
        <f t="shared" si="9"/>
        <v>0.14301899954240194</v>
      </c>
      <c r="S20">
        <f t="shared" si="10"/>
        <v>214.76934509367743</v>
      </c>
      <c r="T20">
        <f t="shared" si="11"/>
        <v>35.241276811546321</v>
      </c>
      <c r="U20">
        <f t="shared" si="12"/>
        <v>34.861903333333302</v>
      </c>
      <c r="V20">
        <f t="shared" si="13"/>
        <v>5.6053196469367883</v>
      </c>
      <c r="W20">
        <f t="shared" si="14"/>
        <v>25.032166846373755</v>
      </c>
      <c r="X20">
        <f t="shared" si="15"/>
        <v>1.5275431937161346</v>
      </c>
      <c r="Y20">
        <f t="shared" si="16"/>
        <v>6.1023210778791199</v>
      </c>
      <c r="Z20">
        <f t="shared" si="17"/>
        <v>4.077776453220654</v>
      </c>
      <c r="AA20">
        <f t="shared" si="18"/>
        <v>-415.25241010729388</v>
      </c>
      <c r="AB20">
        <f t="shared" si="19"/>
        <v>246.28135884587962</v>
      </c>
      <c r="AC20">
        <f t="shared" si="20"/>
        <v>19.523675322176871</v>
      </c>
      <c r="AD20">
        <f t="shared" si="21"/>
        <v>65.32196915444004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52289.448464112087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311</v>
      </c>
      <c r="AQ20">
        <v>837.59627999999998</v>
      </c>
      <c r="AR20">
        <v>1078.58</v>
      </c>
      <c r="AS20">
        <f t="shared" si="27"/>
        <v>0.22342683899200799</v>
      </c>
      <c r="AT20">
        <v>0.5</v>
      </c>
      <c r="AU20">
        <f t="shared" si="28"/>
        <v>1095.8851207472437</v>
      </c>
      <c r="AV20">
        <f t="shared" si="29"/>
        <v>10.501845976634611</v>
      </c>
      <c r="AW20">
        <f t="shared" si="30"/>
        <v>122.42507421346583</v>
      </c>
      <c r="AX20">
        <f t="shared" si="31"/>
        <v>1.1601272042871182</v>
      </c>
      <c r="AY20">
        <f t="shared" si="32"/>
        <v>1.0110177834056244E-2</v>
      </c>
      <c r="AZ20">
        <f t="shared" si="33"/>
        <v>2.0244209979788241</v>
      </c>
      <c r="BA20" t="s">
        <v>312</v>
      </c>
      <c r="BB20">
        <v>-172.71</v>
      </c>
      <c r="BC20">
        <f t="shared" si="34"/>
        <v>1251.29</v>
      </c>
      <c r="BD20">
        <f t="shared" si="35"/>
        <v>0.19258822495184966</v>
      </c>
      <c r="BE20">
        <f t="shared" si="36"/>
        <v>0.63570116368104024</v>
      </c>
      <c r="BF20">
        <f t="shared" si="37"/>
        <v>0.6636785401051617</v>
      </c>
      <c r="BG20">
        <f t="shared" si="38"/>
        <v>0.8574166974769406</v>
      </c>
      <c r="BH20">
        <f t="shared" si="39"/>
        <v>1299.99933333333</v>
      </c>
      <c r="BI20">
        <f t="shared" si="40"/>
        <v>1095.8851207472437</v>
      </c>
      <c r="BJ20">
        <f t="shared" si="41"/>
        <v>0.84298898672300338</v>
      </c>
      <c r="BK20">
        <f t="shared" si="42"/>
        <v>0.19597797344600693</v>
      </c>
      <c r="BL20">
        <v>6</v>
      </c>
      <c r="BM20">
        <v>0.5</v>
      </c>
      <c r="BN20" t="s">
        <v>290</v>
      </c>
      <c r="BO20">
        <v>2</v>
      </c>
      <c r="BP20">
        <v>1603749260.8499999</v>
      </c>
      <c r="BQ20">
        <v>383.06066666666698</v>
      </c>
      <c r="BR20">
        <v>399.99096666666702</v>
      </c>
      <c r="BS20">
        <v>14.967003333333301</v>
      </c>
      <c r="BT20">
        <v>3.8369103333333299</v>
      </c>
      <c r="BU20">
        <v>380.91366666666698</v>
      </c>
      <c r="BV20">
        <v>14.9900033333333</v>
      </c>
      <c r="BW20">
        <v>500.007833333333</v>
      </c>
      <c r="BX20">
        <v>101.960766666667</v>
      </c>
      <c r="BY20">
        <v>9.9957160000000003E-2</v>
      </c>
      <c r="BZ20">
        <v>36.403026666666698</v>
      </c>
      <c r="CA20">
        <v>34.861903333333302</v>
      </c>
      <c r="CB20">
        <v>999.9</v>
      </c>
      <c r="CC20">
        <v>0</v>
      </c>
      <c r="CD20">
        <v>0</v>
      </c>
      <c r="CE20">
        <v>10002.7866666667</v>
      </c>
      <c r="CF20">
        <v>0</v>
      </c>
      <c r="CG20">
        <v>248.27913333333299</v>
      </c>
      <c r="CH20">
        <v>1299.99933333333</v>
      </c>
      <c r="CI20">
        <v>0.89998100000000003</v>
      </c>
      <c r="CJ20">
        <v>0.100019</v>
      </c>
      <c r="CK20">
        <v>0</v>
      </c>
      <c r="CL20">
        <v>838.71386666666695</v>
      </c>
      <c r="CM20">
        <v>4.9997499999999997</v>
      </c>
      <c r="CN20">
        <v>10806.8666666667</v>
      </c>
      <c r="CO20">
        <v>11304.993333333299</v>
      </c>
      <c r="CP20">
        <v>46.375</v>
      </c>
      <c r="CQ20">
        <v>48.25</v>
      </c>
      <c r="CR20">
        <v>47.186999999999998</v>
      </c>
      <c r="CS20">
        <v>47.926666666666598</v>
      </c>
      <c r="CT20">
        <v>48.375</v>
      </c>
      <c r="CU20">
        <v>1165.4766666666701</v>
      </c>
      <c r="CV20">
        <v>129.52266666666699</v>
      </c>
      <c r="CW20">
        <v>0</v>
      </c>
      <c r="CX20">
        <v>170.59999990463299</v>
      </c>
      <c r="CY20">
        <v>0</v>
      </c>
      <c r="CZ20">
        <v>837.59627999999998</v>
      </c>
      <c r="DA20">
        <v>-146.99999975924399</v>
      </c>
      <c r="DB20">
        <v>-1819.1307664819101</v>
      </c>
      <c r="DC20">
        <v>10792.992</v>
      </c>
      <c r="DD20">
        <v>15</v>
      </c>
      <c r="DE20">
        <v>0</v>
      </c>
      <c r="DF20" t="s">
        <v>291</v>
      </c>
      <c r="DG20">
        <v>1603136097.0999999</v>
      </c>
      <c r="DH20">
        <v>1603136096.0999999</v>
      </c>
      <c r="DI20">
        <v>0</v>
      </c>
      <c r="DJ20">
        <v>3.5999999999999997E-2</v>
      </c>
      <c r="DK20">
        <v>2E-3</v>
      </c>
      <c r="DL20">
        <v>2.1469999999999998</v>
      </c>
      <c r="DM20">
        <v>-2.3E-2</v>
      </c>
      <c r="DN20">
        <v>397</v>
      </c>
      <c r="DO20">
        <v>12</v>
      </c>
      <c r="DP20">
        <v>0.28000000000000003</v>
      </c>
      <c r="DQ20">
        <v>0.14000000000000001</v>
      </c>
      <c r="DR20">
        <v>10.5069567434532</v>
      </c>
      <c r="DS20">
        <v>-0.50950012979832104</v>
      </c>
      <c r="DT20">
        <v>5.7562700414230603E-2</v>
      </c>
      <c r="DU20">
        <v>0</v>
      </c>
      <c r="DV20">
        <v>-16.930409999999998</v>
      </c>
      <c r="DW20">
        <v>0.33321557285874398</v>
      </c>
      <c r="DX20">
        <v>5.84115533663217E-2</v>
      </c>
      <c r="DY20">
        <v>0</v>
      </c>
      <c r="DZ20">
        <v>11.130089999999999</v>
      </c>
      <c r="EA20">
        <v>0.52148342602894004</v>
      </c>
      <c r="EB20">
        <v>3.7817001026874998E-2</v>
      </c>
      <c r="EC20">
        <v>0</v>
      </c>
      <c r="ED20">
        <v>0</v>
      </c>
      <c r="EE20">
        <v>3</v>
      </c>
      <c r="EF20" t="s">
        <v>313</v>
      </c>
      <c r="EG20">
        <v>100</v>
      </c>
      <c r="EH20">
        <v>100</v>
      </c>
      <c r="EI20">
        <v>2.1469999999999998</v>
      </c>
      <c r="EJ20">
        <v>-2.3E-2</v>
      </c>
      <c r="EK20">
        <v>2.1469999999999998</v>
      </c>
      <c r="EL20">
        <v>0</v>
      </c>
      <c r="EM20">
        <v>0</v>
      </c>
      <c r="EN20">
        <v>0</v>
      </c>
      <c r="EO20">
        <v>-2.3E-2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10219.5</v>
      </c>
      <c r="EX20">
        <v>10219.5</v>
      </c>
      <c r="EY20">
        <v>2</v>
      </c>
      <c r="EZ20">
        <v>516.61099999999999</v>
      </c>
      <c r="FA20">
        <v>468.50700000000001</v>
      </c>
      <c r="FB20">
        <v>35.678899999999999</v>
      </c>
      <c r="FC20">
        <v>35.061399999999999</v>
      </c>
      <c r="FD20">
        <v>30.0002</v>
      </c>
      <c r="FE20">
        <v>34.844999999999999</v>
      </c>
      <c r="FF20">
        <v>34.781700000000001</v>
      </c>
      <c r="FG20">
        <v>23.009</v>
      </c>
      <c r="FH20">
        <v>0</v>
      </c>
      <c r="FI20">
        <v>100</v>
      </c>
      <c r="FJ20">
        <v>-999.9</v>
      </c>
      <c r="FK20">
        <v>400</v>
      </c>
      <c r="FL20">
        <v>13.7544</v>
      </c>
      <c r="FM20">
        <v>101.128</v>
      </c>
      <c r="FN20">
        <v>100.498</v>
      </c>
    </row>
    <row r="21" spans="1:170" x14ac:dyDescent="0.25">
      <c r="A21">
        <v>5</v>
      </c>
      <c r="B21">
        <v>1603749404.0999999</v>
      </c>
      <c r="C21">
        <v>657.59999990463302</v>
      </c>
      <c r="D21" t="s">
        <v>314</v>
      </c>
      <c r="E21" t="s">
        <v>315</v>
      </c>
      <c r="F21" t="s">
        <v>316</v>
      </c>
      <c r="G21" t="s">
        <v>317</v>
      </c>
      <c r="H21">
        <v>1603749396.3499999</v>
      </c>
      <c r="I21">
        <f t="shared" si="0"/>
        <v>5.8029103473982539E-3</v>
      </c>
      <c r="J21">
        <f t="shared" si="1"/>
        <v>10.402099616290865</v>
      </c>
      <c r="K21">
        <f t="shared" si="2"/>
        <v>384.8356</v>
      </c>
      <c r="L21">
        <f t="shared" si="3"/>
        <v>224.01741188698557</v>
      </c>
      <c r="M21">
        <f t="shared" si="4"/>
        <v>22.863975938570256</v>
      </c>
      <c r="N21">
        <f t="shared" si="5"/>
        <v>39.277625005078562</v>
      </c>
      <c r="O21">
        <f t="shared" si="6"/>
        <v>0.12346309227443715</v>
      </c>
      <c r="P21">
        <f t="shared" si="7"/>
        <v>2.9634687721114998</v>
      </c>
      <c r="Q21">
        <f t="shared" si="8"/>
        <v>0.1206750991268155</v>
      </c>
      <c r="R21">
        <f t="shared" si="9"/>
        <v>7.5667183422693268E-2</v>
      </c>
      <c r="S21">
        <f t="shared" si="10"/>
        <v>214.78617169506487</v>
      </c>
      <c r="T21">
        <f t="shared" si="11"/>
        <v>36.327023190531314</v>
      </c>
      <c r="U21">
        <f t="shared" si="12"/>
        <v>35.5916766666667</v>
      </c>
      <c r="V21">
        <f t="shared" si="13"/>
        <v>5.8360969250792518</v>
      </c>
      <c r="W21">
        <f t="shared" si="14"/>
        <v>17.782084658139986</v>
      </c>
      <c r="X21">
        <f t="shared" si="15"/>
        <v>1.0948125254738039</v>
      </c>
      <c r="Y21">
        <f t="shared" si="16"/>
        <v>6.156828889984161</v>
      </c>
      <c r="Z21">
        <f t="shared" si="17"/>
        <v>4.7412843996054477</v>
      </c>
      <c r="AA21">
        <f t="shared" si="18"/>
        <v>-255.90834632026301</v>
      </c>
      <c r="AB21">
        <f t="shared" si="19"/>
        <v>155.55934319309031</v>
      </c>
      <c r="AC21">
        <f t="shared" si="20"/>
        <v>12.38837835471751</v>
      </c>
      <c r="AD21">
        <f t="shared" si="21"/>
        <v>126.82554692260967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52241.088981017027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318</v>
      </c>
      <c r="AQ21">
        <v>1073.2547999999999</v>
      </c>
      <c r="AR21">
        <v>1445.72</v>
      </c>
      <c r="AS21">
        <f t="shared" si="27"/>
        <v>0.25763301330824784</v>
      </c>
      <c r="AT21">
        <v>0.5</v>
      </c>
      <c r="AU21">
        <f t="shared" si="28"/>
        <v>1095.976630747123</v>
      </c>
      <c r="AV21">
        <f t="shared" si="29"/>
        <v>10.402099616290865</v>
      </c>
      <c r="AW21">
        <f t="shared" si="30"/>
        <v>141.17988094740107</v>
      </c>
      <c r="AX21">
        <f t="shared" si="31"/>
        <v>0.99832609357275259</v>
      </c>
      <c r="AY21">
        <f t="shared" si="32"/>
        <v>1.001832227811479E-2</v>
      </c>
      <c r="AZ21">
        <f t="shared" si="33"/>
        <v>1.2563705281797304</v>
      </c>
      <c r="BA21" t="s">
        <v>319</v>
      </c>
      <c r="BB21">
        <v>2.42</v>
      </c>
      <c r="BC21">
        <f t="shared" si="34"/>
        <v>1443.3</v>
      </c>
      <c r="BD21">
        <f t="shared" si="35"/>
        <v>0.25806498995357868</v>
      </c>
      <c r="BE21">
        <f t="shared" si="36"/>
        <v>0.5572237595332028</v>
      </c>
      <c r="BF21">
        <f t="shared" si="37"/>
        <v>0.51005646170505925</v>
      </c>
      <c r="BG21">
        <f t="shared" si="38"/>
        <v>0.71324817615260627</v>
      </c>
      <c r="BH21">
        <f t="shared" si="39"/>
        <v>1300.1086666666699</v>
      </c>
      <c r="BI21">
        <f t="shared" si="40"/>
        <v>1095.976630747123</v>
      </c>
      <c r="BJ21">
        <f t="shared" si="41"/>
        <v>0.84298848153753325</v>
      </c>
      <c r="BK21">
        <f t="shared" si="42"/>
        <v>0.19597696307506665</v>
      </c>
      <c r="BL21">
        <v>6</v>
      </c>
      <c r="BM21">
        <v>0.5</v>
      </c>
      <c r="BN21" t="s">
        <v>290</v>
      </c>
      <c r="BO21">
        <v>2</v>
      </c>
      <c r="BP21">
        <v>1603749396.3499999</v>
      </c>
      <c r="BQ21">
        <v>384.8356</v>
      </c>
      <c r="BR21">
        <v>399.99596666666702</v>
      </c>
      <c r="BS21">
        <v>10.726789999999999</v>
      </c>
      <c r="BT21">
        <v>3.8388806666666699</v>
      </c>
      <c r="BU21">
        <v>382.68860000000001</v>
      </c>
      <c r="BV21">
        <v>10.749790000000001</v>
      </c>
      <c r="BW21">
        <v>500.06439999999998</v>
      </c>
      <c r="BX21">
        <v>101.96339999999999</v>
      </c>
      <c r="BY21">
        <v>9.9987599999999996E-2</v>
      </c>
      <c r="BZ21">
        <v>36.565343333333303</v>
      </c>
      <c r="CA21">
        <v>35.5916766666667</v>
      </c>
      <c r="CB21">
        <v>999.9</v>
      </c>
      <c r="CC21">
        <v>0</v>
      </c>
      <c r="CD21">
        <v>0</v>
      </c>
      <c r="CE21">
        <v>9998.3383333333295</v>
      </c>
      <c r="CF21">
        <v>0</v>
      </c>
      <c r="CG21">
        <v>180.39273333333301</v>
      </c>
      <c r="CH21">
        <v>1300.1086666666699</v>
      </c>
      <c r="CI21">
        <v>0.89999960000000001</v>
      </c>
      <c r="CJ21">
        <v>0.10000063333333301</v>
      </c>
      <c r="CK21">
        <v>0</v>
      </c>
      <c r="CL21">
        <v>1075.64566666667</v>
      </c>
      <c r="CM21">
        <v>4.9997499999999997</v>
      </c>
      <c r="CN21">
        <v>13988.5433333333</v>
      </c>
      <c r="CO21">
        <v>11306.0366666667</v>
      </c>
      <c r="CP21">
        <v>46.358133333333299</v>
      </c>
      <c r="CQ21">
        <v>48.191200000000002</v>
      </c>
      <c r="CR21">
        <v>47.153933333333299</v>
      </c>
      <c r="CS21">
        <v>47.811999999999998</v>
      </c>
      <c r="CT21">
        <v>48.320399999999999</v>
      </c>
      <c r="CU21">
        <v>1165.597</v>
      </c>
      <c r="CV21">
        <v>129.511666666667</v>
      </c>
      <c r="CW21">
        <v>0</v>
      </c>
      <c r="CX21">
        <v>134.59999990463299</v>
      </c>
      <c r="CY21">
        <v>0</v>
      </c>
      <c r="CZ21">
        <v>1073.2547999999999</v>
      </c>
      <c r="DA21">
        <v>-232.22230736145499</v>
      </c>
      <c r="DB21">
        <v>-3002.58461125033</v>
      </c>
      <c r="DC21">
        <v>13957.288</v>
      </c>
      <c r="DD21">
        <v>15</v>
      </c>
      <c r="DE21">
        <v>0</v>
      </c>
      <c r="DF21" t="s">
        <v>291</v>
      </c>
      <c r="DG21">
        <v>1603136097.0999999</v>
      </c>
      <c r="DH21">
        <v>1603136096.0999999</v>
      </c>
      <c r="DI21">
        <v>0</v>
      </c>
      <c r="DJ21">
        <v>3.5999999999999997E-2</v>
      </c>
      <c r="DK21">
        <v>2E-3</v>
      </c>
      <c r="DL21">
        <v>2.1469999999999998</v>
      </c>
      <c r="DM21">
        <v>-2.3E-2</v>
      </c>
      <c r="DN21">
        <v>397</v>
      </c>
      <c r="DO21">
        <v>12</v>
      </c>
      <c r="DP21">
        <v>0.28000000000000003</v>
      </c>
      <c r="DQ21">
        <v>0.14000000000000001</v>
      </c>
      <c r="DR21">
        <v>10.4133984466787</v>
      </c>
      <c r="DS21">
        <v>-0.30691521956151102</v>
      </c>
      <c r="DT21">
        <v>6.0907499371591303E-2</v>
      </c>
      <c r="DU21">
        <v>1</v>
      </c>
      <c r="DV21">
        <v>-15.16597</v>
      </c>
      <c r="DW21">
        <v>0.29962625139042098</v>
      </c>
      <c r="DX21">
        <v>7.2301457569447794E-2</v>
      </c>
      <c r="DY21">
        <v>0</v>
      </c>
      <c r="DZ21">
        <v>6.8814510000000002</v>
      </c>
      <c r="EA21">
        <v>0.78396307007787802</v>
      </c>
      <c r="EB21">
        <v>5.6773449331531799E-2</v>
      </c>
      <c r="EC21">
        <v>0</v>
      </c>
      <c r="ED21">
        <v>1</v>
      </c>
      <c r="EE21">
        <v>3</v>
      </c>
      <c r="EF21" t="s">
        <v>299</v>
      </c>
      <c r="EG21">
        <v>100</v>
      </c>
      <c r="EH21">
        <v>100</v>
      </c>
      <c r="EI21">
        <v>2.1469999999999998</v>
      </c>
      <c r="EJ21">
        <v>-2.3E-2</v>
      </c>
      <c r="EK21">
        <v>2.1469999999999998</v>
      </c>
      <c r="EL21">
        <v>0</v>
      </c>
      <c r="EM21">
        <v>0</v>
      </c>
      <c r="EN21">
        <v>0</v>
      </c>
      <c r="EO21">
        <v>-2.3E-2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10221.799999999999</v>
      </c>
      <c r="EX21">
        <v>10221.799999999999</v>
      </c>
      <c r="EY21">
        <v>2</v>
      </c>
      <c r="EZ21">
        <v>514.78099999999995</v>
      </c>
      <c r="FA21">
        <v>473.87200000000001</v>
      </c>
      <c r="FB21">
        <v>35.720199999999998</v>
      </c>
      <c r="FC21">
        <v>35.153799999999997</v>
      </c>
      <c r="FD21">
        <v>30.000299999999999</v>
      </c>
      <c r="FE21">
        <v>34.958100000000002</v>
      </c>
      <c r="FF21">
        <v>34.902999999999999</v>
      </c>
      <c r="FG21">
        <v>23.010999999999999</v>
      </c>
      <c r="FH21">
        <v>0</v>
      </c>
      <c r="FI21">
        <v>100</v>
      </c>
      <c r="FJ21">
        <v>-999.9</v>
      </c>
      <c r="FK21">
        <v>400</v>
      </c>
      <c r="FL21">
        <v>14.720499999999999</v>
      </c>
      <c r="FM21">
        <v>101.126</v>
      </c>
      <c r="FN21">
        <v>100.476</v>
      </c>
    </row>
    <row r="22" spans="1:170" x14ac:dyDescent="0.25">
      <c r="A22">
        <v>6</v>
      </c>
      <c r="B22">
        <v>1603749538.5999999</v>
      </c>
      <c r="C22">
        <v>792.09999990463302</v>
      </c>
      <c r="D22" t="s">
        <v>320</v>
      </c>
      <c r="E22" t="s">
        <v>321</v>
      </c>
      <c r="F22" t="s">
        <v>285</v>
      </c>
      <c r="G22" t="s">
        <v>310</v>
      </c>
      <c r="H22">
        <v>1603749530.8499999</v>
      </c>
      <c r="I22">
        <f t="shared" si="0"/>
        <v>7.8998508699725436E-3</v>
      </c>
      <c r="J22">
        <f t="shared" si="1"/>
        <v>12.378945713188706</v>
      </c>
      <c r="K22">
        <f t="shared" si="2"/>
        <v>381.52776666666699</v>
      </c>
      <c r="L22">
        <f t="shared" si="3"/>
        <v>254.64231772533498</v>
      </c>
      <c r="M22">
        <f t="shared" si="4"/>
        <v>25.990031455341533</v>
      </c>
      <c r="N22">
        <f t="shared" si="5"/>
        <v>38.940576512692971</v>
      </c>
      <c r="O22">
        <f t="shared" si="6"/>
        <v>0.19360316163453747</v>
      </c>
      <c r="P22">
        <f t="shared" si="7"/>
        <v>2.9637910649705828</v>
      </c>
      <c r="Q22">
        <f t="shared" si="8"/>
        <v>0.18684172164242488</v>
      </c>
      <c r="R22">
        <f t="shared" si="9"/>
        <v>0.11736389187850486</v>
      </c>
      <c r="S22">
        <f t="shared" si="10"/>
        <v>214.76914979341998</v>
      </c>
      <c r="T22">
        <f t="shared" si="11"/>
        <v>35.757422199926985</v>
      </c>
      <c r="U22">
        <f t="shared" si="12"/>
        <v>34.573606666666699</v>
      </c>
      <c r="V22">
        <f t="shared" si="13"/>
        <v>5.5163613175589044</v>
      </c>
      <c r="W22">
        <f t="shared" si="14"/>
        <v>21.902749846327623</v>
      </c>
      <c r="X22">
        <f t="shared" si="15"/>
        <v>1.3460337006389445</v>
      </c>
      <c r="Y22">
        <f t="shared" si="16"/>
        <v>6.1455009534550769</v>
      </c>
      <c r="Z22">
        <f t="shared" si="17"/>
        <v>4.1703276169199599</v>
      </c>
      <c r="AA22">
        <f t="shared" si="18"/>
        <v>-348.38342336578916</v>
      </c>
      <c r="AB22">
        <f t="shared" si="19"/>
        <v>312.87392744221609</v>
      </c>
      <c r="AC22">
        <f t="shared" si="20"/>
        <v>24.787073473134061</v>
      </c>
      <c r="AD22">
        <f t="shared" si="21"/>
        <v>204.04672734298097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52255.948458631676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322</v>
      </c>
      <c r="AQ22">
        <v>798.96456000000001</v>
      </c>
      <c r="AR22">
        <v>1188.94</v>
      </c>
      <c r="AS22">
        <f t="shared" si="27"/>
        <v>0.32800262418624992</v>
      </c>
      <c r="AT22">
        <v>0.5</v>
      </c>
      <c r="AU22">
        <f t="shared" si="28"/>
        <v>1095.8928207470551</v>
      </c>
      <c r="AV22">
        <f t="shared" si="29"/>
        <v>12.378945713188706</v>
      </c>
      <c r="AW22">
        <f t="shared" si="30"/>
        <v>179.72786051595284</v>
      </c>
      <c r="AX22">
        <f t="shared" si="31"/>
        <v>0.50323817854559527</v>
      </c>
      <c r="AY22">
        <f t="shared" si="32"/>
        <v>1.1822956540743217E-2</v>
      </c>
      <c r="AZ22">
        <f t="shared" si="33"/>
        <v>1.7436876545494304</v>
      </c>
      <c r="BA22" t="s">
        <v>323</v>
      </c>
      <c r="BB22">
        <v>590.62</v>
      </c>
      <c r="BC22">
        <f t="shared" si="34"/>
        <v>598.32000000000005</v>
      </c>
      <c r="BD22">
        <f t="shared" si="35"/>
        <v>0.65178406204037975</v>
      </c>
      <c r="BE22">
        <f t="shared" si="36"/>
        <v>0.77603258143487075</v>
      </c>
      <c r="BF22">
        <f t="shared" si="37"/>
        <v>0.82366600270998291</v>
      </c>
      <c r="BG22">
        <f t="shared" si="38"/>
        <v>0.81408053684787929</v>
      </c>
      <c r="BH22">
        <f t="shared" si="39"/>
        <v>1300.00966666667</v>
      </c>
      <c r="BI22">
        <f t="shared" si="40"/>
        <v>1095.8928207470551</v>
      </c>
      <c r="BJ22">
        <f t="shared" si="41"/>
        <v>0.84298820912386974</v>
      </c>
      <c r="BK22">
        <f t="shared" si="42"/>
        <v>0.19597641824773959</v>
      </c>
      <c r="BL22">
        <v>6</v>
      </c>
      <c r="BM22">
        <v>0.5</v>
      </c>
      <c r="BN22" t="s">
        <v>290</v>
      </c>
      <c r="BO22">
        <v>2</v>
      </c>
      <c r="BP22">
        <v>1603749530.8499999</v>
      </c>
      <c r="BQ22">
        <v>381.52776666666699</v>
      </c>
      <c r="BR22">
        <v>399.99900000000002</v>
      </c>
      <c r="BS22">
        <v>13.1880233333333</v>
      </c>
      <c r="BT22">
        <v>3.8333826666666702</v>
      </c>
      <c r="BU22">
        <v>379.380766666667</v>
      </c>
      <c r="BV22">
        <v>13.21102</v>
      </c>
      <c r="BW22">
        <v>500.00856666666698</v>
      </c>
      <c r="BX22">
        <v>101.96486666666701</v>
      </c>
      <c r="BY22">
        <v>9.9989196666666696E-2</v>
      </c>
      <c r="BZ22">
        <v>36.5317133333333</v>
      </c>
      <c r="CA22">
        <v>34.573606666666699</v>
      </c>
      <c r="CB22">
        <v>999.9</v>
      </c>
      <c r="CC22">
        <v>0</v>
      </c>
      <c r="CD22">
        <v>0</v>
      </c>
      <c r="CE22">
        <v>10000.0206666667</v>
      </c>
      <c r="CF22">
        <v>0</v>
      </c>
      <c r="CG22">
        <v>699.09663333333299</v>
      </c>
      <c r="CH22">
        <v>1300.00966666667</v>
      </c>
      <c r="CI22">
        <v>0.90000999999999998</v>
      </c>
      <c r="CJ22">
        <v>9.9990099999999998E-2</v>
      </c>
      <c r="CK22">
        <v>0</v>
      </c>
      <c r="CL22">
        <v>799.19820000000004</v>
      </c>
      <c r="CM22">
        <v>4.9997499999999997</v>
      </c>
      <c r="CN22">
        <v>10309.35</v>
      </c>
      <c r="CO22">
        <v>11305.186666666699</v>
      </c>
      <c r="CP22">
        <v>46.436999999999998</v>
      </c>
      <c r="CQ22">
        <v>48.25</v>
      </c>
      <c r="CR22">
        <v>47.237466666666698</v>
      </c>
      <c r="CS22">
        <v>47.7541333333333</v>
      </c>
      <c r="CT22">
        <v>48.375</v>
      </c>
      <c r="CU22">
        <v>1165.51966666667</v>
      </c>
      <c r="CV22">
        <v>129.49</v>
      </c>
      <c r="CW22">
        <v>0</v>
      </c>
      <c r="CX22">
        <v>133.299999952316</v>
      </c>
      <c r="CY22">
        <v>0</v>
      </c>
      <c r="CZ22">
        <v>798.96456000000001</v>
      </c>
      <c r="DA22">
        <v>-50.834692382111001</v>
      </c>
      <c r="DB22">
        <v>-665.98461639511402</v>
      </c>
      <c r="DC22">
        <v>10305.948</v>
      </c>
      <c r="DD22">
        <v>15</v>
      </c>
      <c r="DE22">
        <v>0</v>
      </c>
      <c r="DF22" t="s">
        <v>291</v>
      </c>
      <c r="DG22">
        <v>1603136097.0999999</v>
      </c>
      <c r="DH22">
        <v>1603136096.0999999</v>
      </c>
      <c r="DI22">
        <v>0</v>
      </c>
      <c r="DJ22">
        <v>3.5999999999999997E-2</v>
      </c>
      <c r="DK22">
        <v>2E-3</v>
      </c>
      <c r="DL22">
        <v>2.1469999999999998</v>
      </c>
      <c r="DM22">
        <v>-2.3E-2</v>
      </c>
      <c r="DN22">
        <v>397</v>
      </c>
      <c r="DO22">
        <v>12</v>
      </c>
      <c r="DP22">
        <v>0.28000000000000003</v>
      </c>
      <c r="DQ22">
        <v>0.14000000000000001</v>
      </c>
      <c r="DR22">
        <v>12.3812128028712</v>
      </c>
      <c r="DS22">
        <v>1.2642072749640401E-2</v>
      </c>
      <c r="DT22">
        <v>2.3447478366618899E-2</v>
      </c>
      <c r="DU22">
        <v>1</v>
      </c>
      <c r="DV22">
        <v>-18.471296666666699</v>
      </c>
      <c r="DW22">
        <v>-0.184655839822014</v>
      </c>
      <c r="DX22">
        <v>3.52528909768011E-2</v>
      </c>
      <c r="DY22">
        <v>1</v>
      </c>
      <c r="DZ22">
        <v>9.3546336666666701</v>
      </c>
      <c r="EA22">
        <v>0.58281263626251201</v>
      </c>
      <c r="EB22">
        <v>4.2255707581606197E-2</v>
      </c>
      <c r="EC22">
        <v>0</v>
      </c>
      <c r="ED22">
        <v>2</v>
      </c>
      <c r="EE22">
        <v>3</v>
      </c>
      <c r="EF22" t="s">
        <v>306</v>
      </c>
      <c r="EG22">
        <v>100</v>
      </c>
      <c r="EH22">
        <v>100</v>
      </c>
      <c r="EI22">
        <v>2.1469999999999998</v>
      </c>
      <c r="EJ22">
        <v>-2.3E-2</v>
      </c>
      <c r="EK22">
        <v>2.1469999999999998</v>
      </c>
      <c r="EL22">
        <v>0</v>
      </c>
      <c r="EM22">
        <v>0</v>
      </c>
      <c r="EN22">
        <v>0</v>
      </c>
      <c r="EO22">
        <v>-2.3E-2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10224</v>
      </c>
      <c r="EX22">
        <v>10224</v>
      </c>
      <c r="EY22">
        <v>2</v>
      </c>
      <c r="EZ22">
        <v>517.29100000000005</v>
      </c>
      <c r="FA22">
        <v>470.923</v>
      </c>
      <c r="FB22">
        <v>35.755000000000003</v>
      </c>
      <c r="FC22">
        <v>35.206099999999999</v>
      </c>
      <c r="FD22">
        <v>30.000299999999999</v>
      </c>
      <c r="FE22">
        <v>35.0334</v>
      </c>
      <c r="FF22">
        <v>34.979500000000002</v>
      </c>
      <c r="FG22">
        <v>23.0136</v>
      </c>
      <c r="FH22">
        <v>0</v>
      </c>
      <c r="FI22">
        <v>100</v>
      </c>
      <c r="FJ22">
        <v>-999.9</v>
      </c>
      <c r="FK22">
        <v>400</v>
      </c>
      <c r="FL22">
        <v>14.720499999999999</v>
      </c>
      <c r="FM22">
        <v>101.11</v>
      </c>
      <c r="FN22">
        <v>100.474</v>
      </c>
    </row>
    <row r="23" spans="1:170" x14ac:dyDescent="0.25">
      <c r="A23">
        <v>7</v>
      </c>
      <c r="B23">
        <v>1603749660.0999999</v>
      </c>
      <c r="C23">
        <v>913.59999990463302</v>
      </c>
      <c r="D23" t="s">
        <v>324</v>
      </c>
      <c r="E23" t="s">
        <v>325</v>
      </c>
      <c r="F23" t="s">
        <v>295</v>
      </c>
      <c r="G23" t="s">
        <v>326</v>
      </c>
      <c r="H23">
        <v>1603749652.3499999</v>
      </c>
      <c r="I23">
        <f t="shared" si="0"/>
        <v>5.8211307690278465E-3</v>
      </c>
      <c r="J23">
        <f t="shared" si="1"/>
        <v>9.0466979549838999</v>
      </c>
      <c r="K23">
        <f t="shared" si="2"/>
        <v>386.44296666666702</v>
      </c>
      <c r="L23">
        <f t="shared" si="3"/>
        <v>242.31736937312505</v>
      </c>
      <c r="M23">
        <f t="shared" si="4"/>
        <v>24.731318959178378</v>
      </c>
      <c r="N23">
        <f t="shared" si="5"/>
        <v>39.441020232635687</v>
      </c>
      <c r="O23">
        <f t="shared" si="6"/>
        <v>0.1231299670722925</v>
      </c>
      <c r="P23">
        <f t="shared" si="7"/>
        <v>2.9638160923831927</v>
      </c>
      <c r="Q23">
        <f t="shared" si="8"/>
        <v>0.12035713367030436</v>
      </c>
      <c r="R23">
        <f t="shared" si="9"/>
        <v>7.5467135806999569E-2</v>
      </c>
      <c r="S23">
        <f t="shared" si="10"/>
        <v>214.76797779555096</v>
      </c>
      <c r="T23">
        <f t="shared" si="11"/>
        <v>36.438194281805664</v>
      </c>
      <c r="U23">
        <f t="shared" si="12"/>
        <v>35.677509999999998</v>
      </c>
      <c r="V23">
        <f t="shared" si="13"/>
        <v>5.86377514641707</v>
      </c>
      <c r="W23">
        <f t="shared" si="14"/>
        <v>17.685829092165292</v>
      </c>
      <c r="X23">
        <f t="shared" si="15"/>
        <v>1.0958145358581866</v>
      </c>
      <c r="Y23">
        <f t="shared" si="16"/>
        <v>6.19600319638747</v>
      </c>
      <c r="Z23">
        <f t="shared" si="17"/>
        <v>4.7679606105588839</v>
      </c>
      <c r="AA23">
        <f t="shared" si="18"/>
        <v>-256.71186691412805</v>
      </c>
      <c r="AB23">
        <f t="shared" si="19"/>
        <v>160.37965431436481</v>
      </c>
      <c r="AC23">
        <f t="shared" si="20"/>
        <v>12.783268092173195</v>
      </c>
      <c r="AD23">
        <f t="shared" si="21"/>
        <v>131.21903328796091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52231.362288648495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327</v>
      </c>
      <c r="AQ23">
        <v>806.00840000000005</v>
      </c>
      <c r="AR23">
        <v>1056.2</v>
      </c>
      <c r="AS23">
        <f t="shared" si="27"/>
        <v>0.23687900018935804</v>
      </c>
      <c r="AT23">
        <v>0.5</v>
      </c>
      <c r="AU23">
        <f t="shared" si="28"/>
        <v>1095.8838907471211</v>
      </c>
      <c r="AV23">
        <f t="shared" si="29"/>
        <v>9.0466979549838999</v>
      </c>
      <c r="AW23">
        <f t="shared" si="30"/>
        <v>129.79594018190085</v>
      </c>
      <c r="AX23">
        <f t="shared" si="31"/>
        <v>1.1319163037303541</v>
      </c>
      <c r="AY23">
        <f t="shared" si="32"/>
        <v>8.7823587115954758E-3</v>
      </c>
      <c r="AZ23">
        <f t="shared" si="33"/>
        <v>2.0885059647793978</v>
      </c>
      <c r="BA23" t="s">
        <v>328</v>
      </c>
      <c r="BB23">
        <v>-139.33000000000001</v>
      </c>
      <c r="BC23">
        <f t="shared" si="34"/>
        <v>1195.53</v>
      </c>
      <c r="BD23">
        <f t="shared" si="35"/>
        <v>0.20927254021229078</v>
      </c>
      <c r="BE23">
        <f t="shared" si="36"/>
        <v>0.64851929052951574</v>
      </c>
      <c r="BF23">
        <f t="shared" si="37"/>
        <v>0.73429602203458666</v>
      </c>
      <c r="BG23">
        <f t="shared" si="38"/>
        <v>0.86620487503111232</v>
      </c>
      <c r="BH23">
        <f t="shared" si="39"/>
        <v>1299.99866666667</v>
      </c>
      <c r="BI23">
        <f t="shared" si="40"/>
        <v>1095.8838907471211</v>
      </c>
      <c r="BJ23">
        <f t="shared" si="41"/>
        <v>0.84298847287057588</v>
      </c>
      <c r="BK23">
        <f t="shared" si="42"/>
        <v>0.19597694574115188</v>
      </c>
      <c r="BL23">
        <v>6</v>
      </c>
      <c r="BM23">
        <v>0.5</v>
      </c>
      <c r="BN23" t="s">
        <v>290</v>
      </c>
      <c r="BO23">
        <v>2</v>
      </c>
      <c r="BP23">
        <v>1603749652.3499999</v>
      </c>
      <c r="BQ23">
        <v>386.44296666666702</v>
      </c>
      <c r="BR23">
        <v>399.99863333333298</v>
      </c>
      <c r="BS23">
        <v>10.736786666666699</v>
      </c>
      <c r="BT23">
        <v>3.82633466666667</v>
      </c>
      <c r="BU23">
        <v>384.29596666666703</v>
      </c>
      <c r="BV23">
        <v>10.759786666666701</v>
      </c>
      <c r="BW23">
        <v>499.99310000000003</v>
      </c>
      <c r="BX23">
        <v>101.961666666667</v>
      </c>
      <c r="BY23">
        <v>0.10001807</v>
      </c>
      <c r="BZ23">
        <v>36.681229999999999</v>
      </c>
      <c r="CA23">
        <v>35.677509999999998</v>
      </c>
      <c r="CB23">
        <v>999.9</v>
      </c>
      <c r="CC23">
        <v>0</v>
      </c>
      <c r="CD23">
        <v>0</v>
      </c>
      <c r="CE23">
        <v>10000.476333333299</v>
      </c>
      <c r="CF23">
        <v>0</v>
      </c>
      <c r="CG23">
        <v>319.07729999999998</v>
      </c>
      <c r="CH23">
        <v>1299.99866666667</v>
      </c>
      <c r="CI23">
        <v>0.89999863333333396</v>
      </c>
      <c r="CJ23">
        <v>0.100001323333333</v>
      </c>
      <c r="CK23">
        <v>0</v>
      </c>
      <c r="CL23">
        <v>808.03806666666696</v>
      </c>
      <c r="CM23">
        <v>4.9997499999999997</v>
      </c>
      <c r="CN23">
        <v>10606.6733333333</v>
      </c>
      <c r="CO23">
        <v>11305.05</v>
      </c>
      <c r="CP23">
        <v>46.561999999999998</v>
      </c>
      <c r="CQ23">
        <v>48.311999999999998</v>
      </c>
      <c r="CR23">
        <v>47.311999999999998</v>
      </c>
      <c r="CS23">
        <v>47.924599999999998</v>
      </c>
      <c r="CT23">
        <v>48.5</v>
      </c>
      <c r="CU23">
        <v>1165.49833333333</v>
      </c>
      <c r="CV23">
        <v>129.500333333333</v>
      </c>
      <c r="CW23">
        <v>0</v>
      </c>
      <c r="CX23">
        <v>120.59999990463299</v>
      </c>
      <c r="CY23">
        <v>0</v>
      </c>
      <c r="CZ23">
        <v>806.00840000000005</v>
      </c>
      <c r="DA23">
        <v>-243.37646117651801</v>
      </c>
      <c r="DB23">
        <v>-3173.8230721216601</v>
      </c>
      <c r="DC23">
        <v>10580.116</v>
      </c>
      <c r="DD23">
        <v>15</v>
      </c>
      <c r="DE23">
        <v>0</v>
      </c>
      <c r="DF23" t="s">
        <v>291</v>
      </c>
      <c r="DG23">
        <v>1603136097.0999999</v>
      </c>
      <c r="DH23">
        <v>1603136096.0999999</v>
      </c>
      <c r="DI23">
        <v>0</v>
      </c>
      <c r="DJ23">
        <v>3.5999999999999997E-2</v>
      </c>
      <c r="DK23">
        <v>2E-3</v>
      </c>
      <c r="DL23">
        <v>2.1469999999999998</v>
      </c>
      <c r="DM23">
        <v>-2.3E-2</v>
      </c>
      <c r="DN23">
        <v>397</v>
      </c>
      <c r="DO23">
        <v>12</v>
      </c>
      <c r="DP23">
        <v>0.28000000000000003</v>
      </c>
      <c r="DQ23">
        <v>0.14000000000000001</v>
      </c>
      <c r="DR23">
        <v>9.0443126919065904</v>
      </c>
      <c r="DS23">
        <v>0.35367447302215299</v>
      </c>
      <c r="DT23">
        <v>3.2022297137416098E-2</v>
      </c>
      <c r="DU23">
        <v>1</v>
      </c>
      <c r="DV23">
        <v>-13.550850000000001</v>
      </c>
      <c r="DW23">
        <v>-0.81481201334812503</v>
      </c>
      <c r="DX23">
        <v>6.3488291571491107E-2</v>
      </c>
      <c r="DY23">
        <v>0</v>
      </c>
      <c r="DZ23">
        <v>6.9023640000000004</v>
      </c>
      <c r="EA23">
        <v>0.98009753058956095</v>
      </c>
      <c r="EB23">
        <v>7.0915851852741699E-2</v>
      </c>
      <c r="EC23">
        <v>0</v>
      </c>
      <c r="ED23">
        <v>1</v>
      </c>
      <c r="EE23">
        <v>3</v>
      </c>
      <c r="EF23" t="s">
        <v>299</v>
      </c>
      <c r="EG23">
        <v>100</v>
      </c>
      <c r="EH23">
        <v>100</v>
      </c>
      <c r="EI23">
        <v>2.1469999999999998</v>
      </c>
      <c r="EJ23">
        <v>-2.3E-2</v>
      </c>
      <c r="EK23">
        <v>2.1469999999999998</v>
      </c>
      <c r="EL23">
        <v>0</v>
      </c>
      <c r="EM23">
        <v>0</v>
      </c>
      <c r="EN23">
        <v>0</v>
      </c>
      <c r="EO23">
        <v>-2.3E-2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10226</v>
      </c>
      <c r="EX23">
        <v>10226.1</v>
      </c>
      <c r="EY23">
        <v>2</v>
      </c>
      <c r="EZ23">
        <v>515.07000000000005</v>
      </c>
      <c r="FA23">
        <v>473.83699999999999</v>
      </c>
      <c r="FB23">
        <v>35.779000000000003</v>
      </c>
      <c r="FC23">
        <v>35.208599999999997</v>
      </c>
      <c r="FD23">
        <v>30.0001</v>
      </c>
      <c r="FE23">
        <v>35.053699999999999</v>
      </c>
      <c r="FF23">
        <v>35.003799999999998</v>
      </c>
      <c r="FG23">
        <v>23.008600000000001</v>
      </c>
      <c r="FH23">
        <v>0</v>
      </c>
      <c r="FI23">
        <v>100</v>
      </c>
      <c r="FJ23">
        <v>-999.9</v>
      </c>
      <c r="FK23">
        <v>400</v>
      </c>
      <c r="FL23">
        <v>12.9603</v>
      </c>
      <c r="FM23">
        <v>101.11799999999999</v>
      </c>
      <c r="FN23">
        <v>100.479</v>
      </c>
    </row>
    <row r="24" spans="1:170" x14ac:dyDescent="0.25">
      <c r="A24">
        <v>8</v>
      </c>
      <c r="B24">
        <v>1603749844.5999999</v>
      </c>
      <c r="C24">
        <v>1098.0999999046301</v>
      </c>
      <c r="D24" t="s">
        <v>329</v>
      </c>
      <c r="E24" t="s">
        <v>330</v>
      </c>
      <c r="F24" t="s">
        <v>316</v>
      </c>
      <c r="G24" t="s">
        <v>331</v>
      </c>
      <c r="H24">
        <v>1603749836.5999999</v>
      </c>
      <c r="I24">
        <f t="shared" si="0"/>
        <v>4.9886774722653878E-3</v>
      </c>
      <c r="J24">
        <f t="shared" si="1"/>
        <v>8.4011453634714002</v>
      </c>
      <c r="K24">
        <f t="shared" si="2"/>
        <v>387.59577419354798</v>
      </c>
      <c r="L24">
        <f t="shared" si="3"/>
        <v>235.68603725190005</v>
      </c>
      <c r="M24">
        <f t="shared" si="4"/>
        <v>24.052456194945368</v>
      </c>
      <c r="N24">
        <f t="shared" si="5"/>
        <v>39.555293511818299</v>
      </c>
      <c r="O24">
        <f t="shared" si="6"/>
        <v>0.10665298581219412</v>
      </c>
      <c r="P24">
        <f t="shared" si="7"/>
        <v>2.9637588426850541</v>
      </c>
      <c r="Q24">
        <f t="shared" si="8"/>
        <v>0.10456579057140472</v>
      </c>
      <c r="R24">
        <f t="shared" si="9"/>
        <v>6.55377432001676E-2</v>
      </c>
      <c r="S24">
        <f t="shared" si="10"/>
        <v>214.77091588832747</v>
      </c>
      <c r="T24">
        <f t="shared" si="11"/>
        <v>36.765218469455114</v>
      </c>
      <c r="U24">
        <f t="shared" si="12"/>
        <v>35.173909677419402</v>
      </c>
      <c r="V24">
        <f t="shared" si="13"/>
        <v>5.7029964097243111</v>
      </c>
      <c r="W24">
        <f t="shared" si="14"/>
        <v>15.941898671843733</v>
      </c>
      <c r="X24">
        <f t="shared" si="15"/>
        <v>0.99395336551390501</v>
      </c>
      <c r="Y24">
        <f t="shared" si="16"/>
        <v>6.2348493487128094</v>
      </c>
      <c r="Z24">
        <f t="shared" si="17"/>
        <v>4.7090430442104063</v>
      </c>
      <c r="AA24">
        <f t="shared" si="18"/>
        <v>-220.00067652690359</v>
      </c>
      <c r="AB24">
        <f t="shared" si="19"/>
        <v>259.10430784326246</v>
      </c>
      <c r="AC24">
        <f t="shared" si="20"/>
        <v>20.61374765598088</v>
      </c>
      <c r="AD24">
        <f t="shared" si="21"/>
        <v>274.48829486066722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52210.286517951819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332</v>
      </c>
      <c r="AQ24">
        <v>837.78444000000002</v>
      </c>
      <c r="AR24">
        <v>1203.26</v>
      </c>
      <c r="AS24">
        <f t="shared" si="27"/>
        <v>0.30373781227664842</v>
      </c>
      <c r="AT24">
        <v>0.5</v>
      </c>
      <c r="AU24">
        <f t="shared" si="28"/>
        <v>1095.8981523600398</v>
      </c>
      <c r="AV24">
        <f t="shared" si="29"/>
        <v>8.4011453634714002</v>
      </c>
      <c r="AW24">
        <f t="shared" si="30"/>
        <v>166.43285363792981</v>
      </c>
      <c r="AX24">
        <f t="shared" si="31"/>
        <v>0.99653441483968541</v>
      </c>
      <c r="AY24">
        <f t="shared" si="32"/>
        <v>8.1931818426296162E-3</v>
      </c>
      <c r="AZ24">
        <f t="shared" si="33"/>
        <v>1.7110350215248573</v>
      </c>
      <c r="BA24" t="s">
        <v>333</v>
      </c>
      <c r="BB24">
        <v>4.17</v>
      </c>
      <c r="BC24">
        <f t="shared" si="34"/>
        <v>1199.0899999999999</v>
      </c>
      <c r="BD24">
        <f t="shared" si="35"/>
        <v>0.30479410219416392</v>
      </c>
      <c r="BE24">
        <f t="shared" si="36"/>
        <v>0.63194501996678842</v>
      </c>
      <c r="BF24">
        <f t="shared" si="37"/>
        <v>0.74925838408624235</v>
      </c>
      <c r="BG24">
        <f t="shared" si="38"/>
        <v>0.80845735978908839</v>
      </c>
      <c r="BH24">
        <f t="shared" si="39"/>
        <v>1300.01548387097</v>
      </c>
      <c r="BI24">
        <f t="shared" si="40"/>
        <v>1095.8981523600398</v>
      </c>
      <c r="BJ24">
        <f t="shared" si="41"/>
        <v>0.84298853818021957</v>
      </c>
      <c r="BK24">
        <f t="shared" si="42"/>
        <v>0.19597707636043893</v>
      </c>
      <c r="BL24">
        <v>6</v>
      </c>
      <c r="BM24">
        <v>0.5</v>
      </c>
      <c r="BN24" t="s">
        <v>290</v>
      </c>
      <c r="BO24">
        <v>2</v>
      </c>
      <c r="BP24">
        <v>1603749836.5999999</v>
      </c>
      <c r="BQ24">
        <v>387.59577419354798</v>
      </c>
      <c r="BR24">
        <v>399.99845161290301</v>
      </c>
      <c r="BS24">
        <v>9.73958451612903</v>
      </c>
      <c r="BT24">
        <v>3.8110012903225798</v>
      </c>
      <c r="BU24">
        <v>385.139677419355</v>
      </c>
      <c r="BV24">
        <v>9.8030983870967692</v>
      </c>
      <c r="BW24">
        <v>499.95990322580599</v>
      </c>
      <c r="BX24">
        <v>101.952967741935</v>
      </c>
      <c r="BY24">
        <v>9.9985735483871005E-2</v>
      </c>
      <c r="BZ24">
        <v>36.795519354838703</v>
      </c>
      <c r="CA24">
        <v>35.173909677419402</v>
      </c>
      <c r="CB24">
        <v>999.9</v>
      </c>
      <c r="CC24">
        <v>0</v>
      </c>
      <c r="CD24">
        <v>0</v>
      </c>
      <c r="CE24">
        <v>10001.005161290301</v>
      </c>
      <c r="CF24">
        <v>0</v>
      </c>
      <c r="CG24">
        <v>314.80209677419401</v>
      </c>
      <c r="CH24">
        <v>1300.01548387097</v>
      </c>
      <c r="CI24">
        <v>0.89999729032258102</v>
      </c>
      <c r="CJ24">
        <v>0.10000288387096801</v>
      </c>
      <c r="CK24">
        <v>0</v>
      </c>
      <c r="CL24">
        <v>839.84835483870995</v>
      </c>
      <c r="CM24">
        <v>4.9997499999999997</v>
      </c>
      <c r="CN24">
        <v>10950.9225806452</v>
      </c>
      <c r="CO24">
        <v>11305.1967741935</v>
      </c>
      <c r="CP24">
        <v>46.758000000000003</v>
      </c>
      <c r="CQ24">
        <v>48.375</v>
      </c>
      <c r="CR24">
        <v>47.487741935483903</v>
      </c>
      <c r="CS24">
        <v>48.0741612903226</v>
      </c>
      <c r="CT24">
        <v>48.711387096774203</v>
      </c>
      <c r="CU24">
        <v>1165.5106451612901</v>
      </c>
      <c r="CV24">
        <v>129.50483870967699</v>
      </c>
      <c r="CW24">
        <v>0</v>
      </c>
      <c r="CX24">
        <v>183.799999952316</v>
      </c>
      <c r="CY24">
        <v>0</v>
      </c>
      <c r="CZ24">
        <v>837.78444000000002</v>
      </c>
      <c r="DA24">
        <v>-125.47438462562801</v>
      </c>
      <c r="DB24">
        <v>-1618.52307711811</v>
      </c>
      <c r="DC24">
        <v>10924.42</v>
      </c>
      <c r="DD24">
        <v>15</v>
      </c>
      <c r="DE24">
        <v>1603749765.0999999</v>
      </c>
      <c r="DF24" t="s">
        <v>334</v>
      </c>
      <c r="DG24">
        <v>1603749764.0999999</v>
      </c>
      <c r="DH24">
        <v>1603749765.0999999</v>
      </c>
      <c r="DI24">
        <v>1</v>
      </c>
      <c r="DJ24">
        <v>0.309</v>
      </c>
      <c r="DK24">
        <v>-4.1000000000000002E-2</v>
      </c>
      <c r="DL24">
        <v>2.456</v>
      </c>
      <c r="DM24">
        <v>-6.4000000000000001E-2</v>
      </c>
      <c r="DN24">
        <v>400</v>
      </c>
      <c r="DO24">
        <v>4</v>
      </c>
      <c r="DP24">
        <v>0.24</v>
      </c>
      <c r="DQ24">
        <v>0.13</v>
      </c>
      <c r="DR24">
        <v>8.3997549836672203</v>
      </c>
      <c r="DS24">
        <v>6.7497267040043302E-2</v>
      </c>
      <c r="DT24">
        <v>1.8207346646898898E-2</v>
      </c>
      <c r="DU24">
        <v>1</v>
      </c>
      <c r="DV24">
        <v>-12.4043733333333</v>
      </c>
      <c r="DW24">
        <v>-0.299207119021144</v>
      </c>
      <c r="DX24">
        <v>3.0552424162776801E-2</v>
      </c>
      <c r="DY24">
        <v>0</v>
      </c>
      <c r="DZ24">
        <v>5.9303153333333301</v>
      </c>
      <c r="EA24">
        <v>0.50767768631814503</v>
      </c>
      <c r="EB24">
        <v>3.7214641449599198E-2</v>
      </c>
      <c r="EC24">
        <v>0</v>
      </c>
      <c r="ED24">
        <v>1</v>
      </c>
      <c r="EE24">
        <v>3</v>
      </c>
      <c r="EF24" t="s">
        <v>299</v>
      </c>
      <c r="EG24">
        <v>100</v>
      </c>
      <c r="EH24">
        <v>100</v>
      </c>
      <c r="EI24">
        <v>2.456</v>
      </c>
      <c r="EJ24">
        <v>-6.3500000000000001E-2</v>
      </c>
      <c r="EK24">
        <v>2.4560500000000598</v>
      </c>
      <c r="EL24">
        <v>0</v>
      </c>
      <c r="EM24">
        <v>0</v>
      </c>
      <c r="EN24">
        <v>0</v>
      </c>
      <c r="EO24">
        <v>-6.3513499999999598E-2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1.3</v>
      </c>
      <c r="EX24">
        <v>1.3</v>
      </c>
      <c r="EY24">
        <v>2</v>
      </c>
      <c r="EZ24">
        <v>513.93799999999999</v>
      </c>
      <c r="FA24">
        <v>474.202</v>
      </c>
      <c r="FB24">
        <v>35.893900000000002</v>
      </c>
      <c r="FC24">
        <v>35.176299999999998</v>
      </c>
      <c r="FD24">
        <v>30</v>
      </c>
      <c r="FE24">
        <v>35.0381</v>
      </c>
      <c r="FF24">
        <v>34.9908</v>
      </c>
      <c r="FG24">
        <v>23.007999999999999</v>
      </c>
      <c r="FH24">
        <v>0</v>
      </c>
      <c r="FI24">
        <v>100</v>
      </c>
      <c r="FJ24">
        <v>-999.9</v>
      </c>
      <c r="FK24">
        <v>400</v>
      </c>
      <c r="FL24">
        <v>10.7164</v>
      </c>
      <c r="FM24">
        <v>101.131</v>
      </c>
      <c r="FN24">
        <v>100.48399999999999</v>
      </c>
    </row>
    <row r="25" spans="1:170" x14ac:dyDescent="0.25">
      <c r="A25">
        <v>9</v>
      </c>
      <c r="B25">
        <v>1603749998.5999999</v>
      </c>
      <c r="C25">
        <v>1252.0999999046301</v>
      </c>
      <c r="D25" t="s">
        <v>335</v>
      </c>
      <c r="E25" t="s">
        <v>336</v>
      </c>
      <c r="F25" t="s">
        <v>337</v>
      </c>
      <c r="G25" t="s">
        <v>303</v>
      </c>
      <c r="H25">
        <v>1603749990.5999999</v>
      </c>
      <c r="I25">
        <f t="shared" si="0"/>
        <v>8.3418257450935986E-3</v>
      </c>
      <c r="J25">
        <f t="shared" si="1"/>
        <v>11.850198246110942</v>
      </c>
      <c r="K25">
        <f t="shared" si="2"/>
        <v>381.949677419355</v>
      </c>
      <c r="L25">
        <f t="shared" si="3"/>
        <v>261.06364394747038</v>
      </c>
      <c r="M25">
        <f t="shared" si="4"/>
        <v>26.641942240759697</v>
      </c>
      <c r="N25">
        <f t="shared" si="5"/>
        <v>38.978545962266516</v>
      </c>
      <c r="O25">
        <f t="shared" si="6"/>
        <v>0.19845408124953426</v>
      </c>
      <c r="P25">
        <f t="shared" si="7"/>
        <v>2.9633312931979385</v>
      </c>
      <c r="Q25">
        <f t="shared" si="8"/>
        <v>0.19135519097222783</v>
      </c>
      <c r="R25">
        <f t="shared" si="9"/>
        <v>0.12021364559702225</v>
      </c>
      <c r="S25">
        <f t="shared" si="10"/>
        <v>214.76341930487837</v>
      </c>
      <c r="T25">
        <f t="shared" si="11"/>
        <v>35.743874139097187</v>
      </c>
      <c r="U25">
        <f t="shared" si="12"/>
        <v>35.128300000000003</v>
      </c>
      <c r="V25">
        <f t="shared" si="13"/>
        <v>5.6886261764611508</v>
      </c>
      <c r="W25">
        <f t="shared" si="14"/>
        <v>22.563838454747746</v>
      </c>
      <c r="X25">
        <f t="shared" si="15"/>
        <v>1.3942351378692097</v>
      </c>
      <c r="Y25">
        <f t="shared" si="16"/>
        <v>6.1790689587916425</v>
      </c>
      <c r="Z25">
        <f t="shared" si="17"/>
        <v>4.2943910385919413</v>
      </c>
      <c r="AA25">
        <f t="shared" si="18"/>
        <v>-367.87451535862772</v>
      </c>
      <c r="AB25">
        <f t="shared" si="19"/>
        <v>240.10403786465554</v>
      </c>
      <c r="AC25">
        <f t="shared" si="20"/>
        <v>19.085404691630082</v>
      </c>
      <c r="AD25">
        <f t="shared" si="21"/>
        <v>106.07834650253628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52225.82475684549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338</v>
      </c>
      <c r="AQ25">
        <v>908.38380769230798</v>
      </c>
      <c r="AR25">
        <v>1269.05</v>
      </c>
      <c r="AS25">
        <f t="shared" si="27"/>
        <v>0.28420171963885743</v>
      </c>
      <c r="AT25">
        <v>0.5</v>
      </c>
      <c r="AU25">
        <f t="shared" si="28"/>
        <v>1095.859088511128</v>
      </c>
      <c r="AV25">
        <f t="shared" si="29"/>
        <v>11.850198246110942</v>
      </c>
      <c r="AW25">
        <f t="shared" si="30"/>
        <v>155.72251871836673</v>
      </c>
      <c r="AX25">
        <f t="shared" si="31"/>
        <v>1.0850557503644458</v>
      </c>
      <c r="AY25">
        <f t="shared" si="32"/>
        <v>1.134082461533645E-2</v>
      </c>
      <c r="AZ25">
        <f t="shared" si="33"/>
        <v>1.570489736417005</v>
      </c>
      <c r="BA25" t="s">
        <v>339</v>
      </c>
      <c r="BB25">
        <v>-107.94</v>
      </c>
      <c r="BC25">
        <f t="shared" si="34"/>
        <v>1376.99</v>
      </c>
      <c r="BD25">
        <f t="shared" si="35"/>
        <v>0.26192361041670015</v>
      </c>
      <c r="BE25">
        <f t="shared" si="36"/>
        <v>0.59140005103827276</v>
      </c>
      <c r="BF25">
        <f t="shared" si="37"/>
        <v>0.65152408479180635</v>
      </c>
      <c r="BG25">
        <f t="shared" si="38"/>
        <v>0.78262294507555163</v>
      </c>
      <c r="BH25">
        <f t="shared" si="39"/>
        <v>1299.96903225806</v>
      </c>
      <c r="BI25">
        <f t="shared" si="40"/>
        <v>1095.859088511128</v>
      </c>
      <c r="BJ25">
        <f t="shared" si="41"/>
        <v>0.84298861074221831</v>
      </c>
      <c r="BK25">
        <f t="shared" si="42"/>
        <v>0.1959772214844368</v>
      </c>
      <c r="BL25">
        <v>6</v>
      </c>
      <c r="BM25">
        <v>0.5</v>
      </c>
      <c r="BN25" t="s">
        <v>290</v>
      </c>
      <c r="BO25">
        <v>2</v>
      </c>
      <c r="BP25">
        <v>1603749990.5999999</v>
      </c>
      <c r="BQ25">
        <v>381.949677419355</v>
      </c>
      <c r="BR25">
        <v>399.99293548387101</v>
      </c>
      <c r="BS25">
        <v>13.662070967741901</v>
      </c>
      <c r="BT25">
        <v>3.78884193548387</v>
      </c>
      <c r="BU25">
        <v>379.49364516128998</v>
      </c>
      <c r="BV25">
        <v>13.725593548387099</v>
      </c>
      <c r="BW25">
        <v>500.01022580645201</v>
      </c>
      <c r="BX25">
        <v>101.95154838709701</v>
      </c>
      <c r="BY25">
        <v>9.9973754838709697E-2</v>
      </c>
      <c r="BZ25">
        <v>36.631212903225801</v>
      </c>
      <c r="CA25">
        <v>35.128300000000003</v>
      </c>
      <c r="CB25">
        <v>999.9</v>
      </c>
      <c r="CC25">
        <v>0</v>
      </c>
      <c r="CD25">
        <v>0</v>
      </c>
      <c r="CE25">
        <v>9998.7216129032295</v>
      </c>
      <c r="CF25">
        <v>0</v>
      </c>
      <c r="CG25">
        <v>351.35325806451601</v>
      </c>
      <c r="CH25">
        <v>1299.96903225806</v>
      </c>
      <c r="CI25">
        <v>0.899996258064516</v>
      </c>
      <c r="CJ25">
        <v>0.100003903225806</v>
      </c>
      <c r="CK25">
        <v>0</v>
      </c>
      <c r="CL25">
        <v>910.74570967741897</v>
      </c>
      <c r="CM25">
        <v>4.9997499999999997</v>
      </c>
      <c r="CN25">
        <v>11826.677419354801</v>
      </c>
      <c r="CO25">
        <v>11304.7870967742</v>
      </c>
      <c r="CP25">
        <v>46.625</v>
      </c>
      <c r="CQ25">
        <v>48.311999999999998</v>
      </c>
      <c r="CR25">
        <v>47.401000000000003</v>
      </c>
      <c r="CS25">
        <v>47.936999999999998</v>
      </c>
      <c r="CT25">
        <v>48.6046774193548</v>
      </c>
      <c r="CU25">
        <v>1165.4674193548401</v>
      </c>
      <c r="CV25">
        <v>129.503548387097</v>
      </c>
      <c r="CW25">
        <v>0</v>
      </c>
      <c r="CX25">
        <v>153.19999980926499</v>
      </c>
      <c r="CY25">
        <v>0</v>
      </c>
      <c r="CZ25">
        <v>908.38380769230798</v>
      </c>
      <c r="DA25">
        <v>-251.41261544083901</v>
      </c>
      <c r="DB25">
        <v>-3160.2119666594399</v>
      </c>
      <c r="DC25">
        <v>11797.123076923101</v>
      </c>
      <c r="DD25">
        <v>15</v>
      </c>
      <c r="DE25">
        <v>1603749765.0999999</v>
      </c>
      <c r="DF25" t="s">
        <v>334</v>
      </c>
      <c r="DG25">
        <v>1603749764.0999999</v>
      </c>
      <c r="DH25">
        <v>1603749765.0999999</v>
      </c>
      <c r="DI25">
        <v>1</v>
      </c>
      <c r="DJ25">
        <v>0.309</v>
      </c>
      <c r="DK25">
        <v>-4.1000000000000002E-2</v>
      </c>
      <c r="DL25">
        <v>2.456</v>
      </c>
      <c r="DM25">
        <v>-6.4000000000000001E-2</v>
      </c>
      <c r="DN25">
        <v>400</v>
      </c>
      <c r="DO25">
        <v>4</v>
      </c>
      <c r="DP25">
        <v>0.24</v>
      </c>
      <c r="DQ25">
        <v>0.13</v>
      </c>
      <c r="DR25">
        <v>11.846791152653299</v>
      </c>
      <c r="DS25">
        <v>1.40927151790934</v>
      </c>
      <c r="DT25">
        <v>0.103731313889975</v>
      </c>
      <c r="DU25">
        <v>0</v>
      </c>
      <c r="DV25">
        <v>-18.0515333333333</v>
      </c>
      <c r="DW25">
        <v>-1.8392222469410799</v>
      </c>
      <c r="DX25">
        <v>0.136017418819143</v>
      </c>
      <c r="DY25">
        <v>0</v>
      </c>
      <c r="DZ25">
        <v>9.8764766666666706</v>
      </c>
      <c r="EA25">
        <v>0.60592818687428895</v>
      </c>
      <c r="EB25">
        <v>4.4552379834178001E-2</v>
      </c>
      <c r="EC25">
        <v>0</v>
      </c>
      <c r="ED25">
        <v>0</v>
      </c>
      <c r="EE25">
        <v>3</v>
      </c>
      <c r="EF25" t="s">
        <v>313</v>
      </c>
      <c r="EG25">
        <v>100</v>
      </c>
      <c r="EH25">
        <v>100</v>
      </c>
      <c r="EI25">
        <v>2.456</v>
      </c>
      <c r="EJ25">
        <v>-6.3500000000000001E-2</v>
      </c>
      <c r="EK25">
        <v>2.4560500000000598</v>
      </c>
      <c r="EL25">
        <v>0</v>
      </c>
      <c r="EM25">
        <v>0</v>
      </c>
      <c r="EN25">
        <v>0</v>
      </c>
      <c r="EO25">
        <v>-6.3513499999999598E-2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3.9</v>
      </c>
      <c r="EX25">
        <v>3.9</v>
      </c>
      <c r="EY25">
        <v>2</v>
      </c>
      <c r="EZ25">
        <v>517.49599999999998</v>
      </c>
      <c r="FA25">
        <v>470.79</v>
      </c>
      <c r="FB25">
        <v>35.898499999999999</v>
      </c>
      <c r="FC25">
        <v>35.201300000000003</v>
      </c>
      <c r="FD25">
        <v>30.000499999999999</v>
      </c>
      <c r="FE25">
        <v>35.060499999999998</v>
      </c>
      <c r="FF25">
        <v>35.018500000000003</v>
      </c>
      <c r="FG25">
        <v>23.006499999999999</v>
      </c>
      <c r="FH25">
        <v>0</v>
      </c>
      <c r="FI25">
        <v>100</v>
      </c>
      <c r="FJ25">
        <v>-999.9</v>
      </c>
      <c r="FK25">
        <v>400</v>
      </c>
      <c r="FL25">
        <v>9.8252799999999993</v>
      </c>
      <c r="FM25">
        <v>101.12</v>
      </c>
      <c r="FN25">
        <v>100.473</v>
      </c>
    </row>
    <row r="26" spans="1:170" x14ac:dyDescent="0.25">
      <c r="A26">
        <v>10</v>
      </c>
      <c r="B26">
        <v>1603750105.0999999</v>
      </c>
      <c r="C26">
        <v>1358.5999999046301</v>
      </c>
      <c r="D26" t="s">
        <v>340</v>
      </c>
      <c r="E26" t="s">
        <v>341</v>
      </c>
      <c r="F26" t="s">
        <v>342</v>
      </c>
      <c r="G26" t="s">
        <v>343</v>
      </c>
      <c r="H26">
        <v>1603750097.3499999</v>
      </c>
      <c r="I26">
        <f t="shared" si="0"/>
        <v>7.1033325259103972E-3</v>
      </c>
      <c r="J26">
        <f t="shared" si="1"/>
        <v>8.9324068735831581</v>
      </c>
      <c r="K26">
        <f t="shared" si="2"/>
        <v>385.98973333333299</v>
      </c>
      <c r="L26">
        <f t="shared" si="3"/>
        <v>268.65325785442053</v>
      </c>
      <c r="M26">
        <f t="shared" si="4"/>
        <v>27.417704654278008</v>
      </c>
      <c r="N26">
        <f t="shared" si="5"/>
        <v>39.392608124825365</v>
      </c>
      <c r="O26">
        <f t="shared" si="6"/>
        <v>0.15737758883703826</v>
      </c>
      <c r="P26">
        <f t="shared" si="7"/>
        <v>2.9631868747974535</v>
      </c>
      <c r="Q26">
        <f t="shared" si="8"/>
        <v>0.15287718631044525</v>
      </c>
      <c r="R26">
        <f t="shared" si="9"/>
        <v>9.5941865082592795E-2</v>
      </c>
      <c r="S26">
        <f t="shared" si="10"/>
        <v>214.76952834187239</v>
      </c>
      <c r="T26">
        <f t="shared" si="11"/>
        <v>36.141234112097806</v>
      </c>
      <c r="U26">
        <f t="shared" si="12"/>
        <v>35.554543333333299</v>
      </c>
      <c r="V26">
        <f t="shared" si="13"/>
        <v>5.8241579565786559</v>
      </c>
      <c r="W26">
        <f t="shared" si="14"/>
        <v>20.083288655724864</v>
      </c>
      <c r="X26">
        <f t="shared" si="15"/>
        <v>1.2464574558913344</v>
      </c>
      <c r="Y26">
        <f t="shared" si="16"/>
        <v>6.2064409731820698</v>
      </c>
      <c r="Z26">
        <f t="shared" si="17"/>
        <v>4.577700500687321</v>
      </c>
      <c r="AA26">
        <f t="shared" si="18"/>
        <v>-313.25696439264851</v>
      </c>
      <c r="AB26">
        <f t="shared" si="19"/>
        <v>184.90524283648614</v>
      </c>
      <c r="AC26">
        <f t="shared" si="20"/>
        <v>14.73466154586295</v>
      </c>
      <c r="AD26">
        <f t="shared" si="21"/>
        <v>101.15246833157298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52208.198512833376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344</v>
      </c>
      <c r="AQ26">
        <v>650.80588</v>
      </c>
      <c r="AR26">
        <v>908.82</v>
      </c>
      <c r="AS26">
        <f t="shared" si="27"/>
        <v>0.2839001342400036</v>
      </c>
      <c r="AT26">
        <v>0.5</v>
      </c>
      <c r="AU26">
        <f t="shared" si="28"/>
        <v>1095.8912597509539</v>
      </c>
      <c r="AV26">
        <f t="shared" si="29"/>
        <v>8.9324068735831581</v>
      </c>
      <c r="AW26">
        <f t="shared" si="30"/>
        <v>155.56183787787123</v>
      </c>
      <c r="AX26">
        <f t="shared" si="31"/>
        <v>0.99764529829889304</v>
      </c>
      <c r="AY26">
        <f t="shared" si="32"/>
        <v>8.6780091261614827E-3</v>
      </c>
      <c r="AZ26">
        <f t="shared" si="33"/>
        <v>2.5893576285733144</v>
      </c>
      <c r="BA26" t="s">
        <v>345</v>
      </c>
      <c r="BB26">
        <v>2.14</v>
      </c>
      <c r="BC26">
        <f t="shared" si="34"/>
        <v>906.68000000000006</v>
      </c>
      <c r="BD26">
        <f t="shared" si="35"/>
        <v>0.28457021220276174</v>
      </c>
      <c r="BE26">
        <f t="shared" si="36"/>
        <v>0.72187218169659551</v>
      </c>
      <c r="BF26">
        <f t="shared" si="37"/>
        <v>1.3344885377129525</v>
      </c>
      <c r="BG26">
        <f t="shared" si="38"/>
        <v>0.92407804786104197</v>
      </c>
      <c r="BH26">
        <f t="shared" si="39"/>
        <v>1300.0073333333301</v>
      </c>
      <c r="BI26">
        <f t="shared" si="40"/>
        <v>1095.8912597509539</v>
      </c>
      <c r="BJ26">
        <f t="shared" si="41"/>
        <v>0.84298852141164071</v>
      </c>
      <c r="BK26">
        <f t="shared" si="42"/>
        <v>0.19597704282328132</v>
      </c>
      <c r="BL26">
        <v>6</v>
      </c>
      <c r="BM26">
        <v>0.5</v>
      </c>
      <c r="BN26" t="s">
        <v>290</v>
      </c>
      <c r="BO26">
        <v>2</v>
      </c>
      <c r="BP26">
        <v>1603750097.3499999</v>
      </c>
      <c r="BQ26">
        <v>385.98973333333299</v>
      </c>
      <c r="BR26">
        <v>399.9982</v>
      </c>
      <c r="BS26">
        <v>12.2134533333333</v>
      </c>
      <c r="BT26">
        <v>3.7939210000000001</v>
      </c>
      <c r="BU26">
        <v>383.53359999999998</v>
      </c>
      <c r="BV26">
        <v>12.2769666666667</v>
      </c>
      <c r="BW26">
        <v>500.02133333333302</v>
      </c>
      <c r="BX26">
        <v>101.95610000000001</v>
      </c>
      <c r="BY26">
        <v>0.10000336999999999</v>
      </c>
      <c r="BZ26">
        <v>36.712000000000003</v>
      </c>
      <c r="CA26">
        <v>35.554543333333299</v>
      </c>
      <c r="CB26">
        <v>999.9</v>
      </c>
      <c r="CC26">
        <v>0</v>
      </c>
      <c r="CD26">
        <v>0</v>
      </c>
      <c r="CE26">
        <v>9997.4570000000003</v>
      </c>
      <c r="CF26">
        <v>0</v>
      </c>
      <c r="CG26">
        <v>339.4717</v>
      </c>
      <c r="CH26">
        <v>1300.0073333333301</v>
      </c>
      <c r="CI26">
        <v>0.89999819999999997</v>
      </c>
      <c r="CJ26">
        <v>0.10000173</v>
      </c>
      <c r="CK26">
        <v>0</v>
      </c>
      <c r="CL26">
        <v>651.30476666666698</v>
      </c>
      <c r="CM26">
        <v>4.9997499999999997</v>
      </c>
      <c r="CN26">
        <v>8468.518</v>
      </c>
      <c r="CO26">
        <v>11305.1266666667</v>
      </c>
      <c r="CP26">
        <v>46.587200000000003</v>
      </c>
      <c r="CQ26">
        <v>48.295466666666698</v>
      </c>
      <c r="CR26">
        <v>47.366599999999998</v>
      </c>
      <c r="CS26">
        <v>47.936999999999998</v>
      </c>
      <c r="CT26">
        <v>48.561999999999998</v>
      </c>
      <c r="CU26">
        <v>1165.5043333333299</v>
      </c>
      <c r="CV26">
        <v>129.50333333333299</v>
      </c>
      <c r="CW26">
        <v>0</v>
      </c>
      <c r="CX26">
        <v>105.799999952316</v>
      </c>
      <c r="CY26">
        <v>0</v>
      </c>
      <c r="CZ26">
        <v>650.80588</v>
      </c>
      <c r="DA26">
        <v>-43.438999995605897</v>
      </c>
      <c r="DB26">
        <v>-517.00384610861704</v>
      </c>
      <c r="DC26">
        <v>8462.7284</v>
      </c>
      <c r="DD26">
        <v>15</v>
      </c>
      <c r="DE26">
        <v>1603749765.0999999</v>
      </c>
      <c r="DF26" t="s">
        <v>334</v>
      </c>
      <c r="DG26">
        <v>1603749764.0999999</v>
      </c>
      <c r="DH26">
        <v>1603749765.0999999</v>
      </c>
      <c r="DI26">
        <v>1</v>
      </c>
      <c r="DJ26">
        <v>0.309</v>
      </c>
      <c r="DK26">
        <v>-4.1000000000000002E-2</v>
      </c>
      <c r="DL26">
        <v>2.456</v>
      </c>
      <c r="DM26">
        <v>-6.4000000000000001E-2</v>
      </c>
      <c r="DN26">
        <v>400</v>
      </c>
      <c r="DO26">
        <v>4</v>
      </c>
      <c r="DP26">
        <v>0.24</v>
      </c>
      <c r="DQ26">
        <v>0.13</v>
      </c>
      <c r="DR26">
        <v>8.8836954395753107</v>
      </c>
      <c r="DS26">
        <v>2.79847191788209</v>
      </c>
      <c r="DT26">
        <v>0.209248437314761</v>
      </c>
      <c r="DU26">
        <v>0</v>
      </c>
      <c r="DV26">
        <v>-13.9792466666667</v>
      </c>
      <c r="DW26">
        <v>-3.30309944382646</v>
      </c>
      <c r="DX26">
        <v>0.24575126548786899</v>
      </c>
      <c r="DY26">
        <v>0</v>
      </c>
      <c r="DZ26">
        <v>8.4152536666666702</v>
      </c>
      <c r="EA26">
        <v>0.50526300333704299</v>
      </c>
      <c r="EB26">
        <v>3.6637294794906503E-2</v>
      </c>
      <c r="EC26">
        <v>0</v>
      </c>
      <c r="ED26">
        <v>0</v>
      </c>
      <c r="EE26">
        <v>3</v>
      </c>
      <c r="EF26" t="s">
        <v>313</v>
      </c>
      <c r="EG26">
        <v>100</v>
      </c>
      <c r="EH26">
        <v>100</v>
      </c>
      <c r="EI26">
        <v>2.456</v>
      </c>
      <c r="EJ26">
        <v>-6.3500000000000001E-2</v>
      </c>
      <c r="EK26">
        <v>2.4560500000000598</v>
      </c>
      <c r="EL26">
        <v>0</v>
      </c>
      <c r="EM26">
        <v>0</v>
      </c>
      <c r="EN26">
        <v>0</v>
      </c>
      <c r="EO26">
        <v>-6.3513499999999598E-2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5.7</v>
      </c>
      <c r="EX26">
        <v>5.7</v>
      </c>
      <c r="EY26">
        <v>2</v>
      </c>
      <c r="EZ26">
        <v>516.89599999999996</v>
      </c>
      <c r="FA26">
        <v>469.54</v>
      </c>
      <c r="FB26">
        <v>35.920400000000001</v>
      </c>
      <c r="FC26">
        <v>35.278500000000001</v>
      </c>
      <c r="FD26">
        <v>30.000499999999999</v>
      </c>
      <c r="FE26">
        <v>35.127299999999998</v>
      </c>
      <c r="FF26">
        <v>35.082900000000002</v>
      </c>
      <c r="FG26">
        <v>23.001799999999999</v>
      </c>
      <c r="FH26">
        <v>0</v>
      </c>
      <c r="FI26">
        <v>100</v>
      </c>
      <c r="FJ26">
        <v>-999.9</v>
      </c>
      <c r="FK26">
        <v>400</v>
      </c>
      <c r="FL26">
        <v>13.4185</v>
      </c>
      <c r="FM26">
        <v>101.10599999999999</v>
      </c>
      <c r="FN26">
        <v>100.467</v>
      </c>
    </row>
    <row r="27" spans="1:170" x14ac:dyDescent="0.25">
      <c r="A27">
        <v>11</v>
      </c>
      <c r="B27">
        <v>1603750206.5999999</v>
      </c>
      <c r="C27">
        <v>1460.0999999046301</v>
      </c>
      <c r="D27" t="s">
        <v>346</v>
      </c>
      <c r="E27" t="s">
        <v>347</v>
      </c>
      <c r="F27" t="s">
        <v>348</v>
      </c>
      <c r="G27" t="s">
        <v>343</v>
      </c>
      <c r="H27">
        <v>1603750198.5999999</v>
      </c>
      <c r="I27">
        <f t="shared" si="0"/>
        <v>9.7098405082606445E-3</v>
      </c>
      <c r="J27">
        <f t="shared" si="1"/>
        <v>13.055484187882479</v>
      </c>
      <c r="K27">
        <f t="shared" si="2"/>
        <v>379.90896774193601</v>
      </c>
      <c r="L27">
        <f t="shared" si="3"/>
        <v>268.94982793287778</v>
      </c>
      <c r="M27">
        <f t="shared" si="4"/>
        <v>27.449683555772111</v>
      </c>
      <c r="N27">
        <f t="shared" si="5"/>
        <v>38.774447355730622</v>
      </c>
      <c r="O27">
        <f t="shared" si="6"/>
        <v>0.24275731364684794</v>
      </c>
      <c r="P27">
        <f t="shared" si="7"/>
        <v>2.9640984197948801</v>
      </c>
      <c r="Q27">
        <f t="shared" si="8"/>
        <v>0.23222814527724739</v>
      </c>
      <c r="R27">
        <f t="shared" si="9"/>
        <v>0.14605053648542954</v>
      </c>
      <c r="S27">
        <f t="shared" si="10"/>
        <v>214.76492305601033</v>
      </c>
      <c r="T27">
        <f t="shared" si="11"/>
        <v>35.397939798367148</v>
      </c>
      <c r="U27">
        <f t="shared" si="12"/>
        <v>35.081254838709697</v>
      </c>
      <c r="V27">
        <f t="shared" si="13"/>
        <v>5.6738366456994065</v>
      </c>
      <c r="W27">
        <f t="shared" si="14"/>
        <v>25.203271417227413</v>
      </c>
      <c r="X27">
        <f t="shared" si="15"/>
        <v>1.5576164981595704</v>
      </c>
      <c r="Y27">
        <f t="shared" si="16"/>
        <v>6.1802155457282391</v>
      </c>
      <c r="Z27">
        <f t="shared" si="17"/>
        <v>4.1162201475398366</v>
      </c>
      <c r="AA27">
        <f t="shared" si="18"/>
        <v>-428.20396641429443</v>
      </c>
      <c r="AB27">
        <f t="shared" si="19"/>
        <v>248.22580855758707</v>
      </c>
      <c r="AC27">
        <f t="shared" si="20"/>
        <v>19.721708414275092</v>
      </c>
      <c r="AD27">
        <f t="shared" si="21"/>
        <v>54.508473613578076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52247.260544912162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349</v>
      </c>
      <c r="AQ27">
        <v>755.39300000000003</v>
      </c>
      <c r="AR27">
        <v>1130.45</v>
      </c>
      <c r="AS27">
        <f t="shared" si="27"/>
        <v>0.3317767260825335</v>
      </c>
      <c r="AT27">
        <v>0.5</v>
      </c>
      <c r="AU27">
        <f t="shared" si="28"/>
        <v>1095.8669523600481</v>
      </c>
      <c r="AV27">
        <f t="shared" si="29"/>
        <v>13.055484187882479</v>
      </c>
      <c r="AW27">
        <f t="shared" si="30"/>
        <v>181.79157483803024</v>
      </c>
      <c r="AX27">
        <f t="shared" si="31"/>
        <v>0.50676279357777876</v>
      </c>
      <c r="AY27">
        <f t="shared" si="32"/>
        <v>1.2440590199693777E-2</v>
      </c>
      <c r="AZ27">
        <f t="shared" si="33"/>
        <v>1.8856473085939227</v>
      </c>
      <c r="BA27" t="s">
        <v>350</v>
      </c>
      <c r="BB27">
        <v>557.58000000000004</v>
      </c>
      <c r="BC27">
        <f t="shared" si="34"/>
        <v>572.87</v>
      </c>
      <c r="BD27">
        <f t="shared" si="35"/>
        <v>0.65469827360483179</v>
      </c>
      <c r="BE27">
        <f t="shared" si="36"/>
        <v>0.78817896099094109</v>
      </c>
      <c r="BF27">
        <f t="shared" si="37"/>
        <v>0.90381044182662418</v>
      </c>
      <c r="BG27">
        <f t="shared" si="38"/>
        <v>0.83704838783731217</v>
      </c>
      <c r="BH27">
        <f t="shared" si="39"/>
        <v>1299.9783870967699</v>
      </c>
      <c r="BI27">
        <f t="shared" si="40"/>
        <v>1095.8669523600481</v>
      </c>
      <c r="BJ27">
        <f t="shared" si="41"/>
        <v>0.84298859368534418</v>
      </c>
      <c r="BK27">
        <f t="shared" si="42"/>
        <v>0.19597718737068834</v>
      </c>
      <c r="BL27">
        <v>6</v>
      </c>
      <c r="BM27">
        <v>0.5</v>
      </c>
      <c r="BN27" t="s">
        <v>290</v>
      </c>
      <c r="BO27">
        <v>2</v>
      </c>
      <c r="BP27">
        <v>1603750198.5999999</v>
      </c>
      <c r="BQ27">
        <v>379.90896774193601</v>
      </c>
      <c r="BR27">
        <v>400.00164516129001</v>
      </c>
      <c r="BS27">
        <v>15.2614032258065</v>
      </c>
      <c r="BT27">
        <v>3.7877203225806499</v>
      </c>
      <c r="BU27">
        <v>377.45290322580598</v>
      </c>
      <c r="BV27">
        <v>15.324912903225799</v>
      </c>
      <c r="BW27">
        <v>500.01319354838699</v>
      </c>
      <c r="BX27">
        <v>101.962483870968</v>
      </c>
      <c r="BY27">
        <v>9.9985425806451603E-2</v>
      </c>
      <c r="BZ27">
        <v>36.634603225806401</v>
      </c>
      <c r="CA27">
        <v>35.081254838709697</v>
      </c>
      <c r="CB27">
        <v>999.9</v>
      </c>
      <c r="CC27">
        <v>0</v>
      </c>
      <c r="CD27">
        <v>0</v>
      </c>
      <c r="CE27">
        <v>10001.996129032301</v>
      </c>
      <c r="CF27">
        <v>0</v>
      </c>
      <c r="CG27">
        <v>350.249741935484</v>
      </c>
      <c r="CH27">
        <v>1299.9783870967699</v>
      </c>
      <c r="CI27">
        <v>0.89999506451612898</v>
      </c>
      <c r="CJ27">
        <v>0.100004764516129</v>
      </c>
      <c r="CK27">
        <v>0</v>
      </c>
      <c r="CL27">
        <v>755.37348387096802</v>
      </c>
      <c r="CM27">
        <v>4.9997499999999997</v>
      </c>
      <c r="CN27">
        <v>9755.0625806451608</v>
      </c>
      <c r="CO27">
        <v>11304.8548387097</v>
      </c>
      <c r="CP27">
        <v>46.624935483870999</v>
      </c>
      <c r="CQ27">
        <v>48.292000000000002</v>
      </c>
      <c r="CR27">
        <v>47.370935483871001</v>
      </c>
      <c r="CS27">
        <v>47.884935483870997</v>
      </c>
      <c r="CT27">
        <v>48.558</v>
      </c>
      <c r="CU27">
        <v>1165.4748387096799</v>
      </c>
      <c r="CV27">
        <v>129.503548387097</v>
      </c>
      <c r="CW27">
        <v>0</v>
      </c>
      <c r="CX27">
        <v>100.39999985694899</v>
      </c>
      <c r="CY27">
        <v>0</v>
      </c>
      <c r="CZ27">
        <v>755.39300000000003</v>
      </c>
      <c r="DA27">
        <v>0.19630769552379601</v>
      </c>
      <c r="DB27">
        <v>12.8341881031822</v>
      </c>
      <c r="DC27">
        <v>9755.1361538461497</v>
      </c>
      <c r="DD27">
        <v>15</v>
      </c>
      <c r="DE27">
        <v>1603749765.0999999</v>
      </c>
      <c r="DF27" t="s">
        <v>334</v>
      </c>
      <c r="DG27">
        <v>1603749764.0999999</v>
      </c>
      <c r="DH27">
        <v>1603749765.0999999</v>
      </c>
      <c r="DI27">
        <v>1</v>
      </c>
      <c r="DJ27">
        <v>0.309</v>
      </c>
      <c r="DK27">
        <v>-4.1000000000000002E-2</v>
      </c>
      <c r="DL27">
        <v>2.456</v>
      </c>
      <c r="DM27">
        <v>-6.4000000000000001E-2</v>
      </c>
      <c r="DN27">
        <v>400</v>
      </c>
      <c r="DO27">
        <v>4</v>
      </c>
      <c r="DP27">
        <v>0.24</v>
      </c>
      <c r="DQ27">
        <v>0.13</v>
      </c>
      <c r="DR27">
        <v>13.0518558412318</v>
      </c>
      <c r="DS27">
        <v>0.72142406763623101</v>
      </c>
      <c r="DT27">
        <v>5.3551383856671297E-2</v>
      </c>
      <c r="DU27">
        <v>0</v>
      </c>
      <c r="DV27">
        <v>-20.097453333333299</v>
      </c>
      <c r="DW27">
        <v>-1.1670567296996199</v>
      </c>
      <c r="DX27">
        <v>8.5478877442844603E-2</v>
      </c>
      <c r="DY27">
        <v>0</v>
      </c>
      <c r="DZ27">
        <v>11.4773333333333</v>
      </c>
      <c r="EA27">
        <v>0.73682936596218296</v>
      </c>
      <c r="EB27">
        <v>5.3941631005704399E-2</v>
      </c>
      <c r="EC27">
        <v>0</v>
      </c>
      <c r="ED27">
        <v>0</v>
      </c>
      <c r="EE27">
        <v>3</v>
      </c>
      <c r="EF27" t="s">
        <v>313</v>
      </c>
      <c r="EG27">
        <v>100</v>
      </c>
      <c r="EH27">
        <v>100</v>
      </c>
      <c r="EI27">
        <v>2.456</v>
      </c>
      <c r="EJ27">
        <v>-6.3500000000000001E-2</v>
      </c>
      <c r="EK27">
        <v>2.4560500000000598</v>
      </c>
      <c r="EL27">
        <v>0</v>
      </c>
      <c r="EM27">
        <v>0</v>
      </c>
      <c r="EN27">
        <v>0</v>
      </c>
      <c r="EO27">
        <v>-6.3513499999999598E-2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7.4</v>
      </c>
      <c r="EX27">
        <v>7.4</v>
      </c>
      <c r="EY27">
        <v>2</v>
      </c>
      <c r="EZ27">
        <v>518.976</v>
      </c>
      <c r="FA27">
        <v>469.03800000000001</v>
      </c>
      <c r="FB27">
        <v>35.932600000000001</v>
      </c>
      <c r="FC27">
        <v>35.339599999999997</v>
      </c>
      <c r="FD27">
        <v>30.000399999999999</v>
      </c>
      <c r="FE27">
        <v>35.186300000000003</v>
      </c>
      <c r="FF27">
        <v>35.134300000000003</v>
      </c>
      <c r="FG27">
        <v>23.0002</v>
      </c>
      <c r="FH27">
        <v>0</v>
      </c>
      <c r="FI27">
        <v>100</v>
      </c>
      <c r="FJ27">
        <v>-999.9</v>
      </c>
      <c r="FK27">
        <v>400</v>
      </c>
      <c r="FL27">
        <v>13.4185</v>
      </c>
      <c r="FM27">
        <v>101.092</v>
      </c>
      <c r="FN27">
        <v>100.455</v>
      </c>
    </row>
    <row r="28" spans="1:170" x14ac:dyDescent="0.25">
      <c r="A28">
        <v>12</v>
      </c>
      <c r="B28">
        <v>1603750327.0999999</v>
      </c>
      <c r="C28">
        <v>1580.5999999046301</v>
      </c>
      <c r="D28" t="s">
        <v>351</v>
      </c>
      <c r="E28" t="s">
        <v>352</v>
      </c>
      <c r="F28" t="s">
        <v>353</v>
      </c>
      <c r="G28" t="s">
        <v>343</v>
      </c>
      <c r="H28">
        <v>1603750319.0999999</v>
      </c>
      <c r="I28">
        <f t="shared" si="0"/>
        <v>8.356419963180305E-3</v>
      </c>
      <c r="J28">
        <f t="shared" si="1"/>
        <v>11.048660427007473</v>
      </c>
      <c r="K28">
        <f t="shared" si="2"/>
        <v>382.88925806451601</v>
      </c>
      <c r="L28">
        <f t="shared" si="3"/>
        <v>272.12894457887103</v>
      </c>
      <c r="M28">
        <f t="shared" si="4"/>
        <v>27.775815769084325</v>
      </c>
      <c r="N28">
        <f t="shared" si="5"/>
        <v>39.080964020271743</v>
      </c>
      <c r="O28">
        <f t="shared" si="6"/>
        <v>0.20569727288139225</v>
      </c>
      <c r="P28">
        <f t="shared" si="7"/>
        <v>2.9636835813683309</v>
      </c>
      <c r="Q28">
        <f t="shared" si="8"/>
        <v>0.1980823004786062</v>
      </c>
      <c r="R28">
        <f t="shared" si="9"/>
        <v>0.12446212533699599</v>
      </c>
      <c r="S28">
        <f t="shared" si="10"/>
        <v>214.76842807162794</v>
      </c>
      <c r="T28">
        <f t="shared" si="11"/>
        <v>35.682260004988947</v>
      </c>
      <c r="U28">
        <f t="shared" si="12"/>
        <v>34.692300000000003</v>
      </c>
      <c r="V28">
        <f t="shared" si="13"/>
        <v>5.5528361947975098</v>
      </c>
      <c r="W28">
        <f t="shared" si="14"/>
        <v>22.622466240565011</v>
      </c>
      <c r="X28">
        <f t="shared" si="15"/>
        <v>1.3934287713758373</v>
      </c>
      <c r="Y28">
        <f t="shared" si="16"/>
        <v>6.1594909969508063</v>
      </c>
      <c r="Z28">
        <f t="shared" si="17"/>
        <v>4.1594074234216727</v>
      </c>
      <c r="AA28">
        <f t="shared" si="18"/>
        <v>-368.51812037625143</v>
      </c>
      <c r="AB28">
        <f t="shared" si="19"/>
        <v>300.53283062618959</v>
      </c>
      <c r="AC28">
        <f t="shared" si="20"/>
        <v>23.828759576815337</v>
      </c>
      <c r="AD28">
        <f t="shared" si="21"/>
        <v>170.61189789838144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52245.964591754484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354</v>
      </c>
      <c r="AQ28">
        <v>875.84550000000002</v>
      </c>
      <c r="AR28">
        <v>1276.8900000000001</v>
      </c>
      <c r="AS28">
        <f t="shared" si="27"/>
        <v>0.31407912976059027</v>
      </c>
      <c r="AT28">
        <v>0.5</v>
      </c>
      <c r="AU28">
        <f t="shared" si="28"/>
        <v>1095.884893331478</v>
      </c>
      <c r="AV28">
        <f t="shared" si="29"/>
        <v>11.048660427007473</v>
      </c>
      <c r="AW28">
        <f t="shared" si="30"/>
        <v>172.09728680766395</v>
      </c>
      <c r="AX28">
        <f t="shared" si="31"/>
        <v>0.51965321993280555</v>
      </c>
      <c r="AY28">
        <f t="shared" si="32"/>
        <v>1.0609150630299815E-2</v>
      </c>
      <c r="AZ28">
        <f t="shared" si="33"/>
        <v>1.5547071400042287</v>
      </c>
      <c r="BA28" t="s">
        <v>355</v>
      </c>
      <c r="BB28">
        <v>613.35</v>
      </c>
      <c r="BC28">
        <f t="shared" si="34"/>
        <v>663.54000000000008</v>
      </c>
      <c r="BD28">
        <f t="shared" si="35"/>
        <v>0.60440139253097036</v>
      </c>
      <c r="BE28">
        <f t="shared" si="36"/>
        <v>0.74948749023116734</v>
      </c>
      <c r="BF28">
        <f t="shared" si="37"/>
        <v>0.71434834079390319</v>
      </c>
      <c r="BG28">
        <f t="shared" si="38"/>
        <v>0.77954433417185598</v>
      </c>
      <c r="BH28">
        <f t="shared" si="39"/>
        <v>1299.9996774193601</v>
      </c>
      <c r="BI28">
        <f t="shared" si="40"/>
        <v>1095.884893331478</v>
      </c>
      <c r="BJ28">
        <f t="shared" si="41"/>
        <v>0.84298858866405868</v>
      </c>
      <c r="BK28">
        <f t="shared" si="42"/>
        <v>0.19597717732811726</v>
      </c>
      <c r="BL28">
        <v>6</v>
      </c>
      <c r="BM28">
        <v>0.5</v>
      </c>
      <c r="BN28" t="s">
        <v>290</v>
      </c>
      <c r="BO28">
        <v>2</v>
      </c>
      <c r="BP28">
        <v>1603750319.0999999</v>
      </c>
      <c r="BQ28">
        <v>382.88925806451601</v>
      </c>
      <c r="BR28">
        <v>399.98616129032303</v>
      </c>
      <c r="BS28">
        <v>13.6518870967742</v>
      </c>
      <c r="BT28">
        <v>3.7616525806451602</v>
      </c>
      <c r="BU28">
        <v>380.43322580645201</v>
      </c>
      <c r="BV28">
        <v>13.7154096774194</v>
      </c>
      <c r="BW28">
        <v>500.02893548387101</v>
      </c>
      <c r="BX28">
        <v>101.968580645161</v>
      </c>
      <c r="BY28">
        <v>0.100002364516129</v>
      </c>
      <c r="BZ28">
        <v>36.573238709677398</v>
      </c>
      <c r="CA28">
        <v>34.692300000000003</v>
      </c>
      <c r="CB28">
        <v>999.9</v>
      </c>
      <c r="CC28">
        <v>0</v>
      </c>
      <c r="CD28">
        <v>0</v>
      </c>
      <c r="CE28">
        <v>9999.0474193548398</v>
      </c>
      <c r="CF28">
        <v>0</v>
      </c>
      <c r="CG28">
        <v>271.93109677419397</v>
      </c>
      <c r="CH28">
        <v>1299.9996774193601</v>
      </c>
      <c r="CI28">
        <v>0.89999516129032298</v>
      </c>
      <c r="CJ28">
        <v>0.100004719354839</v>
      </c>
      <c r="CK28">
        <v>0</v>
      </c>
      <c r="CL28">
        <v>876.17874193548403</v>
      </c>
      <c r="CM28">
        <v>4.9997499999999997</v>
      </c>
      <c r="CN28">
        <v>11310.0290322581</v>
      </c>
      <c r="CO28">
        <v>11305.0516129032</v>
      </c>
      <c r="CP28">
        <v>46.526000000000003</v>
      </c>
      <c r="CQ28">
        <v>48.186999999999998</v>
      </c>
      <c r="CR28">
        <v>47.25</v>
      </c>
      <c r="CS28">
        <v>47.875</v>
      </c>
      <c r="CT28">
        <v>48.512</v>
      </c>
      <c r="CU28">
        <v>1165.49451612903</v>
      </c>
      <c r="CV28">
        <v>129.50548387096799</v>
      </c>
      <c r="CW28">
        <v>0</v>
      </c>
      <c r="CX28">
        <v>119.60000014305101</v>
      </c>
      <c r="CY28">
        <v>0</v>
      </c>
      <c r="CZ28">
        <v>875.84550000000002</v>
      </c>
      <c r="DA28">
        <v>-60.491863255893399</v>
      </c>
      <c r="DB28">
        <v>-763.20000018315397</v>
      </c>
      <c r="DC28">
        <v>11305.4538461538</v>
      </c>
      <c r="DD28">
        <v>15</v>
      </c>
      <c r="DE28">
        <v>1603749765.0999999</v>
      </c>
      <c r="DF28" t="s">
        <v>334</v>
      </c>
      <c r="DG28">
        <v>1603749764.0999999</v>
      </c>
      <c r="DH28">
        <v>1603749765.0999999</v>
      </c>
      <c r="DI28">
        <v>1</v>
      </c>
      <c r="DJ28">
        <v>0.309</v>
      </c>
      <c r="DK28">
        <v>-4.1000000000000002E-2</v>
      </c>
      <c r="DL28">
        <v>2.456</v>
      </c>
      <c r="DM28">
        <v>-6.4000000000000001E-2</v>
      </c>
      <c r="DN28">
        <v>400</v>
      </c>
      <c r="DO28">
        <v>4</v>
      </c>
      <c r="DP28">
        <v>0.24</v>
      </c>
      <c r="DQ28">
        <v>0.13</v>
      </c>
      <c r="DR28">
        <v>11.039655155861499</v>
      </c>
      <c r="DS28">
        <v>0.404812431412719</v>
      </c>
      <c r="DT28">
        <v>3.5121027675304499E-2</v>
      </c>
      <c r="DU28">
        <v>1</v>
      </c>
      <c r="DV28">
        <v>-17.094270000000002</v>
      </c>
      <c r="DW28">
        <v>-0.33878976640712299</v>
      </c>
      <c r="DX28">
        <v>3.11948409196138E-2</v>
      </c>
      <c r="DY28">
        <v>0</v>
      </c>
      <c r="DZ28">
        <v>9.8909490000000009</v>
      </c>
      <c r="EA28">
        <v>-0.18986135706339299</v>
      </c>
      <c r="EB28">
        <v>1.38379190029906E-2</v>
      </c>
      <c r="EC28">
        <v>1</v>
      </c>
      <c r="ED28">
        <v>2</v>
      </c>
      <c r="EE28">
        <v>3</v>
      </c>
      <c r="EF28" t="s">
        <v>306</v>
      </c>
      <c r="EG28">
        <v>100</v>
      </c>
      <c r="EH28">
        <v>100</v>
      </c>
      <c r="EI28">
        <v>2.456</v>
      </c>
      <c r="EJ28">
        <v>-6.3500000000000001E-2</v>
      </c>
      <c r="EK28">
        <v>2.4560500000000598</v>
      </c>
      <c r="EL28">
        <v>0</v>
      </c>
      <c r="EM28">
        <v>0</v>
      </c>
      <c r="EN28">
        <v>0</v>
      </c>
      <c r="EO28">
        <v>-6.3513499999999598E-2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9.4</v>
      </c>
      <c r="EX28">
        <v>9.4</v>
      </c>
      <c r="EY28">
        <v>2</v>
      </c>
      <c r="EZ28">
        <v>495.13400000000001</v>
      </c>
      <c r="FA28">
        <v>470.29</v>
      </c>
      <c r="FB28">
        <v>35.876600000000003</v>
      </c>
      <c r="FC28">
        <v>35.3705</v>
      </c>
      <c r="FD28">
        <v>30.000299999999999</v>
      </c>
      <c r="FE28">
        <v>35.220799999999997</v>
      </c>
      <c r="FF28">
        <v>35.169499999999999</v>
      </c>
      <c r="FG28">
        <v>22.995799999999999</v>
      </c>
      <c r="FH28">
        <v>0</v>
      </c>
      <c r="FI28">
        <v>100</v>
      </c>
      <c r="FJ28">
        <v>-999.9</v>
      </c>
      <c r="FK28">
        <v>400</v>
      </c>
      <c r="FL28">
        <v>15.034000000000001</v>
      </c>
      <c r="FM28">
        <v>101.093</v>
      </c>
      <c r="FN28">
        <v>100.44799999999999</v>
      </c>
    </row>
    <row r="29" spans="1:170" x14ac:dyDescent="0.25">
      <c r="A29">
        <v>13</v>
      </c>
      <c r="B29">
        <v>1603750447</v>
      </c>
      <c r="C29">
        <v>1700.5</v>
      </c>
      <c r="D29" t="s">
        <v>356</v>
      </c>
      <c r="E29" t="s">
        <v>357</v>
      </c>
      <c r="F29" t="s">
        <v>358</v>
      </c>
      <c r="G29" t="s">
        <v>359</v>
      </c>
      <c r="H29">
        <v>1603750439.0322599</v>
      </c>
      <c r="I29">
        <f t="shared" si="0"/>
        <v>8.7074929722911892E-3</v>
      </c>
      <c r="J29">
        <f t="shared" si="1"/>
        <v>14.451451401872413</v>
      </c>
      <c r="K29">
        <f t="shared" si="2"/>
        <v>378.69316129032302</v>
      </c>
      <c r="L29">
        <f t="shared" si="3"/>
        <v>240.88923591556784</v>
      </c>
      <c r="M29">
        <f t="shared" si="4"/>
        <v>24.586470208087789</v>
      </c>
      <c r="N29">
        <f t="shared" si="5"/>
        <v>38.6514909754396</v>
      </c>
      <c r="O29">
        <f t="shared" si="6"/>
        <v>0.20566738860899975</v>
      </c>
      <c r="P29">
        <f t="shared" si="7"/>
        <v>2.9636793564315465</v>
      </c>
      <c r="Q29">
        <f t="shared" si="8"/>
        <v>0.19805457422799136</v>
      </c>
      <c r="R29">
        <f t="shared" si="9"/>
        <v>0.12444461244444929</v>
      </c>
      <c r="S29">
        <f t="shared" si="10"/>
        <v>214.76576250220725</v>
      </c>
      <c r="T29">
        <f t="shared" si="11"/>
        <v>35.678680706635518</v>
      </c>
      <c r="U29">
        <f t="shared" si="12"/>
        <v>35.360535483870997</v>
      </c>
      <c r="V29">
        <f t="shared" si="13"/>
        <v>5.7621257244686213</v>
      </c>
      <c r="W29">
        <f t="shared" si="14"/>
        <v>23.155087323161553</v>
      </c>
      <c r="X29">
        <f t="shared" si="15"/>
        <v>1.4329723625999182</v>
      </c>
      <c r="Y29">
        <f t="shared" si="16"/>
        <v>6.1885854395657827</v>
      </c>
      <c r="Z29">
        <f t="shared" si="17"/>
        <v>4.3291533618687028</v>
      </c>
      <c r="AA29">
        <f t="shared" si="18"/>
        <v>-384.00044007804144</v>
      </c>
      <c r="AB29">
        <f t="shared" si="19"/>
        <v>207.51951244536207</v>
      </c>
      <c r="AC29">
        <f t="shared" si="20"/>
        <v>16.514224310967879</v>
      </c>
      <c r="AD29">
        <f t="shared" si="21"/>
        <v>54.79905918049576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52231.252858921274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360</v>
      </c>
      <c r="AQ29">
        <v>763.68784615384595</v>
      </c>
      <c r="AR29">
        <v>1234.06</v>
      </c>
      <c r="AS29">
        <f t="shared" si="27"/>
        <v>0.3811582531207186</v>
      </c>
      <c r="AT29">
        <v>0.5</v>
      </c>
      <c r="AU29">
        <f t="shared" si="28"/>
        <v>1095.8700781665284</v>
      </c>
      <c r="AV29">
        <f t="shared" si="29"/>
        <v>14.451451401872413</v>
      </c>
      <c r="AW29">
        <f t="shared" si="30"/>
        <v>208.84996232060965</v>
      </c>
      <c r="AX29">
        <f t="shared" si="31"/>
        <v>0.55801986937426062</v>
      </c>
      <c r="AY29">
        <f t="shared" si="32"/>
        <v>1.3714398432005366E-2</v>
      </c>
      <c r="AZ29">
        <f t="shared" si="33"/>
        <v>1.6433722833573732</v>
      </c>
      <c r="BA29" t="s">
        <v>361</v>
      </c>
      <c r="BB29">
        <v>545.42999999999995</v>
      </c>
      <c r="BC29">
        <f t="shared" si="34"/>
        <v>688.63</v>
      </c>
      <c r="BD29">
        <f t="shared" si="35"/>
        <v>0.68305498431110179</v>
      </c>
      <c r="BE29">
        <f t="shared" si="36"/>
        <v>0.74651500929453551</v>
      </c>
      <c r="BF29">
        <f t="shared" si="37"/>
        <v>0.90703336606552187</v>
      </c>
      <c r="BG29">
        <f t="shared" si="38"/>
        <v>0.79636281695314182</v>
      </c>
      <c r="BH29">
        <f t="shared" si="39"/>
        <v>1299.9819354838701</v>
      </c>
      <c r="BI29">
        <f t="shared" si="40"/>
        <v>1095.8700781665284</v>
      </c>
      <c r="BJ29">
        <f t="shared" si="41"/>
        <v>0.84298869719188163</v>
      </c>
      <c r="BK29">
        <f t="shared" si="42"/>
        <v>0.1959773943837633</v>
      </c>
      <c r="BL29">
        <v>6</v>
      </c>
      <c r="BM29">
        <v>0.5</v>
      </c>
      <c r="BN29" t="s">
        <v>290</v>
      </c>
      <c r="BO29">
        <v>2</v>
      </c>
      <c r="BP29">
        <v>1603750439.0322599</v>
      </c>
      <c r="BQ29">
        <v>378.69316129032302</v>
      </c>
      <c r="BR29">
        <v>399.99135483870998</v>
      </c>
      <c r="BS29">
        <v>14.039738709677399</v>
      </c>
      <c r="BT29">
        <v>3.7376948387096798</v>
      </c>
      <c r="BU29">
        <v>376.23706451612901</v>
      </c>
      <c r="BV29">
        <v>14.1032451612903</v>
      </c>
      <c r="BW29">
        <v>500.01196774193602</v>
      </c>
      <c r="BX29">
        <v>101.965451612903</v>
      </c>
      <c r="BY29">
        <v>0.100006458064516</v>
      </c>
      <c r="BZ29">
        <v>36.659335483870997</v>
      </c>
      <c r="CA29">
        <v>35.360535483870997</v>
      </c>
      <c r="CB29">
        <v>999.9</v>
      </c>
      <c r="CC29">
        <v>0</v>
      </c>
      <c r="CD29">
        <v>0</v>
      </c>
      <c r="CE29">
        <v>9999.3303225806394</v>
      </c>
      <c r="CF29">
        <v>0</v>
      </c>
      <c r="CG29">
        <v>279.80964516129001</v>
      </c>
      <c r="CH29">
        <v>1299.9819354838701</v>
      </c>
      <c r="CI29">
        <v>0.89999296774193605</v>
      </c>
      <c r="CJ29">
        <v>0.100006987096774</v>
      </c>
      <c r="CK29">
        <v>0</v>
      </c>
      <c r="CL29">
        <v>763.62416129032295</v>
      </c>
      <c r="CM29">
        <v>4.9997499999999997</v>
      </c>
      <c r="CN29">
        <v>9869.0038709677392</v>
      </c>
      <c r="CO29">
        <v>11304.893548387099</v>
      </c>
      <c r="CP29">
        <v>46.436999999999998</v>
      </c>
      <c r="CQ29">
        <v>48.186999999999998</v>
      </c>
      <c r="CR29">
        <v>47.191064516129003</v>
      </c>
      <c r="CS29">
        <v>47.862806451612897</v>
      </c>
      <c r="CT29">
        <v>48.436999999999998</v>
      </c>
      <c r="CU29">
        <v>1165.4735483871</v>
      </c>
      <c r="CV29">
        <v>129.50838709677399</v>
      </c>
      <c r="CW29">
        <v>0</v>
      </c>
      <c r="CX29">
        <v>118.799999952316</v>
      </c>
      <c r="CY29">
        <v>0</v>
      </c>
      <c r="CZ29">
        <v>763.68784615384595</v>
      </c>
      <c r="DA29">
        <v>17.093880361176002</v>
      </c>
      <c r="DB29">
        <v>205.384615628311</v>
      </c>
      <c r="DC29">
        <v>9869.8515384615403</v>
      </c>
      <c r="DD29">
        <v>15</v>
      </c>
      <c r="DE29">
        <v>1603749765.0999999</v>
      </c>
      <c r="DF29" t="s">
        <v>334</v>
      </c>
      <c r="DG29">
        <v>1603749764.0999999</v>
      </c>
      <c r="DH29">
        <v>1603749765.0999999</v>
      </c>
      <c r="DI29">
        <v>1</v>
      </c>
      <c r="DJ29">
        <v>0.309</v>
      </c>
      <c r="DK29">
        <v>-4.1000000000000002E-2</v>
      </c>
      <c r="DL29">
        <v>2.456</v>
      </c>
      <c r="DM29">
        <v>-6.4000000000000001E-2</v>
      </c>
      <c r="DN29">
        <v>400</v>
      </c>
      <c r="DO29">
        <v>4</v>
      </c>
      <c r="DP29">
        <v>0.24</v>
      </c>
      <c r="DQ29">
        <v>0.13</v>
      </c>
      <c r="DR29">
        <v>14.4519769951269</v>
      </c>
      <c r="DS29">
        <v>0.211294327040355</v>
      </c>
      <c r="DT29">
        <v>2.64811607760434E-2</v>
      </c>
      <c r="DU29">
        <v>1</v>
      </c>
      <c r="DV29">
        <v>-21.298216129032301</v>
      </c>
      <c r="DW29">
        <v>-0.35550147449766101</v>
      </c>
      <c r="DX29">
        <v>3.6586196028752502E-2</v>
      </c>
      <c r="DY29">
        <v>0</v>
      </c>
      <c r="DZ29">
        <v>10.3020322580645</v>
      </c>
      <c r="EA29">
        <v>0.27583819121640601</v>
      </c>
      <c r="EB29">
        <v>2.10766402889285E-2</v>
      </c>
      <c r="EC29">
        <v>0</v>
      </c>
      <c r="ED29">
        <v>1</v>
      </c>
      <c r="EE29">
        <v>3</v>
      </c>
      <c r="EF29" t="s">
        <v>299</v>
      </c>
      <c r="EG29">
        <v>100</v>
      </c>
      <c r="EH29">
        <v>100</v>
      </c>
      <c r="EI29">
        <v>2.4569999999999999</v>
      </c>
      <c r="EJ29">
        <v>-6.3500000000000001E-2</v>
      </c>
      <c r="EK29">
        <v>2.4560500000000598</v>
      </c>
      <c r="EL29">
        <v>0</v>
      </c>
      <c r="EM29">
        <v>0</v>
      </c>
      <c r="EN29">
        <v>0</v>
      </c>
      <c r="EO29">
        <v>-6.3513499999999598E-2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11.4</v>
      </c>
      <c r="EX29">
        <v>11.4</v>
      </c>
      <c r="EY29">
        <v>2</v>
      </c>
      <c r="EZ29">
        <v>517.74800000000005</v>
      </c>
      <c r="FA29">
        <v>475.298</v>
      </c>
      <c r="FB29">
        <v>35.926000000000002</v>
      </c>
      <c r="FC29">
        <v>35.443300000000001</v>
      </c>
      <c r="FD29">
        <v>30.000299999999999</v>
      </c>
      <c r="FE29">
        <v>35.28</v>
      </c>
      <c r="FF29">
        <v>35.235500000000002</v>
      </c>
      <c r="FG29">
        <v>23.0047</v>
      </c>
      <c r="FH29">
        <v>0</v>
      </c>
      <c r="FI29">
        <v>100</v>
      </c>
      <c r="FJ29">
        <v>-999.9</v>
      </c>
      <c r="FK29">
        <v>400</v>
      </c>
      <c r="FL29">
        <v>13.4107</v>
      </c>
      <c r="FM29">
        <v>101.081</v>
      </c>
      <c r="FN29">
        <v>100.44</v>
      </c>
    </row>
    <row r="30" spans="1:170" x14ac:dyDescent="0.25">
      <c r="A30">
        <v>14</v>
      </c>
      <c r="B30">
        <v>1603750634.5</v>
      </c>
      <c r="C30">
        <v>1888</v>
      </c>
      <c r="D30" t="s">
        <v>362</v>
      </c>
      <c r="E30" t="s">
        <v>363</v>
      </c>
      <c r="F30" t="s">
        <v>447</v>
      </c>
      <c r="G30" t="s">
        <v>326</v>
      </c>
      <c r="H30">
        <v>1603750626.5</v>
      </c>
      <c r="I30">
        <f t="shared" si="0"/>
        <v>9.0036514721613566E-3</v>
      </c>
      <c r="J30">
        <f t="shared" si="1"/>
        <v>11.443371237335882</v>
      </c>
      <c r="K30">
        <f t="shared" si="2"/>
        <v>382.13658064516102</v>
      </c>
      <c r="L30">
        <f t="shared" si="3"/>
        <v>274.24240785107253</v>
      </c>
      <c r="M30">
        <f t="shared" si="4"/>
        <v>27.983445142045653</v>
      </c>
      <c r="N30">
        <f t="shared" si="5"/>
        <v>38.992868116370524</v>
      </c>
      <c r="O30">
        <f t="shared" si="6"/>
        <v>0.22107341853448464</v>
      </c>
      <c r="P30">
        <f t="shared" si="7"/>
        <v>2.9633329957575665</v>
      </c>
      <c r="Q30">
        <f t="shared" si="8"/>
        <v>0.21230254687119168</v>
      </c>
      <c r="R30">
        <f t="shared" si="9"/>
        <v>0.13344812502385409</v>
      </c>
      <c r="S30">
        <f t="shared" si="10"/>
        <v>214.76596525534129</v>
      </c>
      <c r="T30">
        <f t="shared" si="11"/>
        <v>35.697961441254513</v>
      </c>
      <c r="U30">
        <f t="shared" si="12"/>
        <v>34.9936193548387</v>
      </c>
      <c r="V30">
        <f t="shared" si="13"/>
        <v>5.6463758687492698</v>
      </c>
      <c r="W30">
        <f t="shared" si="14"/>
        <v>23.627783260012386</v>
      </c>
      <c r="X30">
        <f t="shared" si="15"/>
        <v>1.469843765130725</v>
      </c>
      <c r="Y30">
        <f t="shared" si="16"/>
        <v>6.2208280351813015</v>
      </c>
      <c r="Z30">
        <f t="shared" si="17"/>
        <v>4.1765321036185448</v>
      </c>
      <c r="AA30">
        <f t="shared" si="18"/>
        <v>-397.06102992231581</v>
      </c>
      <c r="AB30">
        <f t="shared" si="19"/>
        <v>281.29113046205379</v>
      </c>
      <c r="AC30">
        <f t="shared" si="20"/>
        <v>22.358068693815994</v>
      </c>
      <c r="AD30">
        <f t="shared" si="21"/>
        <v>121.35413448889526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52204.853046711425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364</v>
      </c>
      <c r="AQ30">
        <v>744.93316000000004</v>
      </c>
      <c r="AR30">
        <v>998.23</v>
      </c>
      <c r="AS30">
        <f t="shared" si="27"/>
        <v>0.25374597036755053</v>
      </c>
      <c r="AT30">
        <v>0.5</v>
      </c>
      <c r="AU30">
        <f t="shared" si="28"/>
        <v>1095.8714039729769</v>
      </c>
      <c r="AV30">
        <f t="shared" si="29"/>
        <v>11.443371237335882</v>
      </c>
      <c r="AW30">
        <f t="shared" si="30"/>
        <v>139.03647639958649</v>
      </c>
      <c r="AX30">
        <f t="shared" si="31"/>
        <v>0.4591727357422638</v>
      </c>
      <c r="AY30">
        <f t="shared" si="32"/>
        <v>1.096946108235938E-2</v>
      </c>
      <c r="AZ30">
        <f t="shared" si="33"/>
        <v>2.2678641194914997</v>
      </c>
      <c r="BA30" t="s">
        <v>365</v>
      </c>
      <c r="BB30">
        <v>539.87</v>
      </c>
      <c r="BC30">
        <f t="shared" si="34"/>
        <v>458.36</v>
      </c>
      <c r="BD30">
        <f t="shared" si="35"/>
        <v>0.55261549873461902</v>
      </c>
      <c r="BE30">
        <f t="shared" si="36"/>
        <v>0.8316221011604541</v>
      </c>
      <c r="BF30">
        <f t="shared" si="37"/>
        <v>0.89582346107911448</v>
      </c>
      <c r="BG30">
        <f t="shared" si="38"/>
        <v>0.8889685324401978</v>
      </c>
      <c r="BH30">
        <f t="shared" si="39"/>
        <v>1299.9835483871</v>
      </c>
      <c r="BI30">
        <f t="shared" si="40"/>
        <v>1095.8714039729769</v>
      </c>
      <c r="BJ30">
        <f t="shared" si="41"/>
        <v>0.84298867115097986</v>
      </c>
      <c r="BK30">
        <f t="shared" si="42"/>
        <v>0.19597734230195973</v>
      </c>
      <c r="BL30">
        <v>6</v>
      </c>
      <c r="BM30">
        <v>0.5</v>
      </c>
      <c r="BN30" t="s">
        <v>290</v>
      </c>
      <c r="BO30">
        <v>2</v>
      </c>
      <c r="BP30">
        <v>1603750626.5</v>
      </c>
      <c r="BQ30">
        <v>382.13658064516102</v>
      </c>
      <c r="BR30">
        <v>399.997064516129</v>
      </c>
      <c r="BS30">
        <v>14.4047129032258</v>
      </c>
      <c r="BT30">
        <v>3.75615064516129</v>
      </c>
      <c r="BU30">
        <v>379.68054838709702</v>
      </c>
      <c r="BV30">
        <v>14.4682322580645</v>
      </c>
      <c r="BW30">
        <v>500.00870967741901</v>
      </c>
      <c r="BX30">
        <v>101.939096774194</v>
      </c>
      <c r="BY30">
        <v>9.9991058064516095E-2</v>
      </c>
      <c r="BZ30">
        <v>36.754338709677398</v>
      </c>
      <c r="CA30">
        <v>34.9936193548387</v>
      </c>
      <c r="CB30">
        <v>999.9</v>
      </c>
      <c r="CC30">
        <v>0</v>
      </c>
      <c r="CD30">
        <v>0</v>
      </c>
      <c r="CE30">
        <v>9999.9525806451602</v>
      </c>
      <c r="CF30">
        <v>0</v>
      </c>
      <c r="CG30">
        <v>309.66383870967701</v>
      </c>
      <c r="CH30">
        <v>1299.9835483871</v>
      </c>
      <c r="CI30">
        <v>0.89999361290322599</v>
      </c>
      <c r="CJ30">
        <v>0.100006248387097</v>
      </c>
      <c r="CK30">
        <v>0</v>
      </c>
      <c r="CL30">
        <v>746.18187096774204</v>
      </c>
      <c r="CM30">
        <v>4.9997499999999997</v>
      </c>
      <c r="CN30">
        <v>9685.1783870967702</v>
      </c>
      <c r="CO30">
        <v>11304.896774193499</v>
      </c>
      <c r="CP30">
        <v>46.526000000000003</v>
      </c>
      <c r="CQ30">
        <v>48.420999999999999</v>
      </c>
      <c r="CR30">
        <v>47.375</v>
      </c>
      <c r="CS30">
        <v>48.070129032258002</v>
      </c>
      <c r="CT30">
        <v>48.561999999999998</v>
      </c>
      <c r="CU30">
        <v>1165.4761290322599</v>
      </c>
      <c r="CV30">
        <v>129.50741935483899</v>
      </c>
      <c r="CW30">
        <v>0</v>
      </c>
      <c r="CX30">
        <v>186.59999990463299</v>
      </c>
      <c r="CY30">
        <v>0</v>
      </c>
      <c r="CZ30">
        <v>744.93316000000004</v>
      </c>
      <c r="DA30">
        <v>-98.608230616099306</v>
      </c>
      <c r="DB30">
        <v>-1254.3176903696601</v>
      </c>
      <c r="DC30">
        <v>9669.2476000000006</v>
      </c>
      <c r="DD30">
        <v>15</v>
      </c>
      <c r="DE30">
        <v>1603749765.0999999</v>
      </c>
      <c r="DF30" t="s">
        <v>334</v>
      </c>
      <c r="DG30">
        <v>1603749764.0999999</v>
      </c>
      <c r="DH30">
        <v>1603749765.0999999</v>
      </c>
      <c r="DI30">
        <v>1</v>
      </c>
      <c r="DJ30">
        <v>0.309</v>
      </c>
      <c r="DK30">
        <v>-4.1000000000000002E-2</v>
      </c>
      <c r="DL30">
        <v>2.456</v>
      </c>
      <c r="DM30">
        <v>-6.4000000000000001E-2</v>
      </c>
      <c r="DN30">
        <v>400</v>
      </c>
      <c r="DO30">
        <v>4</v>
      </c>
      <c r="DP30">
        <v>0.24</v>
      </c>
      <c r="DQ30">
        <v>0.13</v>
      </c>
      <c r="DR30">
        <v>11.4439382033743</v>
      </c>
      <c r="DS30">
        <v>-0.22988481659141</v>
      </c>
      <c r="DT30">
        <v>2.9396186366878602E-2</v>
      </c>
      <c r="DU30">
        <v>1</v>
      </c>
      <c r="DV30">
        <v>-17.860600000000002</v>
      </c>
      <c r="DW30">
        <v>0.26575661846496701</v>
      </c>
      <c r="DX30">
        <v>3.34574754975124E-2</v>
      </c>
      <c r="DY30">
        <v>0</v>
      </c>
      <c r="DZ30">
        <v>10.648153333333299</v>
      </c>
      <c r="EA30">
        <v>0.150823581757523</v>
      </c>
      <c r="EB30">
        <v>1.1401717219592799E-2</v>
      </c>
      <c r="EC30">
        <v>1</v>
      </c>
      <c r="ED30">
        <v>2</v>
      </c>
      <c r="EE30">
        <v>3</v>
      </c>
      <c r="EF30" t="s">
        <v>306</v>
      </c>
      <c r="EG30">
        <v>100</v>
      </c>
      <c r="EH30">
        <v>100</v>
      </c>
      <c r="EI30">
        <v>2.4569999999999999</v>
      </c>
      <c r="EJ30">
        <v>-6.3500000000000001E-2</v>
      </c>
      <c r="EK30">
        <v>2.4560500000000598</v>
      </c>
      <c r="EL30">
        <v>0</v>
      </c>
      <c r="EM30">
        <v>0</v>
      </c>
      <c r="EN30">
        <v>0</v>
      </c>
      <c r="EO30">
        <v>-6.3513499999999598E-2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14.5</v>
      </c>
      <c r="EX30">
        <v>14.5</v>
      </c>
      <c r="EY30">
        <v>2</v>
      </c>
      <c r="EZ30">
        <v>517.15599999999995</v>
      </c>
      <c r="FA30">
        <v>469.82400000000001</v>
      </c>
      <c r="FB30">
        <v>36.113900000000001</v>
      </c>
      <c r="FC30">
        <v>35.715600000000002</v>
      </c>
      <c r="FD30">
        <v>30.000499999999999</v>
      </c>
      <c r="FE30">
        <v>35.512799999999999</v>
      </c>
      <c r="FF30">
        <v>35.459299999999999</v>
      </c>
      <c r="FG30">
        <v>23.002099999999999</v>
      </c>
      <c r="FH30">
        <v>0</v>
      </c>
      <c r="FI30">
        <v>100</v>
      </c>
      <c r="FJ30">
        <v>-999.9</v>
      </c>
      <c r="FK30">
        <v>400</v>
      </c>
      <c r="FL30">
        <v>13.802099999999999</v>
      </c>
      <c r="FM30">
        <v>101.041</v>
      </c>
      <c r="FN30">
        <v>100.396</v>
      </c>
    </row>
    <row r="31" spans="1:170" x14ac:dyDescent="0.25">
      <c r="A31">
        <v>15</v>
      </c>
      <c r="B31">
        <v>1603750793.5</v>
      </c>
      <c r="C31">
        <v>2047</v>
      </c>
      <c r="D31" t="s">
        <v>369</v>
      </c>
      <c r="E31" t="s">
        <v>370</v>
      </c>
      <c r="F31" t="s">
        <v>371</v>
      </c>
      <c r="G31" t="s">
        <v>303</v>
      </c>
      <c r="H31">
        <v>1603750785.5</v>
      </c>
      <c r="I31">
        <f t="shared" si="0"/>
        <v>6.2730417987352308E-3</v>
      </c>
      <c r="J31">
        <f t="shared" si="1"/>
        <v>7.7478617114157835</v>
      </c>
      <c r="K31">
        <f t="shared" si="2"/>
        <v>387.77238709677403</v>
      </c>
      <c r="L31">
        <f t="shared" si="3"/>
        <v>273.69219009013511</v>
      </c>
      <c r="M31">
        <f t="shared" si="4"/>
        <v>27.926018411127366</v>
      </c>
      <c r="N31">
        <f t="shared" si="5"/>
        <v>39.566122868997553</v>
      </c>
      <c r="O31">
        <f t="shared" si="6"/>
        <v>0.140873811685119</v>
      </c>
      <c r="P31">
        <f t="shared" si="7"/>
        <v>2.9629576128424553</v>
      </c>
      <c r="Q31">
        <f t="shared" si="8"/>
        <v>0.13725585349327382</v>
      </c>
      <c r="R31">
        <f t="shared" si="9"/>
        <v>8.610222842955173E-2</v>
      </c>
      <c r="S31">
        <f t="shared" si="10"/>
        <v>214.76453185966238</v>
      </c>
      <c r="T31">
        <f t="shared" si="11"/>
        <v>36.577150343873924</v>
      </c>
      <c r="U31">
        <f t="shared" si="12"/>
        <v>35.0107419354839</v>
      </c>
      <c r="V31">
        <f t="shared" si="13"/>
        <v>5.6517321696035756</v>
      </c>
      <c r="W31">
        <f t="shared" si="14"/>
        <v>18.203908641912655</v>
      </c>
      <c r="X31">
        <f t="shared" si="15"/>
        <v>1.143713135187447</v>
      </c>
      <c r="Y31">
        <f t="shared" si="16"/>
        <v>6.2827888102787082</v>
      </c>
      <c r="Z31">
        <f t="shared" si="17"/>
        <v>4.5080190344161286</v>
      </c>
      <c r="AA31">
        <f t="shared" si="18"/>
        <v>-276.64114332422366</v>
      </c>
      <c r="AB31">
        <f t="shared" si="19"/>
        <v>307.492881252328</v>
      </c>
      <c r="AC31">
        <f t="shared" si="20"/>
        <v>24.467387352404344</v>
      </c>
      <c r="AD31">
        <f t="shared" si="21"/>
        <v>270.08365714017106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52163.559665210261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372</v>
      </c>
      <c r="AQ31">
        <v>971.89057692307699</v>
      </c>
      <c r="AR31">
        <v>1196.3599999999999</v>
      </c>
      <c r="AS31">
        <f t="shared" si="27"/>
        <v>0.18762698776030873</v>
      </c>
      <c r="AT31">
        <v>0.5</v>
      </c>
      <c r="AU31">
        <f t="shared" si="28"/>
        <v>1095.866013650352</v>
      </c>
      <c r="AV31">
        <f t="shared" si="29"/>
        <v>7.7478617114157835</v>
      </c>
      <c r="AW31">
        <f t="shared" si="30"/>
        <v>102.80701956505645</v>
      </c>
      <c r="AX31">
        <f t="shared" si="31"/>
        <v>0.50886856798956825</v>
      </c>
      <c r="AY31">
        <f t="shared" si="32"/>
        <v>7.5972875219473528E-3</v>
      </c>
      <c r="AZ31">
        <f t="shared" si="33"/>
        <v>1.7266709017352639</v>
      </c>
      <c r="BA31" t="s">
        <v>373</v>
      </c>
      <c r="BB31">
        <v>587.57000000000005</v>
      </c>
      <c r="BC31">
        <f t="shared" si="34"/>
        <v>608.78999999999985</v>
      </c>
      <c r="BD31">
        <f t="shared" si="35"/>
        <v>0.36871404437806626</v>
      </c>
      <c r="BE31">
        <f t="shared" si="36"/>
        <v>0.77237325715738603</v>
      </c>
      <c r="BF31">
        <f t="shared" si="37"/>
        <v>0.46678586510714226</v>
      </c>
      <c r="BG31">
        <f t="shared" si="38"/>
        <v>0.81116685152831047</v>
      </c>
      <c r="BH31">
        <f t="shared" si="39"/>
        <v>1299.9774193548401</v>
      </c>
      <c r="BI31">
        <f t="shared" si="40"/>
        <v>1095.866013650352</v>
      </c>
      <c r="BJ31">
        <f t="shared" si="41"/>
        <v>0.84298849913424978</v>
      </c>
      <c r="BK31">
        <f t="shared" si="42"/>
        <v>0.1959769982684994</v>
      </c>
      <c r="BL31">
        <v>6</v>
      </c>
      <c r="BM31">
        <v>0.5</v>
      </c>
      <c r="BN31" t="s">
        <v>290</v>
      </c>
      <c r="BO31">
        <v>2</v>
      </c>
      <c r="BP31">
        <v>1603750785.5</v>
      </c>
      <c r="BQ31">
        <v>387.77238709677403</v>
      </c>
      <c r="BR31">
        <v>399.98809677419399</v>
      </c>
      <c r="BS31">
        <v>11.2090935483871</v>
      </c>
      <c r="BT31">
        <v>3.7662719354838701</v>
      </c>
      <c r="BU31">
        <v>385.31638709677401</v>
      </c>
      <c r="BV31">
        <v>11.2726064516129</v>
      </c>
      <c r="BW31">
        <v>500.03025806451598</v>
      </c>
      <c r="BX31">
        <v>101.934387096774</v>
      </c>
      <c r="BY31">
        <v>0.100012941935484</v>
      </c>
      <c r="BZ31">
        <v>36.935712903225799</v>
      </c>
      <c r="CA31">
        <v>35.0107419354839</v>
      </c>
      <c r="CB31">
        <v>999.9</v>
      </c>
      <c r="CC31">
        <v>0</v>
      </c>
      <c r="CD31">
        <v>0</v>
      </c>
      <c r="CE31">
        <v>9998.2874193548396</v>
      </c>
      <c r="CF31">
        <v>0</v>
      </c>
      <c r="CG31">
        <v>614.73122580645202</v>
      </c>
      <c r="CH31">
        <v>1299.9774193548401</v>
      </c>
      <c r="CI31">
        <v>0.89999861290322603</v>
      </c>
      <c r="CJ31">
        <v>0.100001448387097</v>
      </c>
      <c r="CK31">
        <v>0</v>
      </c>
      <c r="CL31">
        <v>974.011161290323</v>
      </c>
      <c r="CM31">
        <v>4.9997499999999997</v>
      </c>
      <c r="CN31">
        <v>12638.396774193599</v>
      </c>
      <c r="CO31">
        <v>11304.874193548399</v>
      </c>
      <c r="CP31">
        <v>46.518000000000001</v>
      </c>
      <c r="CQ31">
        <v>48.390999999999998</v>
      </c>
      <c r="CR31">
        <v>47.311999999999998</v>
      </c>
      <c r="CS31">
        <v>48.162967741935503</v>
      </c>
      <c r="CT31">
        <v>48.542000000000002</v>
      </c>
      <c r="CU31">
        <v>1165.47806451613</v>
      </c>
      <c r="CV31">
        <v>129.49935483870999</v>
      </c>
      <c r="CW31">
        <v>0</v>
      </c>
      <c r="CX31">
        <v>157.90000009536701</v>
      </c>
      <c r="CY31">
        <v>0</v>
      </c>
      <c r="CZ31">
        <v>971.89057692307699</v>
      </c>
      <c r="DA31">
        <v>-352.19873505218197</v>
      </c>
      <c r="DB31">
        <v>-4487.5623933153302</v>
      </c>
      <c r="DC31">
        <v>12611.723076923099</v>
      </c>
      <c r="DD31">
        <v>15</v>
      </c>
      <c r="DE31">
        <v>1603749765.0999999</v>
      </c>
      <c r="DF31" t="s">
        <v>334</v>
      </c>
      <c r="DG31">
        <v>1603749764.0999999</v>
      </c>
      <c r="DH31">
        <v>1603749765.0999999</v>
      </c>
      <c r="DI31">
        <v>1</v>
      </c>
      <c r="DJ31">
        <v>0.309</v>
      </c>
      <c r="DK31">
        <v>-4.1000000000000002E-2</v>
      </c>
      <c r="DL31">
        <v>2.456</v>
      </c>
      <c r="DM31">
        <v>-6.4000000000000001E-2</v>
      </c>
      <c r="DN31">
        <v>400</v>
      </c>
      <c r="DO31">
        <v>4</v>
      </c>
      <c r="DP31">
        <v>0.24</v>
      </c>
      <c r="DQ31">
        <v>0.13</v>
      </c>
      <c r="DR31">
        <v>7.7495471191831404</v>
      </c>
      <c r="DS31">
        <v>-3.9246157770598998E-2</v>
      </c>
      <c r="DT31">
        <v>1.7246349131622599E-2</v>
      </c>
      <c r="DU31">
        <v>1</v>
      </c>
      <c r="DV31">
        <v>-12.21616</v>
      </c>
      <c r="DW31">
        <v>6.3270300333517701E-3</v>
      </c>
      <c r="DX31">
        <v>2.1303843158766701E-2</v>
      </c>
      <c r="DY31">
        <v>1</v>
      </c>
      <c r="DZ31">
        <v>7.4422730000000001</v>
      </c>
      <c r="EA31">
        <v>0.15661748609564999</v>
      </c>
      <c r="EB31">
        <v>1.1474612310081201E-2</v>
      </c>
      <c r="EC31">
        <v>1</v>
      </c>
      <c r="ED31">
        <v>3</v>
      </c>
      <c r="EE31">
        <v>3</v>
      </c>
      <c r="EF31" t="s">
        <v>292</v>
      </c>
      <c r="EG31">
        <v>100</v>
      </c>
      <c r="EH31">
        <v>100</v>
      </c>
      <c r="EI31">
        <v>2.456</v>
      </c>
      <c r="EJ31">
        <v>-6.3500000000000001E-2</v>
      </c>
      <c r="EK31">
        <v>2.4560500000000598</v>
      </c>
      <c r="EL31">
        <v>0</v>
      </c>
      <c r="EM31">
        <v>0</v>
      </c>
      <c r="EN31">
        <v>0</v>
      </c>
      <c r="EO31">
        <v>-6.3513499999999598E-2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17.2</v>
      </c>
      <c r="EX31">
        <v>17.100000000000001</v>
      </c>
      <c r="EY31">
        <v>2</v>
      </c>
      <c r="EZ31">
        <v>515.69200000000001</v>
      </c>
      <c r="FA31">
        <v>469.73</v>
      </c>
      <c r="FB31">
        <v>36.258499999999998</v>
      </c>
      <c r="FC31">
        <v>35.843000000000004</v>
      </c>
      <c r="FD31">
        <v>30.0002</v>
      </c>
      <c r="FE31">
        <v>35.642800000000001</v>
      </c>
      <c r="FF31">
        <v>35.592700000000001</v>
      </c>
      <c r="FG31">
        <v>23.001200000000001</v>
      </c>
      <c r="FH31">
        <v>0</v>
      </c>
      <c r="FI31">
        <v>100</v>
      </c>
      <c r="FJ31">
        <v>-999.9</v>
      </c>
      <c r="FK31">
        <v>400</v>
      </c>
      <c r="FL31">
        <v>14.139099999999999</v>
      </c>
      <c r="FM31">
        <v>101.024</v>
      </c>
      <c r="FN31">
        <v>100.363</v>
      </c>
    </row>
    <row r="32" spans="1:170" x14ac:dyDescent="0.25">
      <c r="A32">
        <v>16</v>
      </c>
      <c r="B32">
        <v>1603750920.5</v>
      </c>
      <c r="C32">
        <v>2174</v>
      </c>
      <c r="D32" t="s">
        <v>374</v>
      </c>
      <c r="E32" t="s">
        <v>375</v>
      </c>
      <c r="F32" t="s">
        <v>376</v>
      </c>
      <c r="G32" t="s">
        <v>310</v>
      </c>
      <c r="H32">
        <v>1603750912.5</v>
      </c>
      <c r="I32">
        <f t="shared" si="0"/>
        <v>5.7824049394514581E-3</v>
      </c>
      <c r="J32">
        <f t="shared" si="1"/>
        <v>8.0002744180472334</v>
      </c>
      <c r="K32">
        <f t="shared" si="2"/>
        <v>387.71499999999997</v>
      </c>
      <c r="L32">
        <f t="shared" si="3"/>
        <v>252.62375455806963</v>
      </c>
      <c r="M32">
        <f t="shared" si="4"/>
        <v>25.775100513969928</v>
      </c>
      <c r="N32">
        <f t="shared" si="5"/>
        <v>39.558406188902978</v>
      </c>
      <c r="O32">
        <f t="shared" si="6"/>
        <v>0.11890478820142998</v>
      </c>
      <c r="P32">
        <f t="shared" si="7"/>
        <v>2.963492514612958</v>
      </c>
      <c r="Q32">
        <f t="shared" si="8"/>
        <v>0.11631655747620201</v>
      </c>
      <c r="R32">
        <f t="shared" si="9"/>
        <v>7.2925698289763641E-2</v>
      </c>
      <c r="S32">
        <f t="shared" si="10"/>
        <v>214.766633727483</v>
      </c>
      <c r="T32">
        <f t="shared" si="11"/>
        <v>36.938755943588582</v>
      </c>
      <c r="U32">
        <f t="shared" si="12"/>
        <v>36.0329129032258</v>
      </c>
      <c r="V32">
        <f t="shared" si="13"/>
        <v>5.9795974175447508</v>
      </c>
      <c r="W32">
        <f t="shared" si="14"/>
        <v>17.016671782526796</v>
      </c>
      <c r="X32">
        <f t="shared" si="15"/>
        <v>1.082984956212844</v>
      </c>
      <c r="Y32">
        <f t="shared" si="16"/>
        <v>6.3642583582347978</v>
      </c>
      <c r="Z32">
        <f t="shared" si="17"/>
        <v>4.8966124613319071</v>
      </c>
      <c r="AA32">
        <f t="shared" si="18"/>
        <v>-255.00405782980931</v>
      </c>
      <c r="AB32">
        <f t="shared" si="19"/>
        <v>181.96471084148507</v>
      </c>
      <c r="AC32">
        <f t="shared" si="20"/>
        <v>14.564946099843878</v>
      </c>
      <c r="AD32">
        <f t="shared" si="21"/>
        <v>156.29223283900262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52138.904655794664</v>
      </c>
      <c r="AJ32" t="s">
        <v>287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377</v>
      </c>
      <c r="AQ32">
        <v>657.58076923076896</v>
      </c>
      <c r="AR32">
        <v>909.26</v>
      </c>
      <c r="AS32">
        <f t="shared" si="27"/>
        <v>0.27679566985156179</v>
      </c>
      <c r="AT32">
        <v>0.5</v>
      </c>
      <c r="AU32">
        <f t="shared" si="28"/>
        <v>1095.8763878439029</v>
      </c>
      <c r="AV32">
        <f t="shared" si="29"/>
        <v>8.0002744180472334</v>
      </c>
      <c r="AW32">
        <f t="shared" si="30"/>
        <v>151.66691942388152</v>
      </c>
      <c r="AX32">
        <f t="shared" si="31"/>
        <v>0.47100939225304089</v>
      </c>
      <c r="AY32">
        <f t="shared" si="32"/>
        <v>7.8275451437916314E-3</v>
      </c>
      <c r="AZ32">
        <f t="shared" si="33"/>
        <v>2.5876207025493256</v>
      </c>
      <c r="BA32" t="s">
        <v>378</v>
      </c>
      <c r="BB32">
        <v>480.99</v>
      </c>
      <c r="BC32">
        <f t="shared" si="34"/>
        <v>428.27</v>
      </c>
      <c r="BD32">
        <f t="shared" si="35"/>
        <v>0.58766486274833873</v>
      </c>
      <c r="BE32">
        <f t="shared" si="36"/>
        <v>0.84600642194247566</v>
      </c>
      <c r="BF32">
        <f t="shared" si="37"/>
        <v>1.2987678530315425</v>
      </c>
      <c r="BG32">
        <f t="shared" si="38"/>
        <v>0.9239052686776712</v>
      </c>
      <c r="BH32">
        <f t="shared" si="39"/>
        <v>1299.9896774193501</v>
      </c>
      <c r="BI32">
        <f t="shared" si="40"/>
        <v>1095.8763878439029</v>
      </c>
      <c r="BJ32">
        <f t="shared" si="41"/>
        <v>0.84298853050845846</v>
      </c>
      <c r="BK32">
        <f t="shared" si="42"/>
        <v>0.19597706101691686</v>
      </c>
      <c r="BL32">
        <v>6</v>
      </c>
      <c r="BM32">
        <v>0.5</v>
      </c>
      <c r="BN32" t="s">
        <v>290</v>
      </c>
      <c r="BO32">
        <v>2</v>
      </c>
      <c r="BP32">
        <v>1603750912.5</v>
      </c>
      <c r="BQ32">
        <v>387.71499999999997</v>
      </c>
      <c r="BR32">
        <v>400.005258064516</v>
      </c>
      <c r="BS32">
        <v>10.6144193548387</v>
      </c>
      <c r="BT32">
        <v>3.7493987096774202</v>
      </c>
      <c r="BU32">
        <v>385.25893548387103</v>
      </c>
      <c r="BV32">
        <v>10.677938709677401</v>
      </c>
      <c r="BW32">
        <v>500.01551612903199</v>
      </c>
      <c r="BX32">
        <v>101.929612903226</v>
      </c>
      <c r="BY32">
        <v>9.99866451612903E-2</v>
      </c>
      <c r="BZ32">
        <v>37.1718451612903</v>
      </c>
      <c r="CA32">
        <v>36.0329129032258</v>
      </c>
      <c r="CB32">
        <v>999.9</v>
      </c>
      <c r="CC32">
        <v>0</v>
      </c>
      <c r="CD32">
        <v>0</v>
      </c>
      <c r="CE32">
        <v>10001.7870967742</v>
      </c>
      <c r="CF32">
        <v>0</v>
      </c>
      <c r="CG32">
        <v>1135.0435483870999</v>
      </c>
      <c r="CH32">
        <v>1299.9896774193501</v>
      </c>
      <c r="CI32">
        <v>0.89999845161290304</v>
      </c>
      <c r="CJ32">
        <v>0.10000157419354801</v>
      </c>
      <c r="CK32">
        <v>0</v>
      </c>
      <c r="CL32">
        <v>658.54048387096805</v>
      </c>
      <c r="CM32">
        <v>4.9997499999999997</v>
      </c>
      <c r="CN32">
        <v>8597.8861290322602</v>
      </c>
      <c r="CO32">
        <v>11304.964516128999</v>
      </c>
      <c r="CP32">
        <v>46.651000000000003</v>
      </c>
      <c r="CQ32">
        <v>48.436999999999998</v>
      </c>
      <c r="CR32">
        <v>47.375</v>
      </c>
      <c r="CS32">
        <v>48.362806451612897</v>
      </c>
      <c r="CT32">
        <v>48.679000000000002</v>
      </c>
      <c r="CU32">
        <v>1165.48774193548</v>
      </c>
      <c r="CV32">
        <v>129.50193548387099</v>
      </c>
      <c r="CW32">
        <v>0</v>
      </c>
      <c r="CX32">
        <v>126</v>
      </c>
      <c r="CY32">
        <v>0</v>
      </c>
      <c r="CZ32">
        <v>657.58076923076896</v>
      </c>
      <c r="DA32">
        <v>-126.409230587406</v>
      </c>
      <c r="DB32">
        <v>-1607.0345275709201</v>
      </c>
      <c r="DC32">
        <v>8585.8746153846205</v>
      </c>
      <c r="DD32">
        <v>15</v>
      </c>
      <c r="DE32">
        <v>1603749765.0999999</v>
      </c>
      <c r="DF32" t="s">
        <v>334</v>
      </c>
      <c r="DG32">
        <v>1603749764.0999999</v>
      </c>
      <c r="DH32">
        <v>1603749765.0999999</v>
      </c>
      <c r="DI32">
        <v>1</v>
      </c>
      <c r="DJ32">
        <v>0.309</v>
      </c>
      <c r="DK32">
        <v>-4.1000000000000002E-2</v>
      </c>
      <c r="DL32">
        <v>2.456</v>
      </c>
      <c r="DM32">
        <v>-6.4000000000000001E-2</v>
      </c>
      <c r="DN32">
        <v>400</v>
      </c>
      <c r="DO32">
        <v>4</v>
      </c>
      <c r="DP32">
        <v>0.24</v>
      </c>
      <c r="DQ32">
        <v>0.13</v>
      </c>
      <c r="DR32">
        <v>7.9950008526707004</v>
      </c>
      <c r="DS32">
        <v>0.77072411172002098</v>
      </c>
      <c r="DT32">
        <v>6.97184876020112E-2</v>
      </c>
      <c r="DU32">
        <v>0</v>
      </c>
      <c r="DV32">
        <v>-12.2864566666667</v>
      </c>
      <c r="DW32">
        <v>-1.3258278086763</v>
      </c>
      <c r="DX32">
        <v>0.10519150689206</v>
      </c>
      <c r="DY32">
        <v>0</v>
      </c>
      <c r="DZ32">
        <v>6.8618129999999997</v>
      </c>
      <c r="EA32">
        <v>0.814950567296991</v>
      </c>
      <c r="EB32">
        <v>5.8871702152505603E-2</v>
      </c>
      <c r="EC32">
        <v>0</v>
      </c>
      <c r="ED32">
        <v>0</v>
      </c>
      <c r="EE32">
        <v>3</v>
      </c>
      <c r="EF32" t="s">
        <v>313</v>
      </c>
      <c r="EG32">
        <v>100</v>
      </c>
      <c r="EH32">
        <v>100</v>
      </c>
      <c r="EI32">
        <v>2.456</v>
      </c>
      <c r="EJ32">
        <v>-6.3500000000000001E-2</v>
      </c>
      <c r="EK32">
        <v>2.4560500000000598</v>
      </c>
      <c r="EL32">
        <v>0</v>
      </c>
      <c r="EM32">
        <v>0</v>
      </c>
      <c r="EN32">
        <v>0</v>
      </c>
      <c r="EO32">
        <v>-6.3513499999999598E-2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19.3</v>
      </c>
      <c r="EX32">
        <v>19.3</v>
      </c>
      <c r="EY32">
        <v>2</v>
      </c>
      <c r="EZ32">
        <v>515.63300000000004</v>
      </c>
      <c r="FA32">
        <v>471.57499999999999</v>
      </c>
      <c r="FB32">
        <v>36.382100000000001</v>
      </c>
      <c r="FC32">
        <v>35.862900000000003</v>
      </c>
      <c r="FD32">
        <v>30.0001</v>
      </c>
      <c r="FE32">
        <v>35.668900000000001</v>
      </c>
      <c r="FF32">
        <v>35.619</v>
      </c>
      <c r="FG32">
        <v>22.997699999999998</v>
      </c>
      <c r="FH32">
        <v>0</v>
      </c>
      <c r="FI32">
        <v>100</v>
      </c>
      <c r="FJ32">
        <v>-999.9</v>
      </c>
      <c r="FK32">
        <v>400</v>
      </c>
      <c r="FL32">
        <v>11.0442</v>
      </c>
      <c r="FM32">
        <v>101.033</v>
      </c>
      <c r="FN32">
        <v>100.38</v>
      </c>
    </row>
    <row r="33" spans="1:170" x14ac:dyDescent="0.25">
      <c r="A33">
        <v>17</v>
      </c>
      <c r="B33">
        <v>1603751041.5</v>
      </c>
      <c r="C33">
        <v>2295</v>
      </c>
      <c r="D33" t="s">
        <v>379</v>
      </c>
      <c r="E33" t="s">
        <v>380</v>
      </c>
      <c r="F33" t="s">
        <v>381</v>
      </c>
      <c r="G33" t="s">
        <v>303</v>
      </c>
      <c r="H33">
        <v>1603751033.75</v>
      </c>
      <c r="I33">
        <f t="shared" si="0"/>
        <v>4.1363603984962867E-3</v>
      </c>
      <c r="J33">
        <f t="shared" si="1"/>
        <v>4.4451819677632622</v>
      </c>
      <c r="K33">
        <f t="shared" si="2"/>
        <v>392.70856666666702</v>
      </c>
      <c r="L33">
        <f t="shared" si="3"/>
        <v>269.43573167776975</v>
      </c>
      <c r="M33">
        <f t="shared" si="4"/>
        <v>27.490396353163746</v>
      </c>
      <c r="N33">
        <f t="shared" si="5"/>
        <v>40.06786361157392</v>
      </c>
      <c r="O33">
        <f t="shared" si="6"/>
        <v>7.6394403245057044E-2</v>
      </c>
      <c r="P33">
        <f t="shared" si="7"/>
        <v>2.963600588846818</v>
      </c>
      <c r="Q33">
        <f t="shared" si="8"/>
        <v>7.5317019815774322E-2</v>
      </c>
      <c r="R33">
        <f t="shared" si="9"/>
        <v>4.7168670171072E-2</v>
      </c>
      <c r="S33">
        <f t="shared" si="10"/>
        <v>214.76299296439498</v>
      </c>
      <c r="T33">
        <f t="shared" si="11"/>
        <v>37.821550195022169</v>
      </c>
      <c r="U33">
        <f t="shared" si="12"/>
        <v>36.957686666666703</v>
      </c>
      <c r="V33">
        <f t="shared" si="13"/>
        <v>6.2903317188879724</v>
      </c>
      <c r="W33">
        <f t="shared" si="14"/>
        <v>13.544006062778028</v>
      </c>
      <c r="X33">
        <f t="shared" si="15"/>
        <v>0.88394223830809082</v>
      </c>
      <c r="Y33">
        <f t="shared" si="16"/>
        <v>6.5264459733030007</v>
      </c>
      <c r="Z33">
        <f t="shared" si="17"/>
        <v>5.4063894805798816</v>
      </c>
      <c r="AA33">
        <f t="shared" si="18"/>
        <v>-182.41349357368625</v>
      </c>
      <c r="AB33">
        <f t="shared" si="19"/>
        <v>108.09272240751187</v>
      </c>
      <c r="AC33">
        <f t="shared" si="20"/>
        <v>8.7099738102040156</v>
      </c>
      <c r="AD33">
        <f t="shared" si="21"/>
        <v>149.15219560842462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52064.350959439966</v>
      </c>
      <c r="AJ33" t="s">
        <v>287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382</v>
      </c>
      <c r="AQ33">
        <v>600.2604</v>
      </c>
      <c r="AR33">
        <v>747.21</v>
      </c>
      <c r="AS33">
        <f t="shared" si="27"/>
        <v>0.19666439153651583</v>
      </c>
      <c r="AT33">
        <v>0.5</v>
      </c>
      <c r="AU33">
        <f t="shared" si="28"/>
        <v>1095.8605997509737</v>
      </c>
      <c r="AV33">
        <f t="shared" si="29"/>
        <v>4.4451819677632622</v>
      </c>
      <c r="AW33">
        <f t="shared" si="30"/>
        <v>107.75837902943327</v>
      </c>
      <c r="AX33">
        <f t="shared" si="31"/>
        <v>0.34962058858955314</v>
      </c>
      <c r="AY33">
        <f t="shared" si="32"/>
        <v>4.5835478059170201E-3</v>
      </c>
      <c r="AZ33">
        <f t="shared" si="33"/>
        <v>3.3656803308306897</v>
      </c>
      <c r="BA33" t="s">
        <v>383</v>
      </c>
      <c r="BB33">
        <v>485.97</v>
      </c>
      <c r="BC33">
        <f t="shared" si="34"/>
        <v>261.24</v>
      </c>
      <c r="BD33">
        <f t="shared" si="35"/>
        <v>0.56250803858520915</v>
      </c>
      <c r="BE33">
        <f t="shared" si="36"/>
        <v>0.9058971006192118</v>
      </c>
      <c r="BF33">
        <f t="shared" si="37"/>
        <v>4.6308021234819066</v>
      </c>
      <c r="BG33">
        <f t="shared" si="38"/>
        <v>0.98753905655316399</v>
      </c>
      <c r="BH33">
        <f t="shared" si="39"/>
        <v>1299.97133333333</v>
      </c>
      <c r="BI33">
        <f t="shared" si="40"/>
        <v>1095.8605997509737</v>
      </c>
      <c r="BJ33">
        <f t="shared" si="41"/>
        <v>0.842988281088488</v>
      </c>
      <c r="BK33">
        <f t="shared" si="42"/>
        <v>0.19597656217697607</v>
      </c>
      <c r="BL33">
        <v>6</v>
      </c>
      <c r="BM33">
        <v>0.5</v>
      </c>
      <c r="BN33" t="s">
        <v>290</v>
      </c>
      <c r="BO33">
        <v>2</v>
      </c>
      <c r="BP33">
        <v>1603751033.75</v>
      </c>
      <c r="BQ33">
        <v>392.70856666666702</v>
      </c>
      <c r="BR33">
        <v>399.991733333333</v>
      </c>
      <c r="BS33">
        <v>8.6635936666666709</v>
      </c>
      <c r="BT33">
        <v>3.7431753333333302</v>
      </c>
      <c r="BU33">
        <v>390.25256666666701</v>
      </c>
      <c r="BV33">
        <v>8.7271083333333301</v>
      </c>
      <c r="BW33">
        <v>500.02146666666698</v>
      </c>
      <c r="BX33">
        <v>101.929466666667</v>
      </c>
      <c r="BY33">
        <v>0.100045833333333</v>
      </c>
      <c r="BZ33">
        <v>37.634223333333303</v>
      </c>
      <c r="CA33">
        <v>36.957686666666703</v>
      </c>
      <c r="CB33">
        <v>999.9</v>
      </c>
      <c r="CC33">
        <v>0</v>
      </c>
      <c r="CD33">
        <v>0</v>
      </c>
      <c r="CE33">
        <v>10002.414000000001</v>
      </c>
      <c r="CF33">
        <v>0</v>
      </c>
      <c r="CG33">
        <v>987.07240000000002</v>
      </c>
      <c r="CH33">
        <v>1299.97133333333</v>
      </c>
      <c r="CI33">
        <v>0.90000656666666701</v>
      </c>
      <c r="CJ33">
        <v>9.99936133333333E-2</v>
      </c>
      <c r="CK33">
        <v>0</v>
      </c>
      <c r="CL33">
        <v>601.97439999999995</v>
      </c>
      <c r="CM33">
        <v>4.9997499999999997</v>
      </c>
      <c r="CN33">
        <v>7892.6346666666695</v>
      </c>
      <c r="CO33">
        <v>11304.833333333299</v>
      </c>
      <c r="CP33">
        <v>46.953800000000001</v>
      </c>
      <c r="CQ33">
        <v>48.795466666666599</v>
      </c>
      <c r="CR33">
        <v>47.645600000000002</v>
      </c>
      <c r="CS33">
        <v>48.824599999999997</v>
      </c>
      <c r="CT33">
        <v>48.983199999999997</v>
      </c>
      <c r="CU33">
        <v>1165.48233333333</v>
      </c>
      <c r="CV33">
        <v>129.48933333333301</v>
      </c>
      <c r="CW33">
        <v>0</v>
      </c>
      <c r="CX33">
        <v>120.200000047684</v>
      </c>
      <c r="CY33">
        <v>0</v>
      </c>
      <c r="CZ33">
        <v>600.2604</v>
      </c>
      <c r="DA33">
        <v>-203.71630739632101</v>
      </c>
      <c r="DB33">
        <v>-2595.0038421916101</v>
      </c>
      <c r="DC33">
        <v>7870.9723999999997</v>
      </c>
      <c r="DD33">
        <v>15</v>
      </c>
      <c r="DE33">
        <v>1603749765.0999999</v>
      </c>
      <c r="DF33" t="s">
        <v>334</v>
      </c>
      <c r="DG33">
        <v>1603749764.0999999</v>
      </c>
      <c r="DH33">
        <v>1603749765.0999999</v>
      </c>
      <c r="DI33">
        <v>1</v>
      </c>
      <c r="DJ33">
        <v>0.309</v>
      </c>
      <c r="DK33">
        <v>-4.1000000000000002E-2</v>
      </c>
      <c r="DL33">
        <v>2.456</v>
      </c>
      <c r="DM33">
        <v>-6.4000000000000001E-2</v>
      </c>
      <c r="DN33">
        <v>400</v>
      </c>
      <c r="DO33">
        <v>4</v>
      </c>
      <c r="DP33">
        <v>0.24</v>
      </c>
      <c r="DQ33">
        <v>0.13</v>
      </c>
      <c r="DR33">
        <v>4.4475466423092396</v>
      </c>
      <c r="DS33">
        <v>-0.414422297902723</v>
      </c>
      <c r="DT33">
        <v>3.4562836749091198E-2</v>
      </c>
      <c r="DU33">
        <v>1</v>
      </c>
      <c r="DV33">
        <v>-7.2848803333333301</v>
      </c>
      <c r="DW33">
        <v>0.52755870967741603</v>
      </c>
      <c r="DX33">
        <v>4.4179446992414398E-2</v>
      </c>
      <c r="DY33">
        <v>0</v>
      </c>
      <c r="DZ33">
        <v>4.92193066666667</v>
      </c>
      <c r="EA33">
        <v>-0.18391474972191299</v>
      </c>
      <c r="EB33">
        <v>1.39115007417923E-2</v>
      </c>
      <c r="EC33">
        <v>1</v>
      </c>
      <c r="ED33">
        <v>2</v>
      </c>
      <c r="EE33">
        <v>3</v>
      </c>
      <c r="EF33" t="s">
        <v>306</v>
      </c>
      <c r="EG33">
        <v>100</v>
      </c>
      <c r="EH33">
        <v>100</v>
      </c>
      <c r="EI33">
        <v>2.456</v>
      </c>
      <c r="EJ33">
        <v>-6.3500000000000001E-2</v>
      </c>
      <c r="EK33">
        <v>2.4560500000000598</v>
      </c>
      <c r="EL33">
        <v>0</v>
      </c>
      <c r="EM33">
        <v>0</v>
      </c>
      <c r="EN33">
        <v>0</v>
      </c>
      <c r="EO33">
        <v>-6.3513499999999598E-2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21.3</v>
      </c>
      <c r="EX33">
        <v>21.3</v>
      </c>
      <c r="EY33">
        <v>2</v>
      </c>
      <c r="EZ33">
        <v>514.66099999999994</v>
      </c>
      <c r="FA33">
        <v>469.40699999999998</v>
      </c>
      <c r="FB33">
        <v>36.689300000000003</v>
      </c>
      <c r="FC33">
        <v>35.930100000000003</v>
      </c>
      <c r="FD33">
        <v>30.000499999999999</v>
      </c>
      <c r="FE33">
        <v>35.730400000000003</v>
      </c>
      <c r="FF33">
        <v>35.688200000000002</v>
      </c>
      <c r="FG33">
        <v>23.003799999999998</v>
      </c>
      <c r="FH33">
        <v>0</v>
      </c>
      <c r="FI33">
        <v>100</v>
      </c>
      <c r="FJ33">
        <v>-999.9</v>
      </c>
      <c r="FK33">
        <v>400</v>
      </c>
      <c r="FL33">
        <v>10.5289</v>
      </c>
      <c r="FM33">
        <v>101.03</v>
      </c>
      <c r="FN33">
        <v>100.373</v>
      </c>
    </row>
    <row r="34" spans="1:170" x14ac:dyDescent="0.25">
      <c r="A34">
        <v>18</v>
      </c>
      <c r="B34">
        <v>1603751168.5</v>
      </c>
      <c r="C34">
        <v>2422</v>
      </c>
      <c r="D34" t="s">
        <v>384</v>
      </c>
      <c r="E34" t="s">
        <v>385</v>
      </c>
      <c r="F34" t="s">
        <v>386</v>
      </c>
      <c r="G34" t="s">
        <v>387</v>
      </c>
      <c r="H34">
        <v>1603751160.5</v>
      </c>
      <c r="I34">
        <f t="shared" si="0"/>
        <v>9.8758321419285915E-3</v>
      </c>
      <c r="J34">
        <f t="shared" si="1"/>
        <v>12.019514502846357</v>
      </c>
      <c r="K34">
        <f t="shared" si="2"/>
        <v>381.07167741935501</v>
      </c>
      <c r="L34">
        <f t="shared" si="3"/>
        <v>268.88629703171705</v>
      </c>
      <c r="M34">
        <f t="shared" si="4"/>
        <v>27.435504218954698</v>
      </c>
      <c r="N34">
        <f t="shared" si="5"/>
        <v>38.882210543922326</v>
      </c>
      <c r="O34">
        <f t="shared" si="6"/>
        <v>0.22502154254935555</v>
      </c>
      <c r="P34">
        <f t="shared" si="7"/>
        <v>2.9629428255921391</v>
      </c>
      <c r="Q34">
        <f t="shared" si="8"/>
        <v>0.21594037233037586</v>
      </c>
      <c r="R34">
        <f t="shared" si="9"/>
        <v>0.13574810173766488</v>
      </c>
      <c r="S34">
        <f t="shared" si="10"/>
        <v>214.76845274443252</v>
      </c>
      <c r="T34">
        <f t="shared" si="11"/>
        <v>36.536757297115102</v>
      </c>
      <c r="U34">
        <f t="shared" si="12"/>
        <v>36.299493548387098</v>
      </c>
      <c r="V34">
        <f t="shared" si="13"/>
        <v>6.0677728000766606</v>
      </c>
      <c r="W34">
        <f t="shared" si="14"/>
        <v>23.91395861162043</v>
      </c>
      <c r="X34">
        <f t="shared" si="15"/>
        <v>1.5761432191924709</v>
      </c>
      <c r="Y34">
        <f t="shared" si="16"/>
        <v>6.5908921429118017</v>
      </c>
      <c r="Z34">
        <f t="shared" si="17"/>
        <v>4.4916295808841902</v>
      </c>
      <c r="AA34">
        <f t="shared" si="18"/>
        <v>-435.52419745905087</v>
      </c>
      <c r="AB34">
        <f t="shared" si="19"/>
        <v>242.11411917685359</v>
      </c>
      <c r="AC34">
        <f t="shared" si="20"/>
        <v>19.468688647340464</v>
      </c>
      <c r="AD34">
        <f t="shared" si="21"/>
        <v>40.827063109575704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52015.529539773263</v>
      </c>
      <c r="AJ34" t="s">
        <v>287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388</v>
      </c>
      <c r="AQ34">
        <v>756.76499999999999</v>
      </c>
      <c r="AR34">
        <v>1090.3599999999999</v>
      </c>
      <c r="AS34">
        <f t="shared" si="27"/>
        <v>0.30594941120363917</v>
      </c>
      <c r="AT34">
        <v>0.5</v>
      </c>
      <c r="AU34">
        <f t="shared" si="28"/>
        <v>1095.8817394568998</v>
      </c>
      <c r="AV34">
        <f t="shared" si="29"/>
        <v>12.019514502846357</v>
      </c>
      <c r="AW34">
        <f t="shared" si="30"/>
        <v>167.64218646782919</v>
      </c>
      <c r="AX34">
        <f t="shared" si="31"/>
        <v>0.49225026596720345</v>
      </c>
      <c r="AY34">
        <f t="shared" si="32"/>
        <v>1.1495092516922097E-2</v>
      </c>
      <c r="AZ34">
        <f t="shared" si="33"/>
        <v>1.9917458454088561</v>
      </c>
      <c r="BA34" t="s">
        <v>389</v>
      </c>
      <c r="BB34">
        <v>553.63</v>
      </c>
      <c r="BC34">
        <f t="shared" si="34"/>
        <v>536.7299999999999</v>
      </c>
      <c r="BD34">
        <f t="shared" si="35"/>
        <v>0.62153224153671305</v>
      </c>
      <c r="BE34">
        <f t="shared" si="36"/>
        <v>0.8018313057283688</v>
      </c>
      <c r="BF34">
        <f t="shared" si="37"/>
        <v>0.88986412173641805</v>
      </c>
      <c r="BG34">
        <f t="shared" si="38"/>
        <v>0.85279092752215324</v>
      </c>
      <c r="BH34">
        <f t="shared" si="39"/>
        <v>1299.99548387097</v>
      </c>
      <c r="BI34">
        <f t="shared" si="40"/>
        <v>1095.8817394568998</v>
      </c>
      <c r="BJ34">
        <f t="shared" si="41"/>
        <v>0.84298888192573951</v>
      </c>
      <c r="BK34">
        <f t="shared" si="42"/>
        <v>0.19597776385147916</v>
      </c>
      <c r="BL34">
        <v>6</v>
      </c>
      <c r="BM34">
        <v>0.5</v>
      </c>
      <c r="BN34" t="s">
        <v>290</v>
      </c>
      <c r="BO34">
        <v>2</v>
      </c>
      <c r="BP34">
        <v>1603751160.5</v>
      </c>
      <c r="BQ34">
        <v>381.07167741935501</v>
      </c>
      <c r="BR34">
        <v>400.01083870967699</v>
      </c>
      <c r="BS34">
        <v>15.447258064516101</v>
      </c>
      <c r="BT34">
        <v>3.7795319354838699</v>
      </c>
      <c r="BU34">
        <v>378.61567741935499</v>
      </c>
      <c r="BV34">
        <v>15.5107709677419</v>
      </c>
      <c r="BW34">
        <v>500.00887096774198</v>
      </c>
      <c r="BX34">
        <v>101.933838709677</v>
      </c>
      <c r="BY34">
        <v>0.100011738709677</v>
      </c>
      <c r="BZ34">
        <v>37.815187096774203</v>
      </c>
      <c r="CA34">
        <v>36.299493548387098</v>
      </c>
      <c r="CB34">
        <v>999.9</v>
      </c>
      <c r="CC34">
        <v>0</v>
      </c>
      <c r="CD34">
        <v>0</v>
      </c>
      <c r="CE34">
        <v>9998.2574193548407</v>
      </c>
      <c r="CF34">
        <v>0</v>
      </c>
      <c r="CG34">
        <v>1153.57967741935</v>
      </c>
      <c r="CH34">
        <v>1299.99548387097</v>
      </c>
      <c r="CI34">
        <v>0.89998451612903196</v>
      </c>
      <c r="CJ34">
        <v>0.100015435483871</v>
      </c>
      <c r="CK34">
        <v>0</v>
      </c>
      <c r="CL34">
        <v>757.60612903225797</v>
      </c>
      <c r="CM34">
        <v>4.9997499999999997</v>
      </c>
      <c r="CN34">
        <v>9927.6006451612902</v>
      </c>
      <c r="CO34">
        <v>11304.9709677419</v>
      </c>
      <c r="CP34">
        <v>47.346548387096803</v>
      </c>
      <c r="CQ34">
        <v>49.342483870967698</v>
      </c>
      <c r="CR34">
        <v>48.05</v>
      </c>
      <c r="CS34">
        <v>49.338419354838699</v>
      </c>
      <c r="CT34">
        <v>49.424999999999997</v>
      </c>
      <c r="CU34">
        <v>1165.47774193548</v>
      </c>
      <c r="CV34">
        <v>129.517741935484</v>
      </c>
      <c r="CW34">
        <v>0</v>
      </c>
      <c r="CX34">
        <v>126.200000047684</v>
      </c>
      <c r="CY34">
        <v>0</v>
      </c>
      <c r="CZ34">
        <v>756.76499999999999</v>
      </c>
      <c r="DA34">
        <v>-51.209307685812803</v>
      </c>
      <c r="DB34">
        <v>-645.593846150216</v>
      </c>
      <c r="DC34">
        <v>9917.4251999999997</v>
      </c>
      <c r="DD34">
        <v>15</v>
      </c>
      <c r="DE34">
        <v>1603749765.0999999</v>
      </c>
      <c r="DF34" t="s">
        <v>334</v>
      </c>
      <c r="DG34">
        <v>1603749764.0999999</v>
      </c>
      <c r="DH34">
        <v>1603749765.0999999</v>
      </c>
      <c r="DI34">
        <v>1</v>
      </c>
      <c r="DJ34">
        <v>0.309</v>
      </c>
      <c r="DK34">
        <v>-4.1000000000000002E-2</v>
      </c>
      <c r="DL34">
        <v>2.456</v>
      </c>
      <c r="DM34">
        <v>-6.4000000000000001E-2</v>
      </c>
      <c r="DN34">
        <v>400</v>
      </c>
      <c r="DO34">
        <v>4</v>
      </c>
      <c r="DP34">
        <v>0.24</v>
      </c>
      <c r="DQ34">
        <v>0.13</v>
      </c>
      <c r="DR34">
        <v>12.026331335219901</v>
      </c>
      <c r="DS34">
        <v>-0.52123472117518799</v>
      </c>
      <c r="DT34">
        <v>4.2056283298150601E-2</v>
      </c>
      <c r="DU34">
        <v>0</v>
      </c>
      <c r="DV34">
        <v>-18.939340000000001</v>
      </c>
      <c r="DW34">
        <v>0.39645116796444002</v>
      </c>
      <c r="DX34">
        <v>3.4426361991938603E-2</v>
      </c>
      <c r="DY34">
        <v>0</v>
      </c>
      <c r="DZ34">
        <v>11.6661966666667</v>
      </c>
      <c r="EA34">
        <v>0.45516440489429999</v>
      </c>
      <c r="EB34">
        <v>3.32091903277126E-2</v>
      </c>
      <c r="EC34">
        <v>0</v>
      </c>
      <c r="ED34">
        <v>0</v>
      </c>
      <c r="EE34">
        <v>3</v>
      </c>
      <c r="EF34" t="s">
        <v>313</v>
      </c>
      <c r="EG34">
        <v>100</v>
      </c>
      <c r="EH34">
        <v>100</v>
      </c>
      <c r="EI34">
        <v>2.456</v>
      </c>
      <c r="EJ34">
        <v>-6.3500000000000001E-2</v>
      </c>
      <c r="EK34">
        <v>2.4560500000000598</v>
      </c>
      <c r="EL34">
        <v>0</v>
      </c>
      <c r="EM34">
        <v>0</v>
      </c>
      <c r="EN34">
        <v>0</v>
      </c>
      <c r="EO34">
        <v>-6.3513499999999598E-2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23.4</v>
      </c>
      <c r="EX34">
        <v>23.4</v>
      </c>
      <c r="EY34">
        <v>2</v>
      </c>
      <c r="EZ34">
        <v>518.85799999999995</v>
      </c>
      <c r="FA34">
        <v>469.12200000000001</v>
      </c>
      <c r="FB34">
        <v>37.013800000000003</v>
      </c>
      <c r="FC34">
        <v>36.0518</v>
      </c>
      <c r="FD34">
        <v>30.000399999999999</v>
      </c>
      <c r="FE34">
        <v>35.836599999999997</v>
      </c>
      <c r="FF34">
        <v>35.779299999999999</v>
      </c>
      <c r="FG34">
        <v>22.998100000000001</v>
      </c>
      <c r="FH34">
        <v>0</v>
      </c>
      <c r="FI34">
        <v>100</v>
      </c>
      <c r="FJ34">
        <v>-999.9</v>
      </c>
      <c r="FK34">
        <v>400</v>
      </c>
      <c r="FL34">
        <v>8.5110600000000005</v>
      </c>
      <c r="FM34">
        <v>101.001</v>
      </c>
      <c r="FN34">
        <v>100.35</v>
      </c>
    </row>
    <row r="35" spans="1:170" x14ac:dyDescent="0.25">
      <c r="A35">
        <v>19</v>
      </c>
      <c r="B35">
        <v>1603751377.5</v>
      </c>
      <c r="C35">
        <v>2631</v>
      </c>
      <c r="D35" t="s">
        <v>390</v>
      </c>
      <c r="E35" t="s">
        <v>391</v>
      </c>
      <c r="F35" t="s">
        <v>392</v>
      </c>
      <c r="G35" t="s">
        <v>286</v>
      </c>
      <c r="H35">
        <v>1603751369.5</v>
      </c>
      <c r="I35">
        <f t="shared" si="0"/>
        <v>9.1550722477011792E-3</v>
      </c>
      <c r="J35">
        <f t="shared" si="1"/>
        <v>11.477049825586642</v>
      </c>
      <c r="K35">
        <f t="shared" si="2"/>
        <v>382.12287096774202</v>
      </c>
      <c r="L35">
        <f t="shared" si="3"/>
        <v>264.73246654242064</v>
      </c>
      <c r="M35">
        <f t="shared" si="4"/>
        <v>27.014286876936421</v>
      </c>
      <c r="N35">
        <f t="shared" si="5"/>
        <v>38.993240962785435</v>
      </c>
      <c r="O35">
        <f t="shared" si="6"/>
        <v>0.20318791800214955</v>
      </c>
      <c r="P35">
        <f t="shared" si="7"/>
        <v>2.9638935183306589</v>
      </c>
      <c r="Q35">
        <f t="shared" si="8"/>
        <v>0.19575450057581742</v>
      </c>
      <c r="R35">
        <f t="shared" si="9"/>
        <v>0.12299176896634542</v>
      </c>
      <c r="S35">
        <f t="shared" si="10"/>
        <v>214.76855179793148</v>
      </c>
      <c r="T35">
        <f t="shared" si="11"/>
        <v>36.628222558481674</v>
      </c>
      <c r="U35">
        <f t="shared" si="12"/>
        <v>36.368306451612902</v>
      </c>
      <c r="V35">
        <f t="shared" si="13"/>
        <v>6.0907161952203035</v>
      </c>
      <c r="W35">
        <f t="shared" si="14"/>
        <v>22.808478117163169</v>
      </c>
      <c r="X35">
        <f t="shared" si="15"/>
        <v>1.4957236669335177</v>
      </c>
      <c r="Y35">
        <f t="shared" si="16"/>
        <v>6.5577530392437691</v>
      </c>
      <c r="Z35">
        <f t="shared" si="17"/>
        <v>4.5949925282867863</v>
      </c>
      <c r="AA35">
        <f t="shared" si="18"/>
        <v>-403.73868612362202</v>
      </c>
      <c r="AB35">
        <f t="shared" si="19"/>
        <v>216.35797734436053</v>
      </c>
      <c r="AC35">
        <f t="shared" si="20"/>
        <v>17.389981449391023</v>
      </c>
      <c r="AD35">
        <f t="shared" si="21"/>
        <v>44.777824468061027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52058.173665317976</v>
      </c>
      <c r="AJ35" t="s">
        <v>287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393</v>
      </c>
      <c r="AQ35">
        <v>649.82564000000002</v>
      </c>
      <c r="AR35">
        <v>977.11</v>
      </c>
      <c r="AS35">
        <f t="shared" si="27"/>
        <v>0.33495139748851199</v>
      </c>
      <c r="AT35">
        <v>0.5</v>
      </c>
      <c r="AU35">
        <f t="shared" si="28"/>
        <v>1095.8839846181459</v>
      </c>
      <c r="AV35">
        <f t="shared" si="29"/>
        <v>11.477049825586642</v>
      </c>
      <c r="AW35">
        <f t="shared" si="30"/>
        <v>183.53393606656346</v>
      </c>
      <c r="AX35">
        <f t="shared" si="31"/>
        <v>0.53209976358854183</v>
      </c>
      <c r="AY35">
        <f t="shared" si="32"/>
        <v>1.1000067045968634E-2</v>
      </c>
      <c r="AZ35">
        <f t="shared" si="33"/>
        <v>2.3384982243554973</v>
      </c>
      <c r="BA35" t="s">
        <v>394</v>
      </c>
      <c r="BB35">
        <v>457.19</v>
      </c>
      <c r="BC35">
        <f t="shared" si="34"/>
        <v>519.92000000000007</v>
      </c>
      <c r="BD35">
        <f t="shared" si="35"/>
        <v>0.6294898445914755</v>
      </c>
      <c r="BE35">
        <f t="shared" si="36"/>
        <v>0.81463800719457802</v>
      </c>
      <c r="BF35">
        <f t="shared" si="37"/>
        <v>1.25092883456867</v>
      </c>
      <c r="BG35">
        <f t="shared" si="38"/>
        <v>0.89726193324198988</v>
      </c>
      <c r="BH35">
        <f t="shared" si="39"/>
        <v>1299.9983870967701</v>
      </c>
      <c r="BI35">
        <f t="shared" si="40"/>
        <v>1095.8839846181459</v>
      </c>
      <c r="BJ35">
        <f t="shared" si="41"/>
        <v>0.84298872636721955</v>
      </c>
      <c r="BK35">
        <f t="shared" si="42"/>
        <v>0.19597745273443912</v>
      </c>
      <c r="BL35">
        <v>6</v>
      </c>
      <c r="BM35">
        <v>0.5</v>
      </c>
      <c r="BN35" t="s">
        <v>290</v>
      </c>
      <c r="BO35">
        <v>2</v>
      </c>
      <c r="BP35">
        <v>1603751369.5</v>
      </c>
      <c r="BQ35">
        <v>382.12287096774202</v>
      </c>
      <c r="BR35">
        <v>400.09309677419401</v>
      </c>
      <c r="BS35">
        <v>14.657674193548401</v>
      </c>
      <c r="BT35">
        <v>3.8327800000000001</v>
      </c>
      <c r="BU35">
        <v>379.66677419354801</v>
      </c>
      <c r="BV35">
        <v>14.721196774193499</v>
      </c>
      <c r="BW35">
        <v>500.00748387096797</v>
      </c>
      <c r="BX35">
        <v>101.943741935484</v>
      </c>
      <c r="BY35">
        <v>9.9982545161290307E-2</v>
      </c>
      <c r="BZ35">
        <v>37.7223258064516</v>
      </c>
      <c r="CA35">
        <v>36.368306451612902</v>
      </c>
      <c r="CB35">
        <v>999.9</v>
      </c>
      <c r="CC35">
        <v>0</v>
      </c>
      <c r="CD35">
        <v>0</v>
      </c>
      <c r="CE35">
        <v>10002.6735483871</v>
      </c>
      <c r="CF35">
        <v>0</v>
      </c>
      <c r="CG35">
        <v>247.06464516129</v>
      </c>
      <c r="CH35">
        <v>1299.9983870967701</v>
      </c>
      <c r="CI35">
        <v>0.899992161290323</v>
      </c>
      <c r="CJ35">
        <v>0.10000785806451599</v>
      </c>
      <c r="CK35">
        <v>0</v>
      </c>
      <c r="CL35">
        <v>650.44361290322604</v>
      </c>
      <c r="CM35">
        <v>4.9997499999999997</v>
      </c>
      <c r="CN35">
        <v>8495.8593548387107</v>
      </c>
      <c r="CO35">
        <v>11305.032258064501</v>
      </c>
      <c r="CP35">
        <v>47.433</v>
      </c>
      <c r="CQ35">
        <v>49.311999999999998</v>
      </c>
      <c r="CR35">
        <v>48.183</v>
      </c>
      <c r="CS35">
        <v>49.31</v>
      </c>
      <c r="CT35">
        <v>49.495935483871001</v>
      </c>
      <c r="CU35">
        <v>1165.4870967741899</v>
      </c>
      <c r="CV35">
        <v>129.511290322581</v>
      </c>
      <c r="CW35">
        <v>0</v>
      </c>
      <c r="CX35">
        <v>207.799999952316</v>
      </c>
      <c r="CY35">
        <v>0</v>
      </c>
      <c r="CZ35">
        <v>649.82564000000002</v>
      </c>
      <c r="DA35">
        <v>-68.337615480184098</v>
      </c>
      <c r="DB35">
        <v>-876.51923204225898</v>
      </c>
      <c r="DC35">
        <v>8488.0535999999993</v>
      </c>
      <c r="DD35">
        <v>15</v>
      </c>
      <c r="DE35">
        <v>1603749765.0999999</v>
      </c>
      <c r="DF35" t="s">
        <v>334</v>
      </c>
      <c r="DG35">
        <v>1603749764.0999999</v>
      </c>
      <c r="DH35">
        <v>1603749765.0999999</v>
      </c>
      <c r="DI35">
        <v>1</v>
      </c>
      <c r="DJ35">
        <v>0.309</v>
      </c>
      <c r="DK35">
        <v>-4.1000000000000002E-2</v>
      </c>
      <c r="DL35">
        <v>2.456</v>
      </c>
      <c r="DM35">
        <v>-6.4000000000000001E-2</v>
      </c>
      <c r="DN35">
        <v>400</v>
      </c>
      <c r="DO35">
        <v>4</v>
      </c>
      <c r="DP35">
        <v>0.24</v>
      </c>
      <c r="DQ35">
        <v>0.13</v>
      </c>
      <c r="DR35">
        <v>11.495731437955101</v>
      </c>
      <c r="DS35">
        <v>-0.830214260841876</v>
      </c>
      <c r="DT35">
        <v>0.11213776291385499</v>
      </c>
      <c r="DU35">
        <v>0</v>
      </c>
      <c r="DV35">
        <v>-17.978729999999999</v>
      </c>
      <c r="DW35">
        <v>0.93164048943270505</v>
      </c>
      <c r="DX35">
        <v>0.13602513284928899</v>
      </c>
      <c r="DY35">
        <v>0</v>
      </c>
      <c r="DZ35">
        <v>10.822139999999999</v>
      </c>
      <c r="EA35">
        <v>0.80800711902114197</v>
      </c>
      <c r="EB35">
        <v>5.9101904086642301E-2</v>
      </c>
      <c r="EC35">
        <v>0</v>
      </c>
      <c r="ED35">
        <v>0</v>
      </c>
      <c r="EE35">
        <v>3</v>
      </c>
      <c r="EF35" t="s">
        <v>313</v>
      </c>
      <c r="EG35">
        <v>100</v>
      </c>
      <c r="EH35">
        <v>100</v>
      </c>
      <c r="EI35">
        <v>2.456</v>
      </c>
      <c r="EJ35">
        <v>-6.3500000000000001E-2</v>
      </c>
      <c r="EK35">
        <v>2.4560500000000598</v>
      </c>
      <c r="EL35">
        <v>0</v>
      </c>
      <c r="EM35">
        <v>0</v>
      </c>
      <c r="EN35">
        <v>0</v>
      </c>
      <c r="EO35">
        <v>-6.3513499999999598E-2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26.9</v>
      </c>
      <c r="EX35">
        <v>26.9</v>
      </c>
      <c r="EY35">
        <v>2</v>
      </c>
      <c r="EZ35">
        <v>520.56600000000003</v>
      </c>
      <c r="FA35">
        <v>475.72300000000001</v>
      </c>
      <c r="FB35">
        <v>37.108800000000002</v>
      </c>
      <c r="FC35">
        <v>36.072800000000001</v>
      </c>
      <c r="FD35">
        <v>29.9999</v>
      </c>
      <c r="FE35">
        <v>35.875599999999999</v>
      </c>
      <c r="FF35">
        <v>35.814300000000003</v>
      </c>
      <c r="FG35">
        <v>22.827000000000002</v>
      </c>
      <c r="FH35">
        <v>0</v>
      </c>
      <c r="FI35">
        <v>100</v>
      </c>
      <c r="FJ35">
        <v>-999.9</v>
      </c>
      <c r="FK35">
        <v>400</v>
      </c>
      <c r="FL35">
        <v>15.228899999999999</v>
      </c>
      <c r="FM35">
        <v>101.002</v>
      </c>
      <c r="FN35">
        <v>100.35</v>
      </c>
    </row>
    <row r="36" spans="1:170" x14ac:dyDescent="0.25">
      <c r="A36">
        <v>20</v>
      </c>
      <c r="B36">
        <v>1603751580</v>
      </c>
      <c r="C36">
        <v>2833.5</v>
      </c>
      <c r="D36" t="s">
        <v>395</v>
      </c>
      <c r="E36" t="s">
        <v>396</v>
      </c>
      <c r="F36" t="s">
        <v>397</v>
      </c>
      <c r="G36" t="s">
        <v>387</v>
      </c>
      <c r="H36">
        <v>1603751572.25</v>
      </c>
      <c r="I36">
        <f t="shared" si="0"/>
        <v>1.200486473991532E-2</v>
      </c>
      <c r="J36">
        <f t="shared" si="1"/>
        <v>17.364136755944909</v>
      </c>
      <c r="K36">
        <f t="shared" si="2"/>
        <v>373.79719999999998</v>
      </c>
      <c r="L36">
        <f t="shared" si="3"/>
        <v>264.34394217892986</v>
      </c>
      <c r="M36">
        <f t="shared" si="4"/>
        <v>26.972087780484461</v>
      </c>
      <c r="N36">
        <f t="shared" si="5"/>
        <v>38.140048935469501</v>
      </c>
      <c r="O36">
        <f t="shared" si="6"/>
        <v>0.32597025645341654</v>
      </c>
      <c r="P36">
        <f t="shared" si="7"/>
        <v>2.9634918734426376</v>
      </c>
      <c r="Q36">
        <f t="shared" si="8"/>
        <v>0.30728033029362695</v>
      </c>
      <c r="R36">
        <f t="shared" si="9"/>
        <v>0.19364006358777802</v>
      </c>
      <c r="S36">
        <f t="shared" si="10"/>
        <v>214.77298533298688</v>
      </c>
      <c r="T36">
        <f t="shared" si="11"/>
        <v>35.847864286601514</v>
      </c>
      <c r="U36">
        <f t="shared" si="12"/>
        <v>35.113593333333299</v>
      </c>
      <c r="V36">
        <f t="shared" si="13"/>
        <v>5.6839992639145311</v>
      </c>
      <c r="W36">
        <f t="shared" si="14"/>
        <v>28.211644025465571</v>
      </c>
      <c r="X36">
        <f t="shared" si="15"/>
        <v>1.844787854017274</v>
      </c>
      <c r="Y36">
        <f t="shared" si="16"/>
        <v>6.5391008491105822</v>
      </c>
      <c r="Z36">
        <f t="shared" si="17"/>
        <v>3.8392114098972572</v>
      </c>
      <c r="AA36">
        <f t="shared" si="18"/>
        <v>-529.4145350302656</v>
      </c>
      <c r="AB36">
        <f t="shared" si="19"/>
        <v>408.4122301351216</v>
      </c>
      <c r="AC36">
        <f t="shared" si="20"/>
        <v>32.624190807113578</v>
      </c>
      <c r="AD36">
        <f t="shared" si="21"/>
        <v>126.39487124495645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52055.394303126472</v>
      </c>
      <c r="AJ36" t="s">
        <v>287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398</v>
      </c>
      <c r="AQ36">
        <v>894.76396</v>
      </c>
      <c r="AR36">
        <v>1479.44</v>
      </c>
      <c r="AS36">
        <f t="shared" si="27"/>
        <v>0.39520091385929812</v>
      </c>
      <c r="AT36">
        <v>0.5</v>
      </c>
      <c r="AU36">
        <f t="shared" si="28"/>
        <v>1095.9082007471432</v>
      </c>
      <c r="AV36">
        <f t="shared" si="29"/>
        <v>17.364136755944909</v>
      </c>
      <c r="AW36">
        <f t="shared" si="30"/>
        <v>216.55196122058507</v>
      </c>
      <c r="AX36">
        <f t="shared" si="31"/>
        <v>0.57257475801654678</v>
      </c>
      <c r="AY36">
        <f t="shared" si="32"/>
        <v>1.6371703600291637E-2</v>
      </c>
      <c r="AZ36">
        <f t="shared" si="33"/>
        <v>1.2049424106418645</v>
      </c>
      <c r="BA36" t="s">
        <v>399</v>
      </c>
      <c r="BB36">
        <v>632.35</v>
      </c>
      <c r="BC36">
        <f t="shared" si="34"/>
        <v>847.09</v>
      </c>
      <c r="BD36">
        <f t="shared" si="35"/>
        <v>0.69021714339680562</v>
      </c>
      <c r="BE36">
        <f t="shared" si="36"/>
        <v>0.67787947812132798</v>
      </c>
      <c r="BF36">
        <f t="shared" si="37"/>
        <v>0.7653197617283154</v>
      </c>
      <c r="BG36">
        <f t="shared" si="38"/>
        <v>0.70000700782701775</v>
      </c>
      <c r="BH36">
        <f t="shared" si="39"/>
        <v>1300.02733333333</v>
      </c>
      <c r="BI36">
        <f t="shared" si="40"/>
        <v>1095.9082007471432</v>
      </c>
      <c r="BJ36">
        <f t="shared" si="41"/>
        <v>0.84298858389168163</v>
      </c>
      <c r="BK36">
        <f t="shared" si="42"/>
        <v>0.19597716778336349</v>
      </c>
      <c r="BL36">
        <v>6</v>
      </c>
      <c r="BM36">
        <v>0.5</v>
      </c>
      <c r="BN36" t="s">
        <v>290</v>
      </c>
      <c r="BO36">
        <v>2</v>
      </c>
      <c r="BP36">
        <v>1603751572.25</v>
      </c>
      <c r="BQ36">
        <v>373.79719999999998</v>
      </c>
      <c r="BR36">
        <v>400.01746666666702</v>
      </c>
      <c r="BS36">
        <v>18.080116666666701</v>
      </c>
      <c r="BT36">
        <v>3.93557933333333</v>
      </c>
      <c r="BU36">
        <v>371.34263333333303</v>
      </c>
      <c r="BV36">
        <v>18.140506666666699</v>
      </c>
      <c r="BW36">
        <v>500.02973333333301</v>
      </c>
      <c r="BX36">
        <v>101.934</v>
      </c>
      <c r="BY36">
        <v>0.100068033333333</v>
      </c>
      <c r="BZ36">
        <v>37.669879999999999</v>
      </c>
      <c r="CA36">
        <v>35.113593333333299</v>
      </c>
      <c r="CB36">
        <v>999.9</v>
      </c>
      <c r="CC36">
        <v>0</v>
      </c>
      <c r="CD36">
        <v>0</v>
      </c>
      <c r="CE36">
        <v>10001.352999999999</v>
      </c>
      <c r="CF36">
        <v>0</v>
      </c>
      <c r="CG36">
        <v>249.306166666667</v>
      </c>
      <c r="CH36">
        <v>1300.02733333333</v>
      </c>
      <c r="CI36">
        <v>0.89999516666666701</v>
      </c>
      <c r="CJ36">
        <v>0.10000487</v>
      </c>
      <c r="CK36">
        <v>0</v>
      </c>
      <c r="CL36">
        <v>894.34456666666699</v>
      </c>
      <c r="CM36">
        <v>4.9997499999999997</v>
      </c>
      <c r="CN36">
        <v>11500.55</v>
      </c>
      <c r="CO36">
        <v>11305.2933333333</v>
      </c>
      <c r="CP36">
        <v>47.155999999999999</v>
      </c>
      <c r="CQ36">
        <v>48.893599999999999</v>
      </c>
      <c r="CR36">
        <v>47.932866666666598</v>
      </c>
      <c r="CS36">
        <v>48.745800000000003</v>
      </c>
      <c r="CT36">
        <v>49.237400000000001</v>
      </c>
      <c r="CU36">
        <v>1165.51933333333</v>
      </c>
      <c r="CV36">
        <v>129.50800000000001</v>
      </c>
      <c r="CW36">
        <v>0</v>
      </c>
      <c r="CX36">
        <v>201.700000047684</v>
      </c>
      <c r="CY36">
        <v>0</v>
      </c>
      <c r="CZ36">
        <v>894.76396</v>
      </c>
      <c r="DA36">
        <v>36.438076916199101</v>
      </c>
      <c r="DB36">
        <v>454.26923085482798</v>
      </c>
      <c r="DC36">
        <v>11505.528</v>
      </c>
      <c r="DD36">
        <v>15</v>
      </c>
      <c r="DE36">
        <v>1603751496</v>
      </c>
      <c r="DF36" t="s">
        <v>400</v>
      </c>
      <c r="DG36">
        <v>1603751487.5</v>
      </c>
      <c r="DH36">
        <v>1603751496</v>
      </c>
      <c r="DI36">
        <v>2</v>
      </c>
      <c r="DJ36">
        <v>-1E-3</v>
      </c>
      <c r="DK36">
        <v>3.0000000000000001E-3</v>
      </c>
      <c r="DL36">
        <v>2.4550000000000001</v>
      </c>
      <c r="DM36">
        <v>-0.06</v>
      </c>
      <c r="DN36">
        <v>400</v>
      </c>
      <c r="DO36">
        <v>4</v>
      </c>
      <c r="DP36">
        <v>0.55000000000000004</v>
      </c>
      <c r="DQ36">
        <v>0.06</v>
      </c>
      <c r="DR36">
        <v>17.363804072268099</v>
      </c>
      <c r="DS36">
        <v>-0.212632734257162</v>
      </c>
      <c r="DT36">
        <v>3.5443773645389601E-2</v>
      </c>
      <c r="DU36">
        <v>1</v>
      </c>
      <c r="DV36">
        <v>-26.220293333333299</v>
      </c>
      <c r="DW36">
        <v>-0.56354349276978299</v>
      </c>
      <c r="DX36">
        <v>5.91493585951888E-2</v>
      </c>
      <c r="DY36">
        <v>0</v>
      </c>
      <c r="DZ36">
        <v>14.14453</v>
      </c>
      <c r="EA36">
        <v>2.5913459399332699</v>
      </c>
      <c r="EB36">
        <v>0.18967945091654001</v>
      </c>
      <c r="EC36">
        <v>0</v>
      </c>
      <c r="ED36">
        <v>1</v>
      </c>
      <c r="EE36">
        <v>3</v>
      </c>
      <c r="EF36" t="s">
        <v>299</v>
      </c>
      <c r="EG36">
        <v>100</v>
      </c>
      <c r="EH36">
        <v>100</v>
      </c>
      <c r="EI36">
        <v>2.4550000000000001</v>
      </c>
      <c r="EJ36">
        <v>-6.0400000000000002E-2</v>
      </c>
      <c r="EK36">
        <v>2.4546666666665802</v>
      </c>
      <c r="EL36">
        <v>0</v>
      </c>
      <c r="EM36">
        <v>0</v>
      </c>
      <c r="EN36">
        <v>0</v>
      </c>
      <c r="EO36">
        <v>-6.0388999999999401E-2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1.5</v>
      </c>
      <c r="EX36">
        <v>1.4</v>
      </c>
      <c r="EY36">
        <v>2</v>
      </c>
      <c r="EZ36">
        <v>514.47699999999998</v>
      </c>
      <c r="FA36">
        <v>474.46</v>
      </c>
      <c r="FB36">
        <v>37.053899999999999</v>
      </c>
      <c r="FC36">
        <v>35.826900000000002</v>
      </c>
      <c r="FD36">
        <v>29.9998</v>
      </c>
      <c r="FE36">
        <v>35.698399999999999</v>
      </c>
      <c r="FF36">
        <v>35.642499999999998</v>
      </c>
      <c r="FG36">
        <v>23.017800000000001</v>
      </c>
      <c r="FH36">
        <v>0</v>
      </c>
      <c r="FI36">
        <v>100</v>
      </c>
      <c r="FJ36">
        <v>-999.9</v>
      </c>
      <c r="FK36">
        <v>400</v>
      </c>
      <c r="FL36">
        <v>14.462400000000001</v>
      </c>
      <c r="FM36">
        <v>101.047</v>
      </c>
      <c r="FN36">
        <v>100.4</v>
      </c>
    </row>
    <row r="37" spans="1:170" x14ac:dyDescent="0.25">
      <c r="A37">
        <v>21</v>
      </c>
      <c r="B37">
        <v>1603751673.5</v>
      </c>
      <c r="C37">
        <v>2927</v>
      </c>
      <c r="D37" t="s">
        <v>401</v>
      </c>
      <c r="E37" t="s">
        <v>402</v>
      </c>
      <c r="F37" t="s">
        <v>403</v>
      </c>
      <c r="G37" t="s">
        <v>310</v>
      </c>
      <c r="H37">
        <v>1603751665.5</v>
      </c>
      <c r="I37">
        <f t="shared" si="0"/>
        <v>5.8202950077984195E-3</v>
      </c>
      <c r="J37">
        <f t="shared" si="1"/>
        <v>8.5341293771101014</v>
      </c>
      <c r="K37">
        <f t="shared" si="2"/>
        <v>387.06558064516099</v>
      </c>
      <c r="L37">
        <f t="shared" si="3"/>
        <v>255.24247074718221</v>
      </c>
      <c r="M37">
        <f t="shared" si="4"/>
        <v>26.041430089130024</v>
      </c>
      <c r="N37">
        <f t="shared" si="5"/>
        <v>39.49084660077385</v>
      </c>
      <c r="O37">
        <f t="shared" si="6"/>
        <v>0.1288781842991733</v>
      </c>
      <c r="P37">
        <f t="shared" si="7"/>
        <v>2.9635644679391064</v>
      </c>
      <c r="Q37">
        <f t="shared" si="8"/>
        <v>0.12584359870136086</v>
      </c>
      <c r="R37">
        <f t="shared" si="9"/>
        <v>7.8918943405714703E-2</v>
      </c>
      <c r="S37">
        <f t="shared" si="10"/>
        <v>214.76829366408654</v>
      </c>
      <c r="T37">
        <f t="shared" si="11"/>
        <v>37.662884510035546</v>
      </c>
      <c r="U37">
        <f t="shared" si="12"/>
        <v>35.106080645161299</v>
      </c>
      <c r="V37">
        <f t="shared" si="13"/>
        <v>5.6816369348716087</v>
      </c>
      <c r="W37">
        <f t="shared" si="14"/>
        <v>16.913006563939302</v>
      </c>
      <c r="X37">
        <f t="shared" si="15"/>
        <v>1.1201931746360896</v>
      </c>
      <c r="Y37">
        <f t="shared" si="16"/>
        <v>6.6232645887129555</v>
      </c>
      <c r="Z37">
        <f t="shared" si="17"/>
        <v>4.5614437602355196</v>
      </c>
      <c r="AA37">
        <f t="shared" si="18"/>
        <v>-256.67500984391029</v>
      </c>
      <c r="AB37">
        <f t="shared" si="19"/>
        <v>447.26950078780732</v>
      </c>
      <c r="AC37">
        <f t="shared" si="20"/>
        <v>35.766904163722316</v>
      </c>
      <c r="AD37">
        <f t="shared" si="21"/>
        <v>441.1296887717059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52017.833738750087</v>
      </c>
      <c r="AJ37" t="s">
        <v>287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404</v>
      </c>
      <c r="AQ37">
        <v>803.37230769230803</v>
      </c>
      <c r="AR37">
        <v>1121.75</v>
      </c>
      <c r="AS37">
        <f t="shared" si="27"/>
        <v>0.28382232432154397</v>
      </c>
      <c r="AT37">
        <v>0.5</v>
      </c>
      <c r="AU37">
        <f t="shared" si="28"/>
        <v>1095.8840910697311</v>
      </c>
      <c r="AV37">
        <f t="shared" si="29"/>
        <v>8.5341293771101014</v>
      </c>
      <c r="AW37">
        <f t="shared" si="30"/>
        <v>155.51818495720681</v>
      </c>
      <c r="AX37">
        <f t="shared" si="31"/>
        <v>0.47828838867840429</v>
      </c>
      <c r="AY37">
        <f t="shared" si="32"/>
        <v>8.3146355816078148E-3</v>
      </c>
      <c r="AZ37">
        <f t="shared" si="33"/>
        <v>1.9080276353911299</v>
      </c>
      <c r="BA37" t="s">
        <v>405</v>
      </c>
      <c r="BB37">
        <v>585.23</v>
      </c>
      <c r="BC37">
        <f t="shared" si="34"/>
        <v>536.52</v>
      </c>
      <c r="BD37">
        <f t="shared" si="35"/>
        <v>0.59341253319110565</v>
      </c>
      <c r="BE37">
        <f t="shared" si="36"/>
        <v>0.79957039057100698</v>
      </c>
      <c r="BF37">
        <f t="shared" si="37"/>
        <v>0.78365441963059979</v>
      </c>
      <c r="BG37">
        <f t="shared" si="38"/>
        <v>0.84046470350850477</v>
      </c>
      <c r="BH37">
        <f t="shared" si="39"/>
        <v>1299.99870967742</v>
      </c>
      <c r="BI37">
        <f t="shared" si="40"/>
        <v>1095.8840910697311</v>
      </c>
      <c r="BJ37">
        <f t="shared" si="41"/>
        <v>0.8429885990745809</v>
      </c>
      <c r="BK37">
        <f t="shared" si="42"/>
        <v>0.19597719814916159</v>
      </c>
      <c r="BL37">
        <v>6</v>
      </c>
      <c r="BM37">
        <v>0.5</v>
      </c>
      <c r="BN37" t="s">
        <v>290</v>
      </c>
      <c r="BO37">
        <v>2</v>
      </c>
      <c r="BP37">
        <v>1603751665.5</v>
      </c>
      <c r="BQ37">
        <v>387.06558064516099</v>
      </c>
      <c r="BR37">
        <v>400.00861290322598</v>
      </c>
      <c r="BS37">
        <v>10.9794612903226</v>
      </c>
      <c r="BT37">
        <v>4.0724993548387101</v>
      </c>
      <c r="BU37">
        <v>384.61080645161297</v>
      </c>
      <c r="BV37">
        <v>11.039851612903201</v>
      </c>
      <c r="BW37">
        <v>500.05122580645201</v>
      </c>
      <c r="BX37">
        <v>101.926290322581</v>
      </c>
      <c r="BY37">
        <v>9.9951677419354804E-2</v>
      </c>
      <c r="BZ37">
        <v>37.905509677419403</v>
      </c>
      <c r="CA37">
        <v>35.106080645161299</v>
      </c>
      <c r="CB37">
        <v>999.9</v>
      </c>
      <c r="CC37">
        <v>0</v>
      </c>
      <c r="CD37">
        <v>0</v>
      </c>
      <c r="CE37">
        <v>10002.520967741901</v>
      </c>
      <c r="CF37">
        <v>0</v>
      </c>
      <c r="CG37">
        <v>228.28506451612901</v>
      </c>
      <c r="CH37">
        <v>1299.99870967742</v>
      </c>
      <c r="CI37">
        <v>0.89999441935483904</v>
      </c>
      <c r="CJ37">
        <v>0.10000544516128999</v>
      </c>
      <c r="CK37">
        <v>0</v>
      </c>
      <c r="CL37">
        <v>803.96448387096802</v>
      </c>
      <c r="CM37">
        <v>4.9997499999999997</v>
      </c>
      <c r="CN37">
        <v>10476.9096774194</v>
      </c>
      <c r="CO37">
        <v>11305.0419354839</v>
      </c>
      <c r="CP37">
        <v>47.265999999999998</v>
      </c>
      <c r="CQ37">
        <v>48.875</v>
      </c>
      <c r="CR37">
        <v>47.947161290322597</v>
      </c>
      <c r="CS37">
        <v>48.745935483871001</v>
      </c>
      <c r="CT37">
        <v>49.253999999999998</v>
      </c>
      <c r="CU37">
        <v>1165.4929032258101</v>
      </c>
      <c r="CV37">
        <v>129.50580645161301</v>
      </c>
      <c r="CW37">
        <v>0</v>
      </c>
      <c r="CX37">
        <v>92.399999856948895</v>
      </c>
      <c r="CY37">
        <v>0</v>
      </c>
      <c r="CZ37">
        <v>803.37230769230803</v>
      </c>
      <c r="DA37">
        <v>-165.47500865614001</v>
      </c>
      <c r="DB37">
        <v>-2069.8290612600099</v>
      </c>
      <c r="DC37">
        <v>10469.134615384601</v>
      </c>
      <c r="DD37">
        <v>15</v>
      </c>
      <c r="DE37">
        <v>1603751496</v>
      </c>
      <c r="DF37" t="s">
        <v>400</v>
      </c>
      <c r="DG37">
        <v>1603751487.5</v>
      </c>
      <c r="DH37">
        <v>1603751496</v>
      </c>
      <c r="DI37">
        <v>2</v>
      </c>
      <c r="DJ37">
        <v>-1E-3</v>
      </c>
      <c r="DK37">
        <v>3.0000000000000001E-3</v>
      </c>
      <c r="DL37">
        <v>2.4550000000000001</v>
      </c>
      <c r="DM37">
        <v>-0.06</v>
      </c>
      <c r="DN37">
        <v>400</v>
      </c>
      <c r="DO37">
        <v>4</v>
      </c>
      <c r="DP37">
        <v>0.55000000000000004</v>
      </c>
      <c r="DQ37">
        <v>0.06</v>
      </c>
      <c r="DR37">
        <v>8.5199030514882192</v>
      </c>
      <c r="DS37">
        <v>1.1013857424258899</v>
      </c>
      <c r="DT37">
        <v>8.5395214004453504E-2</v>
      </c>
      <c r="DU37">
        <v>0</v>
      </c>
      <c r="DV37">
        <v>-12.9395666666667</v>
      </c>
      <c r="DW37">
        <v>-1.7652200222469401</v>
      </c>
      <c r="DX37">
        <v>0.13097426804105</v>
      </c>
      <c r="DY37">
        <v>0</v>
      </c>
      <c r="DZ37">
        <v>6.9020580000000002</v>
      </c>
      <c r="EA37">
        <v>1.46611755283648</v>
      </c>
      <c r="EB37">
        <v>0.107232663692863</v>
      </c>
      <c r="EC37">
        <v>0</v>
      </c>
      <c r="ED37">
        <v>0</v>
      </c>
      <c r="EE37">
        <v>3</v>
      </c>
      <c r="EF37" t="s">
        <v>313</v>
      </c>
      <c r="EG37">
        <v>100</v>
      </c>
      <c r="EH37">
        <v>100</v>
      </c>
      <c r="EI37">
        <v>2.4550000000000001</v>
      </c>
      <c r="EJ37">
        <v>-6.0400000000000002E-2</v>
      </c>
      <c r="EK37">
        <v>2.4546666666665802</v>
      </c>
      <c r="EL37">
        <v>0</v>
      </c>
      <c r="EM37">
        <v>0</v>
      </c>
      <c r="EN37">
        <v>0</v>
      </c>
      <c r="EO37">
        <v>-6.0388999999999401E-2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3.1</v>
      </c>
      <c r="EX37">
        <v>3</v>
      </c>
      <c r="EY37">
        <v>2</v>
      </c>
      <c r="EZ37">
        <v>517.15599999999995</v>
      </c>
      <c r="FA37">
        <v>475.10700000000003</v>
      </c>
      <c r="FB37">
        <v>37.048200000000001</v>
      </c>
      <c r="FC37">
        <v>35.844499999999996</v>
      </c>
      <c r="FD37">
        <v>30.000599999999999</v>
      </c>
      <c r="FE37">
        <v>35.700000000000003</v>
      </c>
      <c r="FF37">
        <v>35.671900000000001</v>
      </c>
      <c r="FG37">
        <v>23.013100000000001</v>
      </c>
      <c r="FH37">
        <v>0</v>
      </c>
      <c r="FI37">
        <v>100</v>
      </c>
      <c r="FJ37">
        <v>-999.9</v>
      </c>
      <c r="FK37">
        <v>400</v>
      </c>
      <c r="FL37">
        <v>17.849599999999999</v>
      </c>
      <c r="FM37">
        <v>101.048</v>
      </c>
      <c r="FN37">
        <v>100.39100000000001</v>
      </c>
    </row>
    <row r="38" spans="1:170" x14ac:dyDescent="0.25">
      <c r="A38">
        <v>22</v>
      </c>
      <c r="B38">
        <v>1603751973.5</v>
      </c>
      <c r="C38">
        <v>3227</v>
      </c>
      <c r="D38" t="s">
        <v>406</v>
      </c>
      <c r="E38" t="s">
        <v>407</v>
      </c>
      <c r="F38" t="s">
        <v>408</v>
      </c>
      <c r="G38" t="s">
        <v>359</v>
      </c>
      <c r="H38">
        <v>1603751965.75</v>
      </c>
      <c r="I38">
        <f t="shared" si="0"/>
        <v>1.2496096374418718E-2</v>
      </c>
      <c r="J38">
        <f t="shared" si="1"/>
        <v>14.688030404577557</v>
      </c>
      <c r="K38">
        <f t="shared" si="2"/>
        <v>376.74250000000001</v>
      </c>
      <c r="L38">
        <f t="shared" si="3"/>
        <v>287.2031293647758</v>
      </c>
      <c r="M38">
        <f t="shared" si="4"/>
        <v>29.30294428596104</v>
      </c>
      <c r="N38">
        <f t="shared" si="5"/>
        <v>38.438524371481456</v>
      </c>
      <c r="O38">
        <f t="shared" si="6"/>
        <v>0.35572531730617063</v>
      </c>
      <c r="P38">
        <f t="shared" si="7"/>
        <v>2.9638352434073614</v>
      </c>
      <c r="Q38">
        <f t="shared" si="8"/>
        <v>0.3335942748292694</v>
      </c>
      <c r="R38">
        <f t="shared" si="9"/>
        <v>0.21036996973402461</v>
      </c>
      <c r="S38">
        <f t="shared" si="10"/>
        <v>214.76793842792097</v>
      </c>
      <c r="T38">
        <f t="shared" si="11"/>
        <v>35.563075930220478</v>
      </c>
      <c r="U38">
        <f t="shared" si="12"/>
        <v>34.956499999999998</v>
      </c>
      <c r="V38">
        <f t="shared" si="13"/>
        <v>5.6347793066889498</v>
      </c>
      <c r="W38">
        <f t="shared" si="14"/>
        <v>30.157753253645943</v>
      </c>
      <c r="X38">
        <f t="shared" si="15"/>
        <v>1.9550455648968743</v>
      </c>
      <c r="Y38">
        <f t="shared" si="16"/>
        <v>6.4827294939835003</v>
      </c>
      <c r="Z38">
        <f t="shared" si="17"/>
        <v>3.6797337417920755</v>
      </c>
      <c r="AA38">
        <f t="shared" si="18"/>
        <v>-551.07785011186547</v>
      </c>
      <c r="AB38">
        <f t="shared" si="19"/>
        <v>408.10748905494199</v>
      </c>
      <c r="AC38">
        <f t="shared" si="20"/>
        <v>32.546096233787488</v>
      </c>
      <c r="AD38">
        <f t="shared" si="21"/>
        <v>104.34367360478495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52091.708531044133</v>
      </c>
      <c r="AJ38" t="s">
        <v>287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409</v>
      </c>
      <c r="AQ38">
        <v>787.04553846153794</v>
      </c>
      <c r="AR38">
        <v>1180.9100000000001</v>
      </c>
      <c r="AS38">
        <f t="shared" si="27"/>
        <v>0.33352623107473234</v>
      </c>
      <c r="AT38">
        <v>0.5</v>
      </c>
      <c r="AU38">
        <f t="shared" si="28"/>
        <v>1095.8811007471761</v>
      </c>
      <c r="AV38">
        <f t="shared" si="29"/>
        <v>14.688030404577557</v>
      </c>
      <c r="AW38">
        <f t="shared" si="30"/>
        <v>182.75254661911734</v>
      </c>
      <c r="AX38">
        <f t="shared" si="31"/>
        <v>0.99701924786816953</v>
      </c>
      <c r="AY38">
        <f t="shared" si="32"/>
        <v>1.3930140663969396E-2</v>
      </c>
      <c r="AZ38">
        <f t="shared" si="33"/>
        <v>1.7623442938073179</v>
      </c>
      <c r="BA38" t="s">
        <v>410</v>
      </c>
      <c r="BB38">
        <v>3.52</v>
      </c>
      <c r="BC38">
        <f t="shared" si="34"/>
        <v>1177.3900000000001</v>
      </c>
      <c r="BD38">
        <f t="shared" si="35"/>
        <v>0.3345233623000553</v>
      </c>
      <c r="BE38">
        <f t="shared" si="36"/>
        <v>0.6386778208779339</v>
      </c>
      <c r="BF38">
        <f t="shared" si="37"/>
        <v>0.84623221053014408</v>
      </c>
      <c r="BG38">
        <f t="shared" si="38"/>
        <v>0.81723375694439415</v>
      </c>
      <c r="BH38">
        <f t="shared" si="39"/>
        <v>1299.9949999999999</v>
      </c>
      <c r="BI38">
        <f t="shared" si="40"/>
        <v>1095.8811007471761</v>
      </c>
      <c r="BJ38">
        <f t="shared" si="41"/>
        <v>0.84298870437745999</v>
      </c>
      <c r="BK38">
        <f t="shared" si="42"/>
        <v>0.19597740875491998</v>
      </c>
      <c r="BL38">
        <v>6</v>
      </c>
      <c r="BM38">
        <v>0.5</v>
      </c>
      <c r="BN38" t="s">
        <v>290</v>
      </c>
      <c r="BO38">
        <v>2</v>
      </c>
      <c r="BP38">
        <v>1603751965.75</v>
      </c>
      <c r="BQ38">
        <v>376.74250000000001</v>
      </c>
      <c r="BR38">
        <v>400.01666666666699</v>
      </c>
      <c r="BS38">
        <v>19.161733333333299</v>
      </c>
      <c r="BT38">
        <v>4.4542863333333296</v>
      </c>
      <c r="BU38">
        <v>374.21036666666703</v>
      </c>
      <c r="BV38">
        <v>19.224360000000001</v>
      </c>
      <c r="BW38">
        <v>500.0181</v>
      </c>
      <c r="BX38">
        <v>101.92870000000001</v>
      </c>
      <c r="BY38">
        <v>9.9938583333333303E-2</v>
      </c>
      <c r="BZ38">
        <v>37.510583333333301</v>
      </c>
      <c r="CA38">
        <v>34.956499999999998</v>
      </c>
      <c r="CB38">
        <v>999.9</v>
      </c>
      <c r="CC38">
        <v>0</v>
      </c>
      <c r="CD38">
        <v>0</v>
      </c>
      <c r="CE38">
        <v>10003.8193333333</v>
      </c>
      <c r="CF38">
        <v>0</v>
      </c>
      <c r="CG38">
        <v>263.54829999999998</v>
      </c>
      <c r="CH38">
        <v>1299.9949999999999</v>
      </c>
      <c r="CI38">
        <v>0.89999143333333398</v>
      </c>
      <c r="CJ38">
        <v>0.10000870000000001</v>
      </c>
      <c r="CK38">
        <v>0</v>
      </c>
      <c r="CL38">
        <v>787.00723333333303</v>
      </c>
      <c r="CM38">
        <v>4.9997499999999997</v>
      </c>
      <c r="CN38">
        <v>10187.5566666667</v>
      </c>
      <c r="CO38">
        <v>11304.993333333299</v>
      </c>
      <c r="CP38">
        <v>46.949599999999997</v>
      </c>
      <c r="CQ38">
        <v>48.7624</v>
      </c>
      <c r="CR38">
        <v>47.75</v>
      </c>
      <c r="CS38">
        <v>48.462200000000003</v>
      </c>
      <c r="CT38">
        <v>49.049599999999998</v>
      </c>
      <c r="CU38">
        <v>1165.4849999999999</v>
      </c>
      <c r="CV38">
        <v>129.51</v>
      </c>
      <c r="CW38">
        <v>0</v>
      </c>
      <c r="CX38">
        <v>154.39999985694899</v>
      </c>
      <c r="CY38">
        <v>0</v>
      </c>
      <c r="CZ38">
        <v>787.04553846153794</v>
      </c>
      <c r="DA38">
        <v>-42.749196598922602</v>
      </c>
      <c r="DB38">
        <v>-543.21367553470395</v>
      </c>
      <c r="DC38">
        <v>10187.830769230801</v>
      </c>
      <c r="DD38">
        <v>15</v>
      </c>
      <c r="DE38">
        <v>1603751752</v>
      </c>
      <c r="DF38" t="s">
        <v>411</v>
      </c>
      <c r="DG38">
        <v>1603751737</v>
      </c>
      <c r="DH38">
        <v>1603751752</v>
      </c>
      <c r="DI38">
        <v>3</v>
      </c>
      <c r="DJ38">
        <v>7.8E-2</v>
      </c>
      <c r="DK38">
        <v>-2E-3</v>
      </c>
      <c r="DL38">
        <v>2.532</v>
      </c>
      <c r="DM38">
        <v>-6.3E-2</v>
      </c>
      <c r="DN38">
        <v>400</v>
      </c>
      <c r="DO38">
        <v>4</v>
      </c>
      <c r="DP38">
        <v>0.32</v>
      </c>
      <c r="DQ38">
        <v>0.02</v>
      </c>
      <c r="DR38">
        <v>14.6281253935704</v>
      </c>
      <c r="DS38">
        <v>2.66123898349263</v>
      </c>
      <c r="DT38">
        <v>0.212025450115126</v>
      </c>
      <c r="DU38">
        <v>0</v>
      </c>
      <c r="DV38">
        <v>-23.236843333333301</v>
      </c>
      <c r="DW38">
        <v>-4.2869419354838598</v>
      </c>
      <c r="DX38">
        <v>0.32252794678222202</v>
      </c>
      <c r="DY38">
        <v>0</v>
      </c>
      <c r="DZ38">
        <v>14.673716666666699</v>
      </c>
      <c r="EA38">
        <v>4.0204965517241602</v>
      </c>
      <c r="EB38">
        <v>0.29339479327728701</v>
      </c>
      <c r="EC38">
        <v>0</v>
      </c>
      <c r="ED38">
        <v>0</v>
      </c>
      <c r="EE38">
        <v>3</v>
      </c>
      <c r="EF38" t="s">
        <v>313</v>
      </c>
      <c r="EG38">
        <v>100</v>
      </c>
      <c r="EH38">
        <v>100</v>
      </c>
      <c r="EI38">
        <v>2.532</v>
      </c>
      <c r="EJ38">
        <v>-6.2700000000000006E-2</v>
      </c>
      <c r="EK38">
        <v>2.5321999999999898</v>
      </c>
      <c r="EL38">
        <v>0</v>
      </c>
      <c r="EM38">
        <v>0</v>
      </c>
      <c r="EN38">
        <v>0</v>
      </c>
      <c r="EO38">
        <v>-6.2633000000000799E-2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3.9</v>
      </c>
      <c r="EX38">
        <v>3.7</v>
      </c>
      <c r="EY38">
        <v>2</v>
      </c>
      <c r="EZ38">
        <v>522.73199999999997</v>
      </c>
      <c r="FA38">
        <v>476.10899999999998</v>
      </c>
      <c r="FB38">
        <v>36.984400000000001</v>
      </c>
      <c r="FC38">
        <v>35.982100000000003</v>
      </c>
      <c r="FD38">
        <v>29.999700000000001</v>
      </c>
      <c r="FE38">
        <v>35.834400000000002</v>
      </c>
      <c r="FF38">
        <v>35.772500000000001</v>
      </c>
      <c r="FG38">
        <v>22.991700000000002</v>
      </c>
      <c r="FH38">
        <v>0</v>
      </c>
      <c r="FI38">
        <v>100</v>
      </c>
      <c r="FJ38">
        <v>-999.9</v>
      </c>
      <c r="FK38">
        <v>400</v>
      </c>
      <c r="FL38">
        <v>19.1313</v>
      </c>
      <c r="FM38">
        <v>101.023</v>
      </c>
      <c r="FN38">
        <v>100.377</v>
      </c>
    </row>
    <row r="39" spans="1:170" x14ac:dyDescent="0.25">
      <c r="A39">
        <v>23</v>
      </c>
      <c r="B39">
        <v>1603752081</v>
      </c>
      <c r="C39">
        <v>3334.5</v>
      </c>
      <c r="D39" t="s">
        <v>412</v>
      </c>
      <c r="E39" t="s">
        <v>413</v>
      </c>
      <c r="F39" t="s">
        <v>414</v>
      </c>
      <c r="G39" t="s">
        <v>326</v>
      </c>
      <c r="H39">
        <v>1603752073</v>
      </c>
      <c r="I39">
        <f t="shared" si="0"/>
        <v>7.7516337848373565E-3</v>
      </c>
      <c r="J39">
        <f t="shared" si="1"/>
        <v>11.87331483058963</v>
      </c>
      <c r="K39">
        <f t="shared" si="2"/>
        <v>382.20832258064502</v>
      </c>
      <c r="L39">
        <f t="shared" si="3"/>
        <v>246.19852605109526</v>
      </c>
      <c r="M39">
        <f t="shared" si="4"/>
        <v>25.119946226583949</v>
      </c>
      <c r="N39">
        <f t="shared" si="5"/>
        <v>38.997197361718094</v>
      </c>
      <c r="O39">
        <f t="shared" si="6"/>
        <v>0.1729920636485964</v>
      </c>
      <c r="P39">
        <f t="shared" si="7"/>
        <v>2.9634296460946206</v>
      </c>
      <c r="Q39">
        <f t="shared" si="8"/>
        <v>0.16757131743065687</v>
      </c>
      <c r="R39">
        <f t="shared" si="9"/>
        <v>0.10520495637032538</v>
      </c>
      <c r="S39">
        <f t="shared" si="10"/>
        <v>214.77201198178915</v>
      </c>
      <c r="T39">
        <f t="shared" si="11"/>
        <v>36.93940736128048</v>
      </c>
      <c r="U39">
        <f t="shared" si="12"/>
        <v>35.925312903225802</v>
      </c>
      <c r="V39">
        <f t="shared" si="13"/>
        <v>5.944323733452431</v>
      </c>
      <c r="W39">
        <f t="shared" si="14"/>
        <v>21.315096496036215</v>
      </c>
      <c r="X39">
        <f t="shared" si="15"/>
        <v>1.394224606115863</v>
      </c>
      <c r="Y39">
        <f t="shared" si="16"/>
        <v>6.5410194430747</v>
      </c>
      <c r="Z39">
        <f t="shared" si="17"/>
        <v>4.5500991273365683</v>
      </c>
      <c r="AA39">
        <f t="shared" si="18"/>
        <v>-341.84704991132742</v>
      </c>
      <c r="AB39">
        <f t="shared" si="19"/>
        <v>279.58257969950751</v>
      </c>
      <c r="AC39">
        <f t="shared" si="20"/>
        <v>22.422067056534587</v>
      </c>
      <c r="AD39">
        <f t="shared" si="21"/>
        <v>174.92960882650382</v>
      </c>
      <c r="AE39">
        <v>6</v>
      </c>
      <c r="AF39">
        <v>1</v>
      </c>
      <c r="AG39">
        <f t="shared" si="22"/>
        <v>1</v>
      </c>
      <c r="AH39">
        <f t="shared" si="23"/>
        <v>0</v>
      </c>
      <c r="AI39">
        <f t="shared" si="24"/>
        <v>52052.671641532768</v>
      </c>
      <c r="AJ39" t="s">
        <v>287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415</v>
      </c>
      <c r="AQ39">
        <v>712.53980769230805</v>
      </c>
      <c r="AR39">
        <v>1095.44</v>
      </c>
      <c r="AS39">
        <f t="shared" si="27"/>
        <v>0.34954008645630252</v>
      </c>
      <c r="AT39">
        <v>0.5</v>
      </c>
      <c r="AU39">
        <f t="shared" si="28"/>
        <v>1095.9040942955126</v>
      </c>
      <c r="AV39">
        <f t="shared" si="29"/>
        <v>11.87331483058963</v>
      </c>
      <c r="AW39">
        <f t="shared" si="30"/>
        <v>191.53120593393467</v>
      </c>
      <c r="AX39">
        <f t="shared" si="31"/>
        <v>0.5490122690425765</v>
      </c>
      <c r="AY39">
        <f t="shared" si="32"/>
        <v>1.1361452498642094E-2</v>
      </c>
      <c r="AZ39">
        <f t="shared" si="33"/>
        <v>1.9778719053531</v>
      </c>
      <c r="BA39" t="s">
        <v>416</v>
      </c>
      <c r="BB39">
        <v>494.03</v>
      </c>
      <c r="BC39">
        <f t="shared" si="34"/>
        <v>601.41000000000008</v>
      </c>
      <c r="BD39">
        <f t="shared" si="35"/>
        <v>0.63667081077416732</v>
      </c>
      <c r="BE39">
        <f t="shared" si="36"/>
        <v>0.78273152580336325</v>
      </c>
      <c r="BF39">
        <f t="shared" si="37"/>
        <v>1.0077300021054665</v>
      </c>
      <c r="BG39">
        <f t="shared" si="38"/>
        <v>0.85079611331414629</v>
      </c>
      <c r="BH39">
        <f t="shared" si="39"/>
        <v>1300.0225806451599</v>
      </c>
      <c r="BI39">
        <f t="shared" si="40"/>
        <v>1095.9040942955126</v>
      </c>
      <c r="BJ39">
        <f t="shared" si="41"/>
        <v>0.84298850697781735</v>
      </c>
      <c r="BK39">
        <f t="shared" si="42"/>
        <v>0.19597701395563497</v>
      </c>
      <c r="BL39">
        <v>6</v>
      </c>
      <c r="BM39">
        <v>0.5</v>
      </c>
      <c r="BN39" t="s">
        <v>290</v>
      </c>
      <c r="BO39">
        <v>2</v>
      </c>
      <c r="BP39">
        <v>1603752073</v>
      </c>
      <c r="BQ39">
        <v>382.20832258064502</v>
      </c>
      <c r="BR39">
        <v>400.01106451612901</v>
      </c>
      <c r="BS39">
        <v>13.664680645161299</v>
      </c>
      <c r="BT39">
        <v>4.4900977419354797</v>
      </c>
      <c r="BU39">
        <v>379.692935483871</v>
      </c>
      <c r="BV39">
        <v>13.732058064516099</v>
      </c>
      <c r="BW39">
        <v>500.014677419355</v>
      </c>
      <c r="BX39">
        <v>101.931258064516</v>
      </c>
      <c r="BY39">
        <v>0.10000357419354799</v>
      </c>
      <c r="BZ39">
        <v>37.675280645161301</v>
      </c>
      <c r="CA39">
        <v>35.925312903225802</v>
      </c>
      <c r="CB39">
        <v>999.9</v>
      </c>
      <c r="CC39">
        <v>0</v>
      </c>
      <c r="CD39">
        <v>0</v>
      </c>
      <c r="CE39">
        <v>10001.2693548387</v>
      </c>
      <c r="CF39">
        <v>0</v>
      </c>
      <c r="CG39">
        <v>816.27829032258103</v>
      </c>
      <c r="CH39">
        <v>1300.0225806451599</v>
      </c>
      <c r="CI39">
        <v>0.89999674193548396</v>
      </c>
      <c r="CJ39">
        <v>0.100003096774194</v>
      </c>
      <c r="CK39">
        <v>0</v>
      </c>
      <c r="CL39">
        <v>712.64503225806402</v>
      </c>
      <c r="CM39">
        <v>4.9997499999999997</v>
      </c>
      <c r="CN39">
        <v>9194.8116129032205</v>
      </c>
      <c r="CO39">
        <v>11305.254838709699</v>
      </c>
      <c r="CP39">
        <v>46.875</v>
      </c>
      <c r="CQ39">
        <v>48.686999999999998</v>
      </c>
      <c r="CR39">
        <v>47.633000000000003</v>
      </c>
      <c r="CS39">
        <v>48.328258064516099</v>
      </c>
      <c r="CT39">
        <v>48.936999999999998</v>
      </c>
      <c r="CU39">
        <v>1165.5183870967701</v>
      </c>
      <c r="CV39">
        <v>129.50419354838701</v>
      </c>
      <c r="CW39">
        <v>0</v>
      </c>
      <c r="CX39">
        <v>106.39999985694899</v>
      </c>
      <c r="CY39">
        <v>0</v>
      </c>
      <c r="CZ39">
        <v>712.53980769230805</v>
      </c>
      <c r="DA39">
        <v>-30.379521366294998</v>
      </c>
      <c r="DB39">
        <v>-368.75931642789197</v>
      </c>
      <c r="DC39">
        <v>9193.4926923076891</v>
      </c>
      <c r="DD39">
        <v>15</v>
      </c>
      <c r="DE39">
        <v>1603752025.5</v>
      </c>
      <c r="DF39" t="s">
        <v>417</v>
      </c>
      <c r="DG39">
        <v>1603752008</v>
      </c>
      <c r="DH39">
        <v>1603752025.5</v>
      </c>
      <c r="DI39">
        <v>4</v>
      </c>
      <c r="DJ39">
        <v>-1.7000000000000001E-2</v>
      </c>
      <c r="DK39">
        <v>-5.0000000000000001E-3</v>
      </c>
      <c r="DL39">
        <v>2.5150000000000001</v>
      </c>
      <c r="DM39">
        <v>-6.7000000000000004E-2</v>
      </c>
      <c r="DN39">
        <v>400</v>
      </c>
      <c r="DO39">
        <v>4</v>
      </c>
      <c r="DP39">
        <v>0.27</v>
      </c>
      <c r="DQ39">
        <v>0.02</v>
      </c>
      <c r="DR39">
        <v>11.8664914822968</v>
      </c>
      <c r="DS39">
        <v>2.4282876980683401</v>
      </c>
      <c r="DT39">
        <v>0.18833776022479101</v>
      </c>
      <c r="DU39">
        <v>0</v>
      </c>
      <c r="DV39">
        <v>-17.827353333333299</v>
      </c>
      <c r="DW39">
        <v>-3.8365187986651899</v>
      </c>
      <c r="DX39">
        <v>0.29017025546316</v>
      </c>
      <c r="DY39">
        <v>0</v>
      </c>
      <c r="DZ39">
        <v>9.1903243333333293</v>
      </c>
      <c r="EA39">
        <v>3.0999401112346998</v>
      </c>
      <c r="EB39">
        <v>0.22565721376582601</v>
      </c>
      <c r="EC39">
        <v>0</v>
      </c>
      <c r="ED39">
        <v>0</v>
      </c>
      <c r="EE39">
        <v>3</v>
      </c>
      <c r="EF39" t="s">
        <v>313</v>
      </c>
      <c r="EG39">
        <v>100</v>
      </c>
      <c r="EH39">
        <v>100</v>
      </c>
      <c r="EI39">
        <v>2.5150000000000001</v>
      </c>
      <c r="EJ39">
        <v>-6.7400000000000002E-2</v>
      </c>
      <c r="EK39">
        <v>2.5153000000000199</v>
      </c>
      <c r="EL39">
        <v>0</v>
      </c>
      <c r="EM39">
        <v>0</v>
      </c>
      <c r="EN39">
        <v>0</v>
      </c>
      <c r="EO39">
        <v>-6.7386666666666706E-2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1.2</v>
      </c>
      <c r="EX39">
        <v>0.9</v>
      </c>
      <c r="EY39">
        <v>2</v>
      </c>
      <c r="EZ39">
        <v>485.00200000000001</v>
      </c>
      <c r="FA39">
        <v>476.80700000000002</v>
      </c>
      <c r="FB39">
        <v>36.936</v>
      </c>
      <c r="FC39">
        <v>35.835299999999997</v>
      </c>
      <c r="FD39">
        <v>29.9998</v>
      </c>
      <c r="FE39">
        <v>35.713099999999997</v>
      </c>
      <c r="FF39">
        <v>35.6648</v>
      </c>
      <c r="FG39">
        <v>22.990400000000001</v>
      </c>
      <c r="FH39">
        <v>0</v>
      </c>
      <c r="FI39">
        <v>100</v>
      </c>
      <c r="FJ39">
        <v>-999.9</v>
      </c>
      <c r="FK39">
        <v>400</v>
      </c>
      <c r="FL39">
        <v>19.616900000000001</v>
      </c>
      <c r="FM39">
        <v>101.059</v>
      </c>
      <c r="FN39">
        <v>100.407</v>
      </c>
    </row>
    <row r="40" spans="1:170" x14ac:dyDescent="0.25">
      <c r="A40">
        <v>24</v>
      </c>
      <c r="B40">
        <v>1603752174.0999999</v>
      </c>
      <c r="C40">
        <v>3427.5999999046298</v>
      </c>
      <c r="D40" t="s">
        <v>418</v>
      </c>
      <c r="E40" t="s">
        <v>419</v>
      </c>
      <c r="F40" t="s">
        <v>420</v>
      </c>
      <c r="G40" t="s">
        <v>331</v>
      </c>
      <c r="H40">
        <v>1603752166.13871</v>
      </c>
      <c r="I40">
        <f t="shared" si="0"/>
        <v>5.4833550106918889E-3</v>
      </c>
      <c r="J40">
        <f t="shared" si="1"/>
        <v>5.4645853853208468</v>
      </c>
      <c r="K40">
        <f t="shared" si="2"/>
        <v>390.86964516129001</v>
      </c>
      <c r="L40">
        <f t="shared" si="3"/>
        <v>281.20879378557811</v>
      </c>
      <c r="M40">
        <f t="shared" si="4"/>
        <v>28.694647755894035</v>
      </c>
      <c r="N40">
        <f t="shared" si="5"/>
        <v>39.884480977243598</v>
      </c>
      <c r="O40">
        <f t="shared" si="6"/>
        <v>0.10846894360503398</v>
      </c>
      <c r="P40">
        <f t="shared" si="7"/>
        <v>2.9637853563571799</v>
      </c>
      <c r="Q40">
        <f t="shared" si="8"/>
        <v>0.10631086069529075</v>
      </c>
      <c r="R40">
        <f t="shared" si="9"/>
        <v>6.6634606895163276E-2</v>
      </c>
      <c r="S40">
        <f t="shared" si="10"/>
        <v>214.76855588680422</v>
      </c>
      <c r="T40">
        <f t="shared" si="11"/>
        <v>37.545686389689067</v>
      </c>
      <c r="U40">
        <f t="shared" si="12"/>
        <v>36.6766516129032</v>
      </c>
      <c r="V40">
        <f t="shared" si="13"/>
        <v>6.1944514227571439</v>
      </c>
      <c r="W40">
        <f t="shared" si="14"/>
        <v>17.097554282112341</v>
      </c>
      <c r="X40">
        <f t="shared" si="15"/>
        <v>1.1199963549588137</v>
      </c>
      <c r="Y40">
        <f t="shared" si="16"/>
        <v>6.5506231855076891</v>
      </c>
      <c r="Z40">
        <f t="shared" si="17"/>
        <v>5.07445506779833</v>
      </c>
      <c r="AA40">
        <f t="shared" si="18"/>
        <v>-241.8159559715123</v>
      </c>
      <c r="AB40">
        <f t="shared" si="19"/>
        <v>163.88075679532821</v>
      </c>
      <c r="AC40">
        <f t="shared" si="20"/>
        <v>13.19091041311405</v>
      </c>
      <c r="AD40">
        <f t="shared" si="21"/>
        <v>150.02426712373418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52058.39983561838</v>
      </c>
      <c r="AJ40" t="s">
        <v>287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421</v>
      </c>
      <c r="AQ40">
        <v>619.23707692307698</v>
      </c>
      <c r="AR40">
        <v>750.23</v>
      </c>
      <c r="AS40">
        <f t="shared" si="27"/>
        <v>0.17460368563896811</v>
      </c>
      <c r="AT40">
        <v>0.5</v>
      </c>
      <c r="AU40">
        <f t="shared" si="28"/>
        <v>1095.8878846180653</v>
      </c>
      <c r="AV40">
        <f t="shared" si="29"/>
        <v>5.4645853853208468</v>
      </c>
      <c r="AW40">
        <f t="shared" si="30"/>
        <v>95.673031850703211</v>
      </c>
      <c r="AX40">
        <f t="shared" si="31"/>
        <v>0.40041054076749799</v>
      </c>
      <c r="AY40">
        <f t="shared" si="32"/>
        <v>5.5136414499581043E-3</v>
      </c>
      <c r="AZ40">
        <f t="shared" si="33"/>
        <v>3.3481065806486008</v>
      </c>
      <c r="BA40" t="s">
        <v>422</v>
      </c>
      <c r="BB40">
        <v>449.83</v>
      </c>
      <c r="BC40">
        <f t="shared" si="34"/>
        <v>300.40000000000003</v>
      </c>
      <c r="BD40">
        <f t="shared" si="35"/>
        <v>0.4360616613745773</v>
      </c>
      <c r="BE40">
        <f t="shared" si="36"/>
        <v>0.89318161614365721</v>
      </c>
      <c r="BF40">
        <f t="shared" si="37"/>
        <v>3.7692467739436304</v>
      </c>
      <c r="BG40">
        <f t="shared" si="38"/>
        <v>0.9863531630673017</v>
      </c>
      <c r="BH40">
        <f t="shared" si="39"/>
        <v>1300.0035483871</v>
      </c>
      <c r="BI40">
        <f t="shared" si="40"/>
        <v>1095.8878846180653</v>
      </c>
      <c r="BJ40">
        <f t="shared" si="41"/>
        <v>0.84298837951459538</v>
      </c>
      <c r="BK40">
        <f t="shared" si="42"/>
        <v>0.19597675902919079</v>
      </c>
      <c r="BL40">
        <v>6</v>
      </c>
      <c r="BM40">
        <v>0.5</v>
      </c>
      <c r="BN40" t="s">
        <v>290</v>
      </c>
      <c r="BO40">
        <v>2</v>
      </c>
      <c r="BP40">
        <v>1603752166.13871</v>
      </c>
      <c r="BQ40">
        <v>390.86964516129001</v>
      </c>
      <c r="BR40">
        <v>399.99887096774199</v>
      </c>
      <c r="BS40">
        <v>10.976012903225801</v>
      </c>
      <c r="BT40">
        <v>4.46835838709677</v>
      </c>
      <c r="BU40">
        <v>388.35438709677402</v>
      </c>
      <c r="BV40">
        <v>11.043390322580599</v>
      </c>
      <c r="BW40">
        <v>500.01145161290299</v>
      </c>
      <c r="BX40">
        <v>101.940387096774</v>
      </c>
      <c r="BY40">
        <v>9.9977180645161298E-2</v>
      </c>
      <c r="BZ40">
        <v>37.702293548387097</v>
      </c>
      <c r="CA40">
        <v>36.6766516129032</v>
      </c>
      <c r="CB40">
        <v>999.9</v>
      </c>
      <c r="CC40">
        <v>0</v>
      </c>
      <c r="CD40">
        <v>0</v>
      </c>
      <c r="CE40">
        <v>10002.3896774194</v>
      </c>
      <c r="CF40">
        <v>0</v>
      </c>
      <c r="CG40">
        <v>313.42170967741902</v>
      </c>
      <c r="CH40">
        <v>1300.0035483871</v>
      </c>
      <c r="CI40">
        <v>0.90000196774193597</v>
      </c>
      <c r="CJ40">
        <v>9.9998003225806403E-2</v>
      </c>
      <c r="CK40">
        <v>0</v>
      </c>
      <c r="CL40">
        <v>619.47432258064498</v>
      </c>
      <c r="CM40">
        <v>4.9997499999999997</v>
      </c>
      <c r="CN40">
        <v>8120.8732258064501</v>
      </c>
      <c r="CO40">
        <v>11305.0967741935</v>
      </c>
      <c r="CP40">
        <v>46.936999999999998</v>
      </c>
      <c r="CQ40">
        <v>48.715451612903202</v>
      </c>
      <c r="CR40">
        <v>47.691064516129003</v>
      </c>
      <c r="CS40">
        <v>48.418999999999997</v>
      </c>
      <c r="CT40">
        <v>49</v>
      </c>
      <c r="CU40">
        <v>1165.50677419355</v>
      </c>
      <c r="CV40">
        <v>129.49677419354799</v>
      </c>
      <c r="CW40">
        <v>0</v>
      </c>
      <c r="CX40">
        <v>92.400000095367403</v>
      </c>
      <c r="CY40">
        <v>0</v>
      </c>
      <c r="CZ40">
        <v>619.23707692307698</v>
      </c>
      <c r="DA40">
        <v>-28.0121709527523</v>
      </c>
      <c r="DB40">
        <v>-371.80478657398697</v>
      </c>
      <c r="DC40">
        <v>8117.90192307692</v>
      </c>
      <c r="DD40">
        <v>15</v>
      </c>
      <c r="DE40">
        <v>1603752025.5</v>
      </c>
      <c r="DF40" t="s">
        <v>417</v>
      </c>
      <c r="DG40">
        <v>1603752008</v>
      </c>
      <c r="DH40">
        <v>1603752025.5</v>
      </c>
      <c r="DI40">
        <v>4</v>
      </c>
      <c r="DJ40">
        <v>-1.7000000000000001E-2</v>
      </c>
      <c r="DK40">
        <v>-5.0000000000000001E-3</v>
      </c>
      <c r="DL40">
        <v>2.5150000000000001</v>
      </c>
      <c r="DM40">
        <v>-6.7000000000000004E-2</v>
      </c>
      <c r="DN40">
        <v>400</v>
      </c>
      <c r="DO40">
        <v>4</v>
      </c>
      <c r="DP40">
        <v>0.27</v>
      </c>
      <c r="DQ40">
        <v>0.02</v>
      </c>
      <c r="DR40">
        <v>5.4257372285012497</v>
      </c>
      <c r="DS40">
        <v>4.6250243247135101</v>
      </c>
      <c r="DT40">
        <v>0.34930350946226801</v>
      </c>
      <c r="DU40">
        <v>0</v>
      </c>
      <c r="DV40">
        <v>-9.1291687096774208</v>
      </c>
      <c r="DW40">
        <v>-6.3830329709103397</v>
      </c>
      <c r="DX40">
        <v>0.48126342282909201</v>
      </c>
      <c r="DY40">
        <v>0</v>
      </c>
      <c r="DZ40">
        <v>6.5076422580645197</v>
      </c>
      <c r="EA40">
        <v>3.05281564825601</v>
      </c>
      <c r="EB40">
        <v>0.22660735003183299</v>
      </c>
      <c r="EC40">
        <v>0</v>
      </c>
      <c r="ED40">
        <v>0</v>
      </c>
      <c r="EE40">
        <v>3</v>
      </c>
      <c r="EF40" t="s">
        <v>313</v>
      </c>
      <c r="EG40">
        <v>100</v>
      </c>
      <c r="EH40">
        <v>100</v>
      </c>
      <c r="EI40">
        <v>2.5150000000000001</v>
      </c>
      <c r="EJ40">
        <v>-6.7400000000000002E-2</v>
      </c>
      <c r="EK40">
        <v>2.5153000000000199</v>
      </c>
      <c r="EL40">
        <v>0</v>
      </c>
      <c r="EM40">
        <v>0</v>
      </c>
      <c r="EN40">
        <v>0</v>
      </c>
      <c r="EO40">
        <v>-6.7386666666666706E-2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2.8</v>
      </c>
      <c r="EX40">
        <v>2.5</v>
      </c>
      <c r="EY40">
        <v>2</v>
      </c>
      <c r="EZ40">
        <v>516.822</v>
      </c>
      <c r="FA40">
        <v>476.17399999999998</v>
      </c>
      <c r="FB40">
        <v>36.933700000000002</v>
      </c>
      <c r="FC40">
        <v>35.795499999999997</v>
      </c>
      <c r="FD40">
        <v>30</v>
      </c>
      <c r="FE40">
        <v>35.667900000000003</v>
      </c>
      <c r="FF40">
        <v>35.630299999999998</v>
      </c>
      <c r="FG40">
        <v>22.9832</v>
      </c>
      <c r="FH40">
        <v>0</v>
      </c>
      <c r="FI40">
        <v>100</v>
      </c>
      <c r="FJ40">
        <v>-999.9</v>
      </c>
      <c r="FK40">
        <v>400</v>
      </c>
      <c r="FL40">
        <v>13.6394</v>
      </c>
      <c r="FM40">
        <v>101.053</v>
      </c>
      <c r="FN40">
        <v>100.40900000000001</v>
      </c>
    </row>
    <row r="41" spans="1:170" x14ac:dyDescent="0.25">
      <c r="A41">
        <v>25</v>
      </c>
      <c r="B41">
        <v>1603752287.5999999</v>
      </c>
      <c r="C41">
        <v>3541.0999999046298</v>
      </c>
      <c r="D41" t="s">
        <v>423</v>
      </c>
      <c r="E41" t="s">
        <v>424</v>
      </c>
      <c r="F41" t="s">
        <v>420</v>
      </c>
      <c r="G41" t="s">
        <v>317</v>
      </c>
      <c r="H41">
        <v>1603752279.5999999</v>
      </c>
      <c r="I41">
        <f t="shared" si="0"/>
        <v>3.7695794903214535E-3</v>
      </c>
      <c r="J41">
        <f t="shared" si="1"/>
        <v>6.5494158608115667</v>
      </c>
      <c r="K41">
        <f t="shared" si="2"/>
        <v>390.38245161290303</v>
      </c>
      <c r="L41">
        <f t="shared" si="3"/>
        <v>217.02618512764369</v>
      </c>
      <c r="M41">
        <f t="shared" si="4"/>
        <v>22.143888629971325</v>
      </c>
      <c r="N41">
        <f t="shared" si="5"/>
        <v>39.831993206381952</v>
      </c>
      <c r="O41">
        <f t="shared" si="6"/>
        <v>7.1832575783083635E-2</v>
      </c>
      <c r="P41">
        <f t="shared" si="7"/>
        <v>2.9634410049371454</v>
      </c>
      <c r="Q41">
        <f t="shared" si="8"/>
        <v>7.087910423725681E-2</v>
      </c>
      <c r="R41">
        <f t="shared" si="9"/>
        <v>4.438405133232641E-2</v>
      </c>
      <c r="S41">
        <f t="shared" si="10"/>
        <v>214.76400095428866</v>
      </c>
      <c r="T41">
        <f t="shared" si="11"/>
        <v>38.086312532750064</v>
      </c>
      <c r="U41">
        <f t="shared" si="12"/>
        <v>36.537525806451598</v>
      </c>
      <c r="V41">
        <f t="shared" si="13"/>
        <v>6.1474575333923953</v>
      </c>
      <c r="W41">
        <f t="shared" si="14"/>
        <v>13.793555210567618</v>
      </c>
      <c r="X41">
        <f t="shared" si="15"/>
        <v>0.90863245622931643</v>
      </c>
      <c r="Y41">
        <f t="shared" si="16"/>
        <v>6.5873695530880125</v>
      </c>
      <c r="Z41">
        <f t="shared" si="17"/>
        <v>5.2388250771630789</v>
      </c>
      <c r="AA41">
        <f t="shared" si="18"/>
        <v>-166.2384555231761</v>
      </c>
      <c r="AB41">
        <f t="shared" si="19"/>
        <v>202.55165299588461</v>
      </c>
      <c r="AC41">
        <f t="shared" si="20"/>
        <v>16.302638829488327</v>
      </c>
      <c r="AD41">
        <f t="shared" si="21"/>
        <v>267.37983725648553</v>
      </c>
      <c r="AE41">
        <v>390</v>
      </c>
      <c r="AF41">
        <v>78</v>
      </c>
      <c r="AG41">
        <f t="shared" si="22"/>
        <v>1</v>
      </c>
      <c r="AH41">
        <f t="shared" si="23"/>
        <v>0</v>
      </c>
      <c r="AI41">
        <f t="shared" si="24"/>
        <v>52031.256145336512</v>
      </c>
      <c r="AJ41" t="s">
        <v>287</v>
      </c>
      <c r="AK41">
        <v>715.47692307692296</v>
      </c>
      <c r="AL41">
        <v>3262.08</v>
      </c>
      <c r="AM41">
        <f t="shared" si="25"/>
        <v>2546.603076923077</v>
      </c>
      <c r="AN41">
        <f t="shared" si="26"/>
        <v>0.78066849277855754</v>
      </c>
      <c r="AO41">
        <v>-0.57774747981622299</v>
      </c>
      <c r="AP41" t="s">
        <v>425</v>
      </c>
      <c r="AQ41">
        <v>560.70092</v>
      </c>
      <c r="AR41">
        <v>757.42</v>
      </c>
      <c r="AS41">
        <f t="shared" si="27"/>
        <v>0.25972258456338615</v>
      </c>
      <c r="AT41">
        <v>0.5</v>
      </c>
      <c r="AU41">
        <f t="shared" si="28"/>
        <v>1095.8615901056614</v>
      </c>
      <c r="AV41">
        <f t="shared" si="29"/>
        <v>6.5494158608115667</v>
      </c>
      <c r="AW41">
        <f t="shared" si="30"/>
        <v>142.31000225299223</v>
      </c>
      <c r="AX41">
        <f t="shared" si="31"/>
        <v>0.43341871088695832</v>
      </c>
      <c r="AY41">
        <f t="shared" si="32"/>
        <v>6.5037075895146559E-3</v>
      </c>
      <c r="AZ41">
        <f t="shared" si="33"/>
        <v>3.3068310844709674</v>
      </c>
      <c r="BA41" t="s">
        <v>426</v>
      </c>
      <c r="BB41">
        <v>429.14</v>
      </c>
      <c r="BC41">
        <f t="shared" si="34"/>
        <v>328.28</v>
      </c>
      <c r="BD41">
        <f t="shared" si="35"/>
        <v>0.59924174485195558</v>
      </c>
      <c r="BE41">
        <f t="shared" si="36"/>
        <v>0.88412038377092339</v>
      </c>
      <c r="BF41">
        <f t="shared" si="37"/>
        <v>4.6901442247734932</v>
      </c>
      <c r="BG41">
        <f t="shared" si="38"/>
        <v>0.98352979413904007</v>
      </c>
      <c r="BH41">
        <f t="shared" si="39"/>
        <v>1299.9719354838701</v>
      </c>
      <c r="BI41">
        <f t="shared" si="40"/>
        <v>1095.8615901056614</v>
      </c>
      <c r="BJ41">
        <f t="shared" si="41"/>
        <v>0.84298865244176557</v>
      </c>
      <c r="BK41">
        <f t="shared" si="42"/>
        <v>0.19597730488353135</v>
      </c>
      <c r="BL41">
        <v>6</v>
      </c>
      <c r="BM41">
        <v>0.5</v>
      </c>
      <c r="BN41" t="s">
        <v>290</v>
      </c>
      <c r="BO41">
        <v>2</v>
      </c>
      <c r="BP41">
        <v>1603752279.5999999</v>
      </c>
      <c r="BQ41">
        <v>390.38245161290303</v>
      </c>
      <c r="BR41">
        <v>400.00532258064499</v>
      </c>
      <c r="BS41">
        <v>8.9052577419354808</v>
      </c>
      <c r="BT41">
        <v>4.4231264516128999</v>
      </c>
      <c r="BU41">
        <v>387.86722580645198</v>
      </c>
      <c r="BV41">
        <v>8.9726429032258093</v>
      </c>
      <c r="BW41">
        <v>500.120612903226</v>
      </c>
      <c r="BX41">
        <v>101.933387096774</v>
      </c>
      <c r="BY41">
        <v>9.9870396774193501E-2</v>
      </c>
      <c r="BZ41">
        <v>37.805335483870998</v>
      </c>
      <c r="CA41">
        <v>36.537525806451598</v>
      </c>
      <c r="CB41">
        <v>999.9</v>
      </c>
      <c r="CC41">
        <v>0</v>
      </c>
      <c r="CD41">
        <v>0</v>
      </c>
      <c r="CE41">
        <v>10001.1248387097</v>
      </c>
      <c r="CF41">
        <v>0</v>
      </c>
      <c r="CG41">
        <v>266.65996774193599</v>
      </c>
      <c r="CH41">
        <v>1299.9719354838701</v>
      </c>
      <c r="CI41">
        <v>0.89999441935483904</v>
      </c>
      <c r="CJ41">
        <v>0.100005590322581</v>
      </c>
      <c r="CK41">
        <v>0</v>
      </c>
      <c r="CL41">
        <v>561.89067741935503</v>
      </c>
      <c r="CM41">
        <v>4.9997499999999997</v>
      </c>
      <c r="CN41">
        <v>7299.6722580645201</v>
      </c>
      <c r="CO41">
        <v>11304.8096774194</v>
      </c>
      <c r="CP41">
        <v>47.062064516128999</v>
      </c>
      <c r="CQ41">
        <v>48.811999999999998</v>
      </c>
      <c r="CR41">
        <v>47.816064516129003</v>
      </c>
      <c r="CS41">
        <v>48.495935483871001</v>
      </c>
      <c r="CT41">
        <v>49.090387096774201</v>
      </c>
      <c r="CU41">
        <v>1165.46677419355</v>
      </c>
      <c r="CV41">
        <v>129.50548387096799</v>
      </c>
      <c r="CW41">
        <v>0</v>
      </c>
      <c r="CX41">
        <v>112.90000009536701</v>
      </c>
      <c r="CY41">
        <v>0</v>
      </c>
      <c r="CZ41">
        <v>560.70092</v>
      </c>
      <c r="DA41">
        <v>-64.973461449176696</v>
      </c>
      <c r="DB41">
        <v>-757.74230672071303</v>
      </c>
      <c r="DC41">
        <v>7285.6704</v>
      </c>
      <c r="DD41">
        <v>15</v>
      </c>
      <c r="DE41">
        <v>1603752025.5</v>
      </c>
      <c r="DF41" t="s">
        <v>417</v>
      </c>
      <c r="DG41">
        <v>1603752008</v>
      </c>
      <c r="DH41">
        <v>1603752025.5</v>
      </c>
      <c r="DI41">
        <v>4</v>
      </c>
      <c r="DJ41">
        <v>-1.7000000000000001E-2</v>
      </c>
      <c r="DK41">
        <v>-5.0000000000000001E-3</v>
      </c>
      <c r="DL41">
        <v>2.5150000000000001</v>
      </c>
      <c r="DM41">
        <v>-6.7000000000000004E-2</v>
      </c>
      <c r="DN41">
        <v>400</v>
      </c>
      <c r="DO41">
        <v>4</v>
      </c>
      <c r="DP41">
        <v>0.27</v>
      </c>
      <c r="DQ41">
        <v>0.02</v>
      </c>
      <c r="DR41">
        <v>6.5263761880764202</v>
      </c>
      <c r="DS41">
        <v>1.58521580912355</v>
      </c>
      <c r="DT41">
        <v>0.119520652907634</v>
      </c>
      <c r="DU41">
        <v>0</v>
      </c>
      <c r="DV41">
        <v>-9.6077274193548394</v>
      </c>
      <c r="DW41">
        <v>-2.2077198387096502</v>
      </c>
      <c r="DX41">
        <v>0.16629163356387</v>
      </c>
      <c r="DY41">
        <v>0</v>
      </c>
      <c r="DZ41">
        <v>4.4745112903225799</v>
      </c>
      <c r="EA41">
        <v>0.94765306451610998</v>
      </c>
      <c r="EB41">
        <v>7.0759207573287394E-2</v>
      </c>
      <c r="EC41">
        <v>0</v>
      </c>
      <c r="ED41">
        <v>0</v>
      </c>
      <c r="EE41">
        <v>3</v>
      </c>
      <c r="EF41" t="s">
        <v>313</v>
      </c>
      <c r="EG41">
        <v>100</v>
      </c>
      <c r="EH41">
        <v>100</v>
      </c>
      <c r="EI41">
        <v>2.5150000000000001</v>
      </c>
      <c r="EJ41">
        <v>-6.7400000000000002E-2</v>
      </c>
      <c r="EK41">
        <v>2.5153000000000199</v>
      </c>
      <c r="EL41">
        <v>0</v>
      </c>
      <c r="EM41">
        <v>0</v>
      </c>
      <c r="EN41">
        <v>0</v>
      </c>
      <c r="EO41">
        <v>-6.7386666666666706E-2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4.7</v>
      </c>
      <c r="EX41">
        <v>4.4000000000000004</v>
      </c>
      <c r="EY41">
        <v>2</v>
      </c>
      <c r="EZ41">
        <v>79.954099999999997</v>
      </c>
      <c r="FA41">
        <v>470.83100000000002</v>
      </c>
      <c r="FB41">
        <v>36.932099999999998</v>
      </c>
      <c r="FC41">
        <v>35.8065</v>
      </c>
      <c r="FD41">
        <v>29.9998</v>
      </c>
      <c r="FE41">
        <v>35.711599999999997</v>
      </c>
      <c r="FF41">
        <v>35.616100000000003</v>
      </c>
      <c r="FG41">
        <v>22.977</v>
      </c>
      <c r="FH41">
        <v>0</v>
      </c>
      <c r="FI41">
        <v>100</v>
      </c>
      <c r="FJ41">
        <v>-999.9</v>
      </c>
      <c r="FK41">
        <v>400</v>
      </c>
      <c r="FL41">
        <v>10.9887</v>
      </c>
      <c r="FM41">
        <v>101.054</v>
      </c>
      <c r="FN41">
        <v>100.405</v>
      </c>
    </row>
    <row r="42" spans="1:170" x14ac:dyDescent="0.25">
      <c r="A42">
        <v>26</v>
      </c>
      <c r="B42">
        <v>1603752571.5999999</v>
      </c>
      <c r="C42">
        <v>3825.0999999046298</v>
      </c>
      <c r="D42" t="s">
        <v>427</v>
      </c>
      <c r="E42" t="s">
        <v>428</v>
      </c>
      <c r="F42" t="s">
        <v>429</v>
      </c>
      <c r="G42" t="s">
        <v>359</v>
      </c>
      <c r="H42">
        <v>1603752563.5999999</v>
      </c>
      <c r="I42">
        <f t="shared" si="0"/>
        <v>5.2112625269191675E-3</v>
      </c>
      <c r="J42">
        <f t="shared" si="1"/>
        <v>7.0720424056824189</v>
      </c>
      <c r="K42">
        <f t="shared" si="2"/>
        <v>389.08822580645199</v>
      </c>
      <c r="L42">
        <f t="shared" si="3"/>
        <v>248.90559894823284</v>
      </c>
      <c r="M42">
        <f t="shared" si="4"/>
        <v>25.398027056233243</v>
      </c>
      <c r="N42">
        <f t="shared" si="5"/>
        <v>39.702093195377749</v>
      </c>
      <c r="O42">
        <f t="shared" si="6"/>
        <v>0.10131112904680274</v>
      </c>
      <c r="P42">
        <f t="shared" si="7"/>
        <v>2.9632953525359702</v>
      </c>
      <c r="Q42">
        <f t="shared" si="8"/>
        <v>9.9425496950216755E-2</v>
      </c>
      <c r="R42">
        <f t="shared" si="9"/>
        <v>6.2307428938333277E-2</v>
      </c>
      <c r="S42">
        <f t="shared" si="10"/>
        <v>214.77102092439492</v>
      </c>
      <c r="T42">
        <f t="shared" si="11"/>
        <v>37.726219742968972</v>
      </c>
      <c r="U42">
        <f t="shared" si="12"/>
        <v>36.757983870967699</v>
      </c>
      <c r="V42">
        <f t="shared" si="13"/>
        <v>6.2220680455051331</v>
      </c>
      <c r="W42">
        <f t="shared" si="14"/>
        <v>16.157227841167799</v>
      </c>
      <c r="X42">
        <f t="shared" si="15"/>
        <v>1.0647988405139994</v>
      </c>
      <c r="Y42">
        <f t="shared" si="16"/>
        <v>6.5902322538334577</v>
      </c>
      <c r="Z42">
        <f t="shared" si="17"/>
        <v>5.1572692049911337</v>
      </c>
      <c r="AA42">
        <f t="shared" si="18"/>
        <v>-229.8166774371353</v>
      </c>
      <c r="AB42">
        <f t="shared" si="19"/>
        <v>168.60102727046913</v>
      </c>
      <c r="AC42">
        <f t="shared" si="20"/>
        <v>13.585726497835289</v>
      </c>
      <c r="AD42">
        <f t="shared" si="21"/>
        <v>167.14109725556403</v>
      </c>
      <c r="AE42">
        <v>0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52025.910137677114</v>
      </c>
      <c r="AJ42" t="s">
        <v>287</v>
      </c>
      <c r="AK42">
        <v>715.47692307692296</v>
      </c>
      <c r="AL42">
        <v>3262.08</v>
      </c>
      <c r="AM42">
        <f t="shared" si="25"/>
        <v>2546.603076923077</v>
      </c>
      <c r="AN42">
        <f t="shared" si="26"/>
        <v>0.78066849277855754</v>
      </c>
      <c r="AO42">
        <v>-0.57774747981622299</v>
      </c>
      <c r="AP42" t="s">
        <v>430</v>
      </c>
      <c r="AQ42">
        <v>582.95792307692295</v>
      </c>
      <c r="AR42">
        <v>856.9</v>
      </c>
      <c r="AS42">
        <f t="shared" si="27"/>
        <v>0.31968966848299341</v>
      </c>
      <c r="AT42">
        <v>0.5</v>
      </c>
      <c r="AU42">
        <f t="shared" si="28"/>
        <v>1095.9006443142473</v>
      </c>
      <c r="AV42">
        <f t="shared" si="29"/>
        <v>7.0720424056824189</v>
      </c>
      <c r="AW42">
        <f t="shared" si="30"/>
        <v>175.17405683556029</v>
      </c>
      <c r="AX42">
        <f t="shared" si="31"/>
        <v>0.48461897537635662</v>
      </c>
      <c r="AY42">
        <f t="shared" si="32"/>
        <v>6.9803680882818062E-3</v>
      </c>
      <c r="AZ42">
        <f t="shared" si="33"/>
        <v>2.8068386042712099</v>
      </c>
      <c r="BA42" t="s">
        <v>431</v>
      </c>
      <c r="BB42">
        <v>441.63</v>
      </c>
      <c r="BC42">
        <f t="shared" si="34"/>
        <v>415.27</v>
      </c>
      <c r="BD42">
        <f t="shared" si="35"/>
        <v>0.65967220584939201</v>
      </c>
      <c r="BE42">
        <f t="shared" si="36"/>
        <v>0.85276462975766276</v>
      </c>
      <c r="BF42">
        <f t="shared" si="37"/>
        <v>1.9370394343214572</v>
      </c>
      <c r="BG42">
        <f t="shared" si="38"/>
        <v>0.94446599149878074</v>
      </c>
      <c r="BH42">
        <f t="shared" si="39"/>
        <v>1300.01870967742</v>
      </c>
      <c r="BI42">
        <f t="shared" si="40"/>
        <v>1095.9006443142473</v>
      </c>
      <c r="BJ42">
        <f t="shared" si="41"/>
        <v>0.8429883632876165</v>
      </c>
      <c r="BK42">
        <f t="shared" si="42"/>
        <v>0.19597672657523299</v>
      </c>
      <c r="BL42">
        <v>6</v>
      </c>
      <c r="BM42">
        <v>0.5</v>
      </c>
      <c r="BN42" t="s">
        <v>290</v>
      </c>
      <c r="BO42">
        <v>2</v>
      </c>
      <c r="BP42">
        <v>1603752563.5999999</v>
      </c>
      <c r="BQ42">
        <v>389.08822580645199</v>
      </c>
      <c r="BR42">
        <v>400.006741935484</v>
      </c>
      <c r="BS42">
        <v>10.435235483871001</v>
      </c>
      <c r="BT42">
        <v>4.2476029032258102</v>
      </c>
      <c r="BU42">
        <v>386.57287096774201</v>
      </c>
      <c r="BV42">
        <v>10.502612903225801</v>
      </c>
      <c r="BW42">
        <v>500.05054838709702</v>
      </c>
      <c r="BX42">
        <v>101.938806451613</v>
      </c>
      <c r="BY42">
        <v>9.9987225806451599E-2</v>
      </c>
      <c r="BZ42">
        <v>37.813341935483898</v>
      </c>
      <c r="CA42">
        <v>36.757983870967699</v>
      </c>
      <c r="CB42">
        <v>999.9</v>
      </c>
      <c r="CC42">
        <v>0</v>
      </c>
      <c r="CD42">
        <v>0</v>
      </c>
      <c r="CE42">
        <v>9999.7677419354895</v>
      </c>
      <c r="CF42">
        <v>0</v>
      </c>
      <c r="CG42">
        <v>1211.88290322581</v>
      </c>
      <c r="CH42">
        <v>1300.01870967742</v>
      </c>
      <c r="CI42">
        <v>0.90000393548387103</v>
      </c>
      <c r="CJ42">
        <v>9.99963193548387E-2</v>
      </c>
      <c r="CK42">
        <v>0</v>
      </c>
      <c r="CL42">
        <v>583.18767741935505</v>
      </c>
      <c r="CM42">
        <v>4.9997499999999997</v>
      </c>
      <c r="CN42">
        <v>7677.4396774193601</v>
      </c>
      <c r="CO42">
        <v>11305.248387096801</v>
      </c>
      <c r="CP42">
        <v>46.905000000000001</v>
      </c>
      <c r="CQ42">
        <v>48.707322580645098</v>
      </c>
      <c r="CR42">
        <v>47.600612903225802</v>
      </c>
      <c r="CS42">
        <v>48.75</v>
      </c>
      <c r="CT42">
        <v>49</v>
      </c>
      <c r="CU42">
        <v>1165.5225806451599</v>
      </c>
      <c r="CV42">
        <v>129.49774193548399</v>
      </c>
      <c r="CW42">
        <v>0</v>
      </c>
      <c r="CX42">
        <v>282.90000009536698</v>
      </c>
      <c r="CY42">
        <v>0</v>
      </c>
      <c r="CZ42">
        <v>582.95792307692295</v>
      </c>
      <c r="DA42">
        <v>-38.840273458281303</v>
      </c>
      <c r="DB42">
        <v>-518.65264902289096</v>
      </c>
      <c r="DC42">
        <v>7674.5296153846202</v>
      </c>
      <c r="DD42">
        <v>15</v>
      </c>
      <c r="DE42">
        <v>1603752025.5</v>
      </c>
      <c r="DF42" t="s">
        <v>417</v>
      </c>
      <c r="DG42">
        <v>1603752008</v>
      </c>
      <c r="DH42">
        <v>1603752025.5</v>
      </c>
      <c r="DI42">
        <v>4</v>
      </c>
      <c r="DJ42">
        <v>-1.7000000000000001E-2</v>
      </c>
      <c r="DK42">
        <v>-5.0000000000000001E-3</v>
      </c>
      <c r="DL42">
        <v>2.5150000000000001</v>
      </c>
      <c r="DM42">
        <v>-6.7000000000000004E-2</v>
      </c>
      <c r="DN42">
        <v>400</v>
      </c>
      <c r="DO42">
        <v>4</v>
      </c>
      <c r="DP42">
        <v>0.27</v>
      </c>
      <c r="DQ42">
        <v>0.02</v>
      </c>
      <c r="DR42">
        <v>7.09117417996511</v>
      </c>
      <c r="DS42">
        <v>-1.2624429709685401</v>
      </c>
      <c r="DT42">
        <v>9.7199318917830693E-2</v>
      </c>
      <c r="DU42">
        <v>0</v>
      </c>
      <c r="DV42">
        <v>-10.934258064516101</v>
      </c>
      <c r="DW42">
        <v>2.0165225806451801</v>
      </c>
      <c r="DX42">
        <v>0.15296737323257301</v>
      </c>
      <c r="DY42">
        <v>0</v>
      </c>
      <c r="DZ42">
        <v>6.1977658064516099</v>
      </c>
      <c r="EA42">
        <v>-1.23039145161292</v>
      </c>
      <c r="EB42">
        <v>9.1740588117913302E-2</v>
      </c>
      <c r="EC42">
        <v>0</v>
      </c>
      <c r="ED42">
        <v>0</v>
      </c>
      <c r="EE42">
        <v>3</v>
      </c>
      <c r="EF42" t="s">
        <v>313</v>
      </c>
      <c r="EG42">
        <v>100</v>
      </c>
      <c r="EH42">
        <v>100</v>
      </c>
      <c r="EI42">
        <v>2.5150000000000001</v>
      </c>
      <c r="EJ42">
        <v>-6.7400000000000002E-2</v>
      </c>
      <c r="EK42">
        <v>2.5153000000000199</v>
      </c>
      <c r="EL42">
        <v>0</v>
      </c>
      <c r="EM42">
        <v>0</v>
      </c>
      <c r="EN42">
        <v>0</v>
      </c>
      <c r="EO42">
        <v>-6.7386666666666706E-2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9.4</v>
      </c>
      <c r="EX42">
        <v>9.1</v>
      </c>
      <c r="EY42">
        <v>2</v>
      </c>
      <c r="EZ42">
        <v>516.29100000000005</v>
      </c>
      <c r="FA42">
        <v>474.58</v>
      </c>
      <c r="FB42">
        <v>37.004800000000003</v>
      </c>
      <c r="FC42">
        <v>35.9739</v>
      </c>
      <c r="FD42">
        <v>30.000900000000001</v>
      </c>
      <c r="FE42">
        <v>35.780299999999997</v>
      </c>
      <c r="FF42">
        <v>35.742699999999999</v>
      </c>
      <c r="FG42">
        <v>22.9788</v>
      </c>
      <c r="FH42">
        <v>0</v>
      </c>
      <c r="FI42">
        <v>100</v>
      </c>
      <c r="FJ42">
        <v>-999.9</v>
      </c>
      <c r="FK42">
        <v>400</v>
      </c>
      <c r="FL42">
        <v>10.9887</v>
      </c>
      <c r="FM42">
        <v>101.01600000000001</v>
      </c>
      <c r="FN42">
        <v>100.351</v>
      </c>
    </row>
    <row r="43" spans="1:170" x14ac:dyDescent="0.25">
      <c r="A43">
        <v>27</v>
      </c>
      <c r="B43">
        <v>1603752694.5999999</v>
      </c>
      <c r="C43">
        <v>3948.0999999046298</v>
      </c>
      <c r="D43" t="s">
        <v>432</v>
      </c>
      <c r="E43" t="s">
        <v>433</v>
      </c>
      <c r="F43" t="s">
        <v>434</v>
      </c>
      <c r="G43" t="s">
        <v>286</v>
      </c>
      <c r="H43">
        <v>1603752686.5999999</v>
      </c>
      <c r="I43">
        <f t="shared" si="0"/>
        <v>7.681573289883014E-3</v>
      </c>
      <c r="J43">
        <f t="shared" si="1"/>
        <v>11.057213498656909</v>
      </c>
      <c r="K43">
        <f t="shared" si="2"/>
        <v>383.18309677419398</v>
      </c>
      <c r="L43">
        <f t="shared" si="3"/>
        <v>244.93511529373637</v>
      </c>
      <c r="M43">
        <f t="shared" si="4"/>
        <v>24.992520944906829</v>
      </c>
      <c r="N43">
        <f t="shared" si="5"/>
        <v>39.098973458250413</v>
      </c>
      <c r="O43">
        <f t="shared" si="6"/>
        <v>0.15988307148633929</v>
      </c>
      <c r="P43">
        <f t="shared" si="7"/>
        <v>2.9633112309466032</v>
      </c>
      <c r="Q43">
        <f t="shared" si="8"/>
        <v>0.15524069807197644</v>
      </c>
      <c r="R43">
        <f t="shared" si="9"/>
        <v>9.7431307095908595E-2</v>
      </c>
      <c r="S43">
        <f t="shared" si="10"/>
        <v>214.76407970746828</v>
      </c>
      <c r="T43">
        <f t="shared" si="11"/>
        <v>37.179299996112846</v>
      </c>
      <c r="U43">
        <f t="shared" si="12"/>
        <v>36.742454838709698</v>
      </c>
      <c r="V43">
        <f t="shared" si="13"/>
        <v>6.2167868720584458</v>
      </c>
      <c r="W43">
        <f t="shared" si="14"/>
        <v>20.469533527009649</v>
      </c>
      <c r="X43">
        <f t="shared" si="15"/>
        <v>1.355143396106087</v>
      </c>
      <c r="Y43">
        <f t="shared" si="16"/>
        <v>6.6202944699153443</v>
      </c>
      <c r="Z43">
        <f t="shared" si="17"/>
        <v>4.8616434759523592</v>
      </c>
      <c r="AA43">
        <f t="shared" si="18"/>
        <v>-338.75738208384092</v>
      </c>
      <c r="AB43">
        <f t="shared" si="19"/>
        <v>184.48600217110248</v>
      </c>
      <c r="AC43">
        <f t="shared" si="20"/>
        <v>14.870566742450503</v>
      </c>
      <c r="AD43">
        <f t="shared" si="21"/>
        <v>75.363266537180351</v>
      </c>
      <c r="AE43">
        <v>0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52012.288023532601</v>
      </c>
      <c r="AJ43" t="s">
        <v>287</v>
      </c>
      <c r="AK43">
        <v>715.47692307692296</v>
      </c>
      <c r="AL43">
        <v>3262.08</v>
      </c>
      <c r="AM43">
        <f t="shared" si="25"/>
        <v>2546.603076923077</v>
      </c>
      <c r="AN43">
        <f t="shared" si="26"/>
        <v>0.78066849277855754</v>
      </c>
      <c r="AO43">
        <v>-0.57774747981622299</v>
      </c>
      <c r="AP43" t="s">
        <v>435</v>
      </c>
      <c r="AQ43">
        <v>756.82411538461497</v>
      </c>
      <c r="AR43">
        <v>1128.6199999999999</v>
      </c>
      <c r="AS43">
        <f t="shared" si="27"/>
        <v>0.32942521363734911</v>
      </c>
      <c r="AT43">
        <v>0.5</v>
      </c>
      <c r="AU43">
        <f t="shared" si="28"/>
        <v>1095.8655297793391</v>
      </c>
      <c r="AV43">
        <f t="shared" si="29"/>
        <v>11.057213498656909</v>
      </c>
      <c r="AW43">
        <f t="shared" si="30"/>
        <v>180.50286813268278</v>
      </c>
      <c r="AX43">
        <f t="shared" si="31"/>
        <v>0.52945189700696416</v>
      </c>
      <c r="AY43">
        <f t="shared" si="32"/>
        <v>1.0617142945280813E-2</v>
      </c>
      <c r="AZ43">
        <f t="shared" si="33"/>
        <v>1.890326239123886</v>
      </c>
      <c r="BA43" t="s">
        <v>436</v>
      </c>
      <c r="BB43">
        <v>531.07000000000005</v>
      </c>
      <c r="BC43">
        <f t="shared" si="34"/>
        <v>597.54999999999984</v>
      </c>
      <c r="BD43">
        <f t="shared" si="35"/>
        <v>0.62220045956888126</v>
      </c>
      <c r="BE43">
        <f t="shared" si="36"/>
        <v>0.78119816478152782</v>
      </c>
      <c r="BF43">
        <f t="shared" si="37"/>
        <v>0.89992040380870175</v>
      </c>
      <c r="BG43">
        <f t="shared" si="38"/>
        <v>0.8377669921681492</v>
      </c>
      <c r="BH43">
        <f t="shared" si="39"/>
        <v>1299.9770967741899</v>
      </c>
      <c r="BI43">
        <f t="shared" si="40"/>
        <v>1095.8655297793391</v>
      </c>
      <c r="BJ43">
        <f t="shared" si="41"/>
        <v>0.84298833610119694</v>
      </c>
      <c r="BK43">
        <f t="shared" si="42"/>
        <v>0.1959766722023939</v>
      </c>
      <c r="BL43">
        <v>6</v>
      </c>
      <c r="BM43">
        <v>0.5</v>
      </c>
      <c r="BN43" t="s">
        <v>290</v>
      </c>
      <c r="BO43">
        <v>2</v>
      </c>
      <c r="BP43">
        <v>1603752686.5999999</v>
      </c>
      <c r="BQ43">
        <v>383.18309677419398</v>
      </c>
      <c r="BR43">
        <v>399.98316129032298</v>
      </c>
      <c r="BS43">
        <v>13.2808612903226</v>
      </c>
      <c r="BT43">
        <v>4.1857903225806501</v>
      </c>
      <c r="BU43">
        <v>380.667741935484</v>
      </c>
      <c r="BV43">
        <v>13.348232258064501</v>
      </c>
      <c r="BW43">
        <v>500.02174193548399</v>
      </c>
      <c r="BX43">
        <v>101.93729032258101</v>
      </c>
      <c r="BY43">
        <v>0.10002235483871</v>
      </c>
      <c r="BZ43">
        <v>37.897238709677403</v>
      </c>
      <c r="CA43">
        <v>36.742454838709698</v>
      </c>
      <c r="CB43">
        <v>999.9</v>
      </c>
      <c r="CC43">
        <v>0</v>
      </c>
      <c r="CD43">
        <v>0</v>
      </c>
      <c r="CE43">
        <v>10000.0064516129</v>
      </c>
      <c r="CF43">
        <v>0</v>
      </c>
      <c r="CG43">
        <v>1196.3180645161301</v>
      </c>
      <c r="CH43">
        <v>1299.9770967741899</v>
      </c>
      <c r="CI43">
        <v>0.90000316129032198</v>
      </c>
      <c r="CJ43">
        <v>9.9997000000000003E-2</v>
      </c>
      <c r="CK43">
        <v>0</v>
      </c>
      <c r="CL43">
        <v>758.13241935483904</v>
      </c>
      <c r="CM43">
        <v>4.9997499999999997</v>
      </c>
      <c r="CN43">
        <v>9859.7287096774198</v>
      </c>
      <c r="CO43">
        <v>11304.867741935501</v>
      </c>
      <c r="CP43">
        <v>47.061999999999998</v>
      </c>
      <c r="CQ43">
        <v>48.9593548387097</v>
      </c>
      <c r="CR43">
        <v>47.75</v>
      </c>
      <c r="CS43">
        <v>48.941064516129003</v>
      </c>
      <c r="CT43">
        <v>49.158999999999999</v>
      </c>
      <c r="CU43">
        <v>1165.4848387096799</v>
      </c>
      <c r="CV43">
        <v>129.49225806451599</v>
      </c>
      <c r="CW43">
        <v>0</v>
      </c>
      <c r="CX43">
        <v>122.40000009536701</v>
      </c>
      <c r="CY43">
        <v>0</v>
      </c>
      <c r="CZ43">
        <v>756.82411538461497</v>
      </c>
      <c r="DA43">
        <v>-105.95251280843701</v>
      </c>
      <c r="DB43">
        <v>-1301.6923078119701</v>
      </c>
      <c r="DC43">
        <v>9843.1084615384607</v>
      </c>
      <c r="DD43">
        <v>15</v>
      </c>
      <c r="DE43">
        <v>1603752025.5</v>
      </c>
      <c r="DF43" t="s">
        <v>417</v>
      </c>
      <c r="DG43">
        <v>1603752008</v>
      </c>
      <c r="DH43">
        <v>1603752025.5</v>
      </c>
      <c r="DI43">
        <v>4</v>
      </c>
      <c r="DJ43">
        <v>-1.7000000000000001E-2</v>
      </c>
      <c r="DK43">
        <v>-5.0000000000000001E-3</v>
      </c>
      <c r="DL43">
        <v>2.5150000000000001</v>
      </c>
      <c r="DM43">
        <v>-6.7000000000000004E-2</v>
      </c>
      <c r="DN43">
        <v>400</v>
      </c>
      <c r="DO43">
        <v>4</v>
      </c>
      <c r="DP43">
        <v>0.27</v>
      </c>
      <c r="DQ43">
        <v>0.02</v>
      </c>
      <c r="DR43">
        <v>11.063955890233601</v>
      </c>
      <c r="DS43">
        <v>-0.25156265436721897</v>
      </c>
      <c r="DT43">
        <v>3.0040468707091799E-2</v>
      </c>
      <c r="DU43">
        <v>1</v>
      </c>
      <c r="DV43">
        <v>-16.8018838709677</v>
      </c>
      <c r="DW43">
        <v>4.6233870967769097E-2</v>
      </c>
      <c r="DX43">
        <v>2.9560043833986801E-2</v>
      </c>
      <c r="DY43">
        <v>1</v>
      </c>
      <c r="DZ43">
        <v>9.0895948387096794</v>
      </c>
      <c r="EA43">
        <v>0.67672645161289702</v>
      </c>
      <c r="EB43">
        <v>5.0864431889342997E-2</v>
      </c>
      <c r="EC43">
        <v>0</v>
      </c>
      <c r="ED43">
        <v>2</v>
      </c>
      <c r="EE43">
        <v>3</v>
      </c>
      <c r="EF43" t="s">
        <v>306</v>
      </c>
      <c r="EG43">
        <v>100</v>
      </c>
      <c r="EH43">
        <v>100</v>
      </c>
      <c r="EI43">
        <v>2.516</v>
      </c>
      <c r="EJ43">
        <v>-6.7400000000000002E-2</v>
      </c>
      <c r="EK43">
        <v>2.5153000000000199</v>
      </c>
      <c r="EL43">
        <v>0</v>
      </c>
      <c r="EM43">
        <v>0</v>
      </c>
      <c r="EN43">
        <v>0</v>
      </c>
      <c r="EO43">
        <v>-6.7386666666666706E-2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11.4</v>
      </c>
      <c r="EX43">
        <v>11.2</v>
      </c>
      <c r="EY43">
        <v>2</v>
      </c>
      <c r="EZ43">
        <v>515.42700000000002</v>
      </c>
      <c r="FA43">
        <v>467.06299999999999</v>
      </c>
      <c r="FB43">
        <v>37.113100000000003</v>
      </c>
      <c r="FC43">
        <v>36.092700000000001</v>
      </c>
      <c r="FD43">
        <v>30.000399999999999</v>
      </c>
      <c r="FE43">
        <v>35.882800000000003</v>
      </c>
      <c r="FF43">
        <v>35.829000000000001</v>
      </c>
      <c r="FG43">
        <v>22.9894</v>
      </c>
      <c r="FH43">
        <v>0</v>
      </c>
      <c r="FI43">
        <v>100</v>
      </c>
      <c r="FJ43">
        <v>-999.9</v>
      </c>
      <c r="FK43">
        <v>400</v>
      </c>
      <c r="FL43">
        <v>10.1968</v>
      </c>
      <c r="FM43">
        <v>101.003</v>
      </c>
      <c r="FN43">
        <v>100.352</v>
      </c>
    </row>
    <row r="44" spans="1:170" x14ac:dyDescent="0.25">
      <c r="A44">
        <v>28</v>
      </c>
      <c r="B44">
        <v>1603752855.5999999</v>
      </c>
      <c r="C44">
        <v>4109.0999999046298</v>
      </c>
      <c r="D44" t="s">
        <v>437</v>
      </c>
      <c r="E44" t="s">
        <v>438</v>
      </c>
      <c r="F44" t="s">
        <v>439</v>
      </c>
      <c r="G44" t="s">
        <v>296</v>
      </c>
      <c r="H44">
        <v>1603752847.5999999</v>
      </c>
      <c r="I44">
        <f t="shared" si="0"/>
        <v>7.4882046694751108E-3</v>
      </c>
      <c r="J44">
        <f t="shared" si="1"/>
        <v>9.8681446870743414</v>
      </c>
      <c r="K44">
        <f t="shared" si="2"/>
        <v>384.69045161290302</v>
      </c>
      <c r="L44">
        <f t="shared" si="3"/>
        <v>250.99990429393563</v>
      </c>
      <c r="M44">
        <f t="shared" si="4"/>
        <v>25.611541163268825</v>
      </c>
      <c r="N44">
        <f t="shared" si="5"/>
        <v>39.253064116958654</v>
      </c>
      <c r="O44">
        <f t="shared" si="6"/>
        <v>0.15011144046501493</v>
      </c>
      <c r="P44">
        <f t="shared" si="7"/>
        <v>2.9635393497300653</v>
      </c>
      <c r="Q44">
        <f t="shared" si="8"/>
        <v>0.14601165725360285</v>
      </c>
      <c r="R44">
        <f t="shared" si="9"/>
        <v>9.1616308545529906E-2</v>
      </c>
      <c r="S44">
        <f t="shared" si="10"/>
        <v>214.76547035953314</v>
      </c>
      <c r="T44">
        <f t="shared" si="11"/>
        <v>37.272368630755039</v>
      </c>
      <c r="U44">
        <f t="shared" si="12"/>
        <v>37.161870967741898</v>
      </c>
      <c r="V44">
        <f t="shared" si="13"/>
        <v>6.3607986371384957</v>
      </c>
      <c r="W44">
        <f t="shared" si="14"/>
        <v>19.964809113945613</v>
      </c>
      <c r="X44">
        <f t="shared" si="15"/>
        <v>1.3248587692516107</v>
      </c>
      <c r="Y44">
        <f t="shared" si="16"/>
        <v>6.6359701296927707</v>
      </c>
      <c r="Z44">
        <f t="shared" si="17"/>
        <v>5.035939867886885</v>
      </c>
      <c r="AA44">
        <f t="shared" si="18"/>
        <v>-330.22982592385239</v>
      </c>
      <c r="AB44">
        <f t="shared" si="19"/>
        <v>124.45851279538978</v>
      </c>
      <c r="AC44">
        <f t="shared" si="20"/>
        <v>10.053704554582437</v>
      </c>
      <c r="AD44">
        <f t="shared" si="21"/>
        <v>19.047861785652955</v>
      </c>
      <c r="AE44">
        <v>0</v>
      </c>
      <c r="AF44">
        <v>0</v>
      </c>
      <c r="AG44">
        <f t="shared" si="22"/>
        <v>1</v>
      </c>
      <c r="AH44">
        <f t="shared" si="23"/>
        <v>0</v>
      </c>
      <c r="AI44">
        <f t="shared" si="24"/>
        <v>52011.455913016463</v>
      </c>
      <c r="AJ44" t="s">
        <v>287</v>
      </c>
      <c r="AK44">
        <v>715.47692307692296</v>
      </c>
      <c r="AL44">
        <v>3262.08</v>
      </c>
      <c r="AM44">
        <f t="shared" si="25"/>
        <v>2546.603076923077</v>
      </c>
      <c r="AN44">
        <f t="shared" si="26"/>
        <v>0.78066849277855754</v>
      </c>
      <c r="AO44">
        <v>-0.57774747981622299</v>
      </c>
      <c r="AP44" t="s">
        <v>440</v>
      </c>
      <c r="AQ44">
        <v>680.43138461538399</v>
      </c>
      <c r="AR44">
        <v>938.99</v>
      </c>
      <c r="AS44">
        <f t="shared" si="27"/>
        <v>0.27535822041194902</v>
      </c>
      <c r="AT44">
        <v>0.5</v>
      </c>
      <c r="AU44">
        <f t="shared" si="28"/>
        <v>1095.8713846180779</v>
      </c>
      <c r="AV44">
        <f t="shared" si="29"/>
        <v>9.8681446870743414</v>
      </c>
      <c r="AW44">
        <f t="shared" si="30"/>
        <v>150.87859713440622</v>
      </c>
      <c r="AX44">
        <f t="shared" si="31"/>
        <v>0.9983066912320685</v>
      </c>
      <c r="AY44">
        <f t="shared" si="32"/>
        <v>9.5320420931796317E-3</v>
      </c>
      <c r="AZ44">
        <f t="shared" si="33"/>
        <v>2.4740306073547109</v>
      </c>
      <c r="BA44" t="s">
        <v>441</v>
      </c>
      <c r="BB44">
        <v>1.59</v>
      </c>
      <c r="BC44">
        <f t="shared" si="34"/>
        <v>937.4</v>
      </c>
      <c r="BD44">
        <f t="shared" si="35"/>
        <v>0.27582527777321958</v>
      </c>
      <c r="BE44">
        <f t="shared" si="36"/>
        <v>0.71249720134090289</v>
      </c>
      <c r="BF44">
        <f t="shared" si="37"/>
        <v>1.1567941300973636</v>
      </c>
      <c r="BG44">
        <f t="shared" si="38"/>
        <v>0.91223089340128516</v>
      </c>
      <c r="BH44">
        <f t="shared" si="39"/>
        <v>1299.9838709677399</v>
      </c>
      <c r="BI44">
        <f t="shared" si="40"/>
        <v>1095.8713846180779</v>
      </c>
      <c r="BJ44">
        <f t="shared" si="41"/>
        <v>0.84298844708148901</v>
      </c>
      <c r="BK44">
        <f t="shared" si="42"/>
        <v>0.19597689416297795</v>
      </c>
      <c r="BL44">
        <v>6</v>
      </c>
      <c r="BM44">
        <v>0.5</v>
      </c>
      <c r="BN44" t="s">
        <v>290</v>
      </c>
      <c r="BO44">
        <v>2</v>
      </c>
      <c r="BP44">
        <v>1603752847.5999999</v>
      </c>
      <c r="BQ44">
        <v>384.69045161290302</v>
      </c>
      <c r="BR44">
        <v>399.98867741935499</v>
      </c>
      <c r="BS44">
        <v>12.9839677419355</v>
      </c>
      <c r="BT44">
        <v>4.1149777419354798</v>
      </c>
      <c r="BU44">
        <v>382.17512903225798</v>
      </c>
      <c r="BV44">
        <v>13.051364516129</v>
      </c>
      <c r="BW44">
        <v>500.01035483870999</v>
      </c>
      <c r="BX44">
        <v>101.93803225806499</v>
      </c>
      <c r="BY44">
        <v>0.100019251612903</v>
      </c>
      <c r="BZ44">
        <v>37.940854838709697</v>
      </c>
      <c r="CA44">
        <v>37.161870967741898</v>
      </c>
      <c r="CB44">
        <v>999.9</v>
      </c>
      <c r="CC44">
        <v>0</v>
      </c>
      <c r="CD44">
        <v>0</v>
      </c>
      <c r="CE44">
        <v>10001.2264516129</v>
      </c>
      <c r="CF44">
        <v>0</v>
      </c>
      <c r="CG44">
        <v>250.52206451612901</v>
      </c>
      <c r="CH44">
        <v>1299.9838709677399</v>
      </c>
      <c r="CI44">
        <v>0.899998870967742</v>
      </c>
      <c r="CJ44">
        <v>0.100001109677419</v>
      </c>
      <c r="CK44">
        <v>0</v>
      </c>
      <c r="CL44">
        <v>681.387258064516</v>
      </c>
      <c r="CM44">
        <v>4.9997499999999997</v>
      </c>
      <c r="CN44">
        <v>8933.0861290322591</v>
      </c>
      <c r="CO44">
        <v>11304.9290322581</v>
      </c>
      <c r="CP44">
        <v>47.186999999999998</v>
      </c>
      <c r="CQ44">
        <v>49.125</v>
      </c>
      <c r="CR44">
        <v>47.872967741935497</v>
      </c>
      <c r="CS44">
        <v>49.055999999999997</v>
      </c>
      <c r="CT44">
        <v>49.271999999999998</v>
      </c>
      <c r="CU44">
        <v>1165.4861290322599</v>
      </c>
      <c r="CV44">
        <v>129.49774193548399</v>
      </c>
      <c r="CW44">
        <v>0</v>
      </c>
      <c r="CX44">
        <v>160.39999985694899</v>
      </c>
      <c r="CY44">
        <v>0</v>
      </c>
      <c r="CZ44">
        <v>680.43138461538399</v>
      </c>
      <c r="DA44">
        <v>-88.424888956668596</v>
      </c>
      <c r="DB44">
        <v>-1105.2232487096601</v>
      </c>
      <c r="DC44">
        <v>8921.7192307692294</v>
      </c>
      <c r="DD44">
        <v>15</v>
      </c>
      <c r="DE44">
        <v>1603752025.5</v>
      </c>
      <c r="DF44" t="s">
        <v>417</v>
      </c>
      <c r="DG44">
        <v>1603752008</v>
      </c>
      <c r="DH44">
        <v>1603752025.5</v>
      </c>
      <c r="DI44">
        <v>4</v>
      </c>
      <c r="DJ44">
        <v>-1.7000000000000001E-2</v>
      </c>
      <c r="DK44">
        <v>-5.0000000000000001E-3</v>
      </c>
      <c r="DL44">
        <v>2.5150000000000001</v>
      </c>
      <c r="DM44">
        <v>-6.7000000000000004E-2</v>
      </c>
      <c r="DN44">
        <v>400</v>
      </c>
      <c r="DO44">
        <v>4</v>
      </c>
      <c r="DP44">
        <v>0.27</v>
      </c>
      <c r="DQ44">
        <v>0.02</v>
      </c>
      <c r="DR44">
        <v>9.8727458311622396</v>
      </c>
      <c r="DS44">
        <v>-0.53946628136314501</v>
      </c>
      <c r="DT44">
        <v>7.4500848502066994E-2</v>
      </c>
      <c r="DU44">
        <v>0</v>
      </c>
      <c r="DV44">
        <v>-15.3030935483871</v>
      </c>
      <c r="DW44">
        <v>0.90610161290323199</v>
      </c>
      <c r="DX44">
        <v>0.10091367737307599</v>
      </c>
      <c r="DY44">
        <v>0</v>
      </c>
      <c r="DZ44">
        <v>8.8736725806451595</v>
      </c>
      <c r="EA44">
        <v>-0.559247419354852</v>
      </c>
      <c r="EB44">
        <v>4.2146113965258199E-2</v>
      </c>
      <c r="EC44">
        <v>0</v>
      </c>
      <c r="ED44">
        <v>0</v>
      </c>
      <c r="EE44">
        <v>3</v>
      </c>
      <c r="EF44" t="s">
        <v>313</v>
      </c>
      <c r="EG44">
        <v>100</v>
      </c>
      <c r="EH44">
        <v>100</v>
      </c>
      <c r="EI44">
        <v>2.516</v>
      </c>
      <c r="EJ44">
        <v>-6.7400000000000002E-2</v>
      </c>
      <c r="EK44">
        <v>2.5153000000000199</v>
      </c>
      <c r="EL44">
        <v>0</v>
      </c>
      <c r="EM44">
        <v>0</v>
      </c>
      <c r="EN44">
        <v>0</v>
      </c>
      <c r="EO44">
        <v>-6.7386666666666706E-2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14.1</v>
      </c>
      <c r="EX44">
        <v>13.8</v>
      </c>
      <c r="EY44">
        <v>2</v>
      </c>
      <c r="EZ44">
        <v>516.49599999999998</v>
      </c>
      <c r="FA44">
        <v>475.12400000000002</v>
      </c>
      <c r="FB44">
        <v>37.1905</v>
      </c>
      <c r="FC44">
        <v>36.128700000000002</v>
      </c>
      <c r="FD44">
        <v>30.0001</v>
      </c>
      <c r="FE44">
        <v>35.936</v>
      </c>
      <c r="FF44">
        <v>35.885399999999997</v>
      </c>
      <c r="FG44">
        <v>22.987400000000001</v>
      </c>
      <c r="FH44">
        <v>0</v>
      </c>
      <c r="FI44">
        <v>100</v>
      </c>
      <c r="FJ44">
        <v>-999.9</v>
      </c>
      <c r="FK44">
        <v>400</v>
      </c>
      <c r="FL44">
        <v>13.0739</v>
      </c>
      <c r="FM44">
        <v>101.004</v>
      </c>
      <c r="FN44">
        <v>100.35299999999999</v>
      </c>
    </row>
    <row r="45" spans="1:170" x14ac:dyDescent="0.25">
      <c r="A45">
        <v>29</v>
      </c>
      <c r="B45">
        <v>1603753135.5999999</v>
      </c>
      <c r="C45">
        <v>4389.0999999046298</v>
      </c>
      <c r="D45" t="s">
        <v>442</v>
      </c>
      <c r="E45" t="s">
        <v>443</v>
      </c>
      <c r="F45" t="s">
        <v>444</v>
      </c>
      <c r="G45" t="s">
        <v>310</v>
      </c>
      <c r="H45">
        <v>1603753127.5999999</v>
      </c>
      <c r="I45">
        <f t="shared" si="0"/>
        <v>7.0333252034740284E-3</v>
      </c>
      <c r="J45">
        <f t="shared" si="1"/>
        <v>7.1551758641861083</v>
      </c>
      <c r="K45">
        <f t="shared" si="2"/>
        <v>388.12616129032301</v>
      </c>
      <c r="L45">
        <f t="shared" si="3"/>
        <v>275.48200375450512</v>
      </c>
      <c r="M45">
        <f t="shared" si="4"/>
        <v>28.105469491538891</v>
      </c>
      <c r="N45">
        <f t="shared" si="5"/>
        <v>39.597751709161813</v>
      </c>
      <c r="O45">
        <f t="shared" si="6"/>
        <v>0.1377551350061598</v>
      </c>
      <c r="P45">
        <f t="shared" si="7"/>
        <v>2.9634551629925072</v>
      </c>
      <c r="Q45">
        <f t="shared" si="8"/>
        <v>0.13429403864356826</v>
      </c>
      <c r="R45">
        <f t="shared" si="9"/>
        <v>8.4237496981495616E-2</v>
      </c>
      <c r="S45">
        <f t="shared" si="10"/>
        <v>214.76843062924581</v>
      </c>
      <c r="T45">
        <f t="shared" si="11"/>
        <v>37.93647824142321</v>
      </c>
      <c r="U45">
        <f t="shared" si="12"/>
        <v>37.308954838709703</v>
      </c>
      <c r="V45">
        <f t="shared" si="13"/>
        <v>6.4119830536115607</v>
      </c>
      <c r="W45">
        <f t="shared" si="14"/>
        <v>18.578385984066685</v>
      </c>
      <c r="X45">
        <f t="shared" si="15"/>
        <v>1.2699423988300835</v>
      </c>
      <c r="Y45">
        <f t="shared" si="16"/>
        <v>6.8355905616301635</v>
      </c>
      <c r="Z45">
        <f t="shared" si="17"/>
        <v>5.1420406547814768</v>
      </c>
      <c r="AA45">
        <f t="shared" si="18"/>
        <v>-310.16964147320465</v>
      </c>
      <c r="AB45">
        <f t="shared" si="19"/>
        <v>188.46746208681799</v>
      </c>
      <c r="AC45">
        <f t="shared" si="20"/>
        <v>15.275936414012643</v>
      </c>
      <c r="AD45">
        <f t="shared" si="21"/>
        <v>108.3421876568718</v>
      </c>
      <c r="AE45">
        <v>0</v>
      </c>
      <c r="AF45">
        <v>0</v>
      </c>
      <c r="AG45">
        <f t="shared" si="22"/>
        <v>1</v>
      </c>
      <c r="AH45">
        <f t="shared" si="23"/>
        <v>0</v>
      </c>
      <c r="AI45">
        <f t="shared" si="24"/>
        <v>51917.304355128967</v>
      </c>
      <c r="AJ45" t="s">
        <v>287</v>
      </c>
      <c r="AK45">
        <v>715.47692307692296</v>
      </c>
      <c r="AL45">
        <v>3262.08</v>
      </c>
      <c r="AM45">
        <f t="shared" si="25"/>
        <v>2546.603076923077</v>
      </c>
      <c r="AN45">
        <f t="shared" si="26"/>
        <v>0.78066849277855754</v>
      </c>
      <c r="AO45">
        <v>-0.57774747981622299</v>
      </c>
      <c r="AP45" t="s">
        <v>445</v>
      </c>
      <c r="AQ45">
        <v>489.71507692307699</v>
      </c>
      <c r="AR45">
        <v>630.75</v>
      </c>
      <c r="AS45">
        <f t="shared" si="27"/>
        <v>0.22359876825512959</v>
      </c>
      <c r="AT45">
        <v>0.5</v>
      </c>
      <c r="AU45">
        <f t="shared" si="28"/>
        <v>1095.8834330052414</v>
      </c>
      <c r="AV45">
        <f t="shared" si="29"/>
        <v>7.1551758641861083</v>
      </c>
      <c r="AW45">
        <f t="shared" si="30"/>
        <v>122.5190928855874</v>
      </c>
      <c r="AX45">
        <f t="shared" si="31"/>
        <v>0.33904082441537853</v>
      </c>
      <c r="AY45">
        <f t="shared" si="32"/>
        <v>7.0563374818034558E-3</v>
      </c>
      <c r="AZ45">
        <f t="shared" si="33"/>
        <v>4.1717479191438764</v>
      </c>
      <c r="BA45" t="s">
        <v>446</v>
      </c>
      <c r="BB45">
        <v>416.9</v>
      </c>
      <c r="BC45">
        <f t="shared" si="34"/>
        <v>213.85000000000002</v>
      </c>
      <c r="BD45">
        <f t="shared" si="35"/>
        <v>0.65950396575601122</v>
      </c>
      <c r="BE45">
        <f t="shared" si="36"/>
        <v>0.92483779585122916</v>
      </c>
      <c r="BF45">
        <f t="shared" si="37"/>
        <v>-1.6645821417222768</v>
      </c>
      <c r="BG45">
        <f t="shared" si="38"/>
        <v>1.0332705649516822</v>
      </c>
      <c r="BH45">
        <f t="shared" si="39"/>
        <v>1299.99774193548</v>
      </c>
      <c r="BI45">
        <f t="shared" si="40"/>
        <v>1095.8834330052414</v>
      </c>
      <c r="BJ45">
        <f t="shared" si="41"/>
        <v>0.84298872040627826</v>
      </c>
      <c r="BK45">
        <f t="shared" si="42"/>
        <v>0.19597744081255641</v>
      </c>
      <c r="BL45">
        <v>6</v>
      </c>
      <c r="BM45">
        <v>0.5</v>
      </c>
      <c r="BN45" t="s">
        <v>290</v>
      </c>
      <c r="BO45">
        <v>2</v>
      </c>
      <c r="BP45">
        <v>1603753127.5999999</v>
      </c>
      <c r="BQ45">
        <v>388.12616129032301</v>
      </c>
      <c r="BR45">
        <v>399.98745161290299</v>
      </c>
      <c r="BS45">
        <v>12.4476225806452</v>
      </c>
      <c r="BT45">
        <v>4.1131832258064502</v>
      </c>
      <c r="BU45">
        <v>385.61070967741898</v>
      </c>
      <c r="BV45">
        <v>12.515016129032301</v>
      </c>
      <c r="BW45">
        <v>500.02958064516099</v>
      </c>
      <c r="BX45">
        <v>101.922935483871</v>
      </c>
      <c r="BY45">
        <v>9.9952067741935505E-2</v>
      </c>
      <c r="BZ45">
        <v>38.488603225806401</v>
      </c>
      <c r="CA45">
        <v>37.308954838709703</v>
      </c>
      <c r="CB45">
        <v>999.9</v>
      </c>
      <c r="CC45">
        <v>0</v>
      </c>
      <c r="CD45">
        <v>0</v>
      </c>
      <c r="CE45">
        <v>10002.2306451613</v>
      </c>
      <c r="CF45">
        <v>0</v>
      </c>
      <c r="CG45">
        <v>390.203483870968</v>
      </c>
      <c r="CH45">
        <v>1299.99774193548</v>
      </c>
      <c r="CI45">
        <v>0.899992225806452</v>
      </c>
      <c r="CJ45">
        <v>0.100007825806452</v>
      </c>
      <c r="CK45">
        <v>0</v>
      </c>
      <c r="CL45">
        <v>489.92770967741899</v>
      </c>
      <c r="CM45">
        <v>4.9997499999999997</v>
      </c>
      <c r="CN45">
        <v>6601.7941935483896</v>
      </c>
      <c r="CO45">
        <v>11305.0225806452</v>
      </c>
      <c r="CP45">
        <v>47.25</v>
      </c>
      <c r="CQ45">
        <v>49.061999999999998</v>
      </c>
      <c r="CR45">
        <v>48.061999999999998</v>
      </c>
      <c r="CS45">
        <v>48.875</v>
      </c>
      <c r="CT45">
        <v>49.328258064516099</v>
      </c>
      <c r="CU45">
        <v>1165.48677419355</v>
      </c>
      <c r="CV45">
        <v>129.51096774193601</v>
      </c>
      <c r="CW45">
        <v>0</v>
      </c>
      <c r="CX45">
        <v>279.200000047684</v>
      </c>
      <c r="CY45">
        <v>0</v>
      </c>
      <c r="CZ45">
        <v>489.71507692307699</v>
      </c>
      <c r="DA45">
        <v>-22.715213686608799</v>
      </c>
      <c r="DB45">
        <v>-307.75965830823202</v>
      </c>
      <c r="DC45">
        <v>6598.99269230769</v>
      </c>
      <c r="DD45">
        <v>15</v>
      </c>
      <c r="DE45">
        <v>1603752025.5</v>
      </c>
      <c r="DF45" t="s">
        <v>417</v>
      </c>
      <c r="DG45">
        <v>1603752008</v>
      </c>
      <c r="DH45">
        <v>1603752025.5</v>
      </c>
      <c r="DI45">
        <v>4</v>
      </c>
      <c r="DJ45">
        <v>-1.7000000000000001E-2</v>
      </c>
      <c r="DK45">
        <v>-5.0000000000000001E-3</v>
      </c>
      <c r="DL45">
        <v>2.5150000000000001</v>
      </c>
      <c r="DM45">
        <v>-6.7000000000000004E-2</v>
      </c>
      <c r="DN45">
        <v>400</v>
      </c>
      <c r="DO45">
        <v>4</v>
      </c>
      <c r="DP45">
        <v>0.27</v>
      </c>
      <c r="DQ45">
        <v>0.02</v>
      </c>
      <c r="DR45">
        <v>7.1708411131625098</v>
      </c>
      <c r="DS45">
        <v>-0.77030321298085802</v>
      </c>
      <c r="DT45">
        <v>5.8754416820164301E-2</v>
      </c>
      <c r="DU45">
        <v>0</v>
      </c>
      <c r="DV45">
        <v>-11.875929032258099</v>
      </c>
      <c r="DW45">
        <v>1.5618241935484101</v>
      </c>
      <c r="DX45">
        <v>0.117618637961157</v>
      </c>
      <c r="DY45">
        <v>0</v>
      </c>
      <c r="DZ45">
        <v>8.3474851612903205</v>
      </c>
      <c r="EA45">
        <v>-1.5573546774193801</v>
      </c>
      <c r="EB45">
        <v>0.11608804150218301</v>
      </c>
      <c r="EC45">
        <v>0</v>
      </c>
      <c r="ED45">
        <v>0</v>
      </c>
      <c r="EE45">
        <v>3</v>
      </c>
      <c r="EF45" t="s">
        <v>313</v>
      </c>
      <c r="EG45">
        <v>100</v>
      </c>
      <c r="EH45">
        <v>100</v>
      </c>
      <c r="EI45">
        <v>2.5150000000000001</v>
      </c>
      <c r="EJ45">
        <v>-6.7299999999999999E-2</v>
      </c>
      <c r="EK45">
        <v>2.5153000000000199</v>
      </c>
      <c r="EL45">
        <v>0</v>
      </c>
      <c r="EM45">
        <v>0</v>
      </c>
      <c r="EN45">
        <v>0</v>
      </c>
      <c r="EO45">
        <v>-6.7386666666666706E-2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18.8</v>
      </c>
      <c r="EX45">
        <v>18.5</v>
      </c>
      <c r="EY45">
        <v>2</v>
      </c>
      <c r="EZ45">
        <v>515.74699999999996</v>
      </c>
      <c r="FA45">
        <v>471.36900000000003</v>
      </c>
      <c r="FB45">
        <v>37.462200000000003</v>
      </c>
      <c r="FC45">
        <v>35.935899999999997</v>
      </c>
      <c r="FD45">
        <v>29.9999</v>
      </c>
      <c r="FE45">
        <v>35.758600000000001</v>
      </c>
      <c r="FF45">
        <v>35.715800000000002</v>
      </c>
      <c r="FG45">
        <v>22.9483</v>
      </c>
      <c r="FH45">
        <v>0</v>
      </c>
      <c r="FI45">
        <v>100</v>
      </c>
      <c r="FJ45">
        <v>-999.9</v>
      </c>
      <c r="FK45">
        <v>400</v>
      </c>
      <c r="FL45">
        <v>13.0739</v>
      </c>
      <c r="FM45">
        <v>101.05</v>
      </c>
      <c r="FN45">
        <v>100.404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D13" sqref="D13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366</v>
      </c>
      <c r="B15" t="s">
        <v>367</v>
      </c>
    </row>
    <row r="16" spans="1:2" x14ac:dyDescent="0.25">
      <c r="A16" t="s">
        <v>368</v>
      </c>
      <c r="B16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2020-10-26T16:04:01Z</dcterms:created>
  <dcterms:modified xsi:type="dcterms:W3CDTF">2021-05-13T18:56:45Z</dcterms:modified>
</cp:coreProperties>
</file>