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09EF8CA0-00F4-4286-9C2F-6CC5B2E3E974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73" i="1" l="1"/>
  <c r="BJ73" i="1"/>
  <c r="BH73" i="1"/>
  <c r="BG73" i="1"/>
  <c r="BF73" i="1"/>
  <c r="BE73" i="1"/>
  <c r="BD73" i="1"/>
  <c r="BC73" i="1"/>
  <c r="AX73" i="1" s="1"/>
  <c r="AZ73" i="1"/>
  <c r="AS73" i="1"/>
  <c r="AN73" i="1"/>
  <c r="AM73" i="1"/>
  <c r="AI73" i="1"/>
  <c r="AG73" i="1" s="1"/>
  <c r="K73" i="1" s="1"/>
  <c r="Y73" i="1"/>
  <c r="X73" i="1"/>
  <c r="W73" i="1"/>
  <c r="P73" i="1"/>
  <c r="BK72" i="1"/>
  <c r="BJ72" i="1"/>
  <c r="BH72" i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 s="1"/>
  <c r="Y72" i="1"/>
  <c r="X72" i="1"/>
  <c r="W72" i="1"/>
  <c r="P72" i="1"/>
  <c r="BK71" i="1"/>
  <c r="BJ71" i="1"/>
  <c r="BH71" i="1"/>
  <c r="BI71" i="1" s="1"/>
  <c r="BG71" i="1"/>
  <c r="BF71" i="1"/>
  <c r="BE71" i="1"/>
  <c r="BD71" i="1"/>
  <c r="BC71" i="1"/>
  <c r="AX71" i="1" s="1"/>
  <c r="AZ71" i="1"/>
  <c r="AS71" i="1"/>
  <c r="AN71" i="1"/>
  <c r="AM71" i="1"/>
  <c r="AI71" i="1"/>
  <c r="AG71" i="1" s="1"/>
  <c r="Y71" i="1"/>
  <c r="X71" i="1"/>
  <c r="W71" i="1" s="1"/>
  <c r="P71" i="1"/>
  <c r="BK70" i="1"/>
  <c r="BJ70" i="1"/>
  <c r="BH70" i="1"/>
  <c r="BG70" i="1"/>
  <c r="BF70" i="1"/>
  <c r="BE70" i="1"/>
  <c r="BD70" i="1"/>
  <c r="BC70" i="1"/>
  <c r="AZ70" i="1"/>
  <c r="AX70" i="1"/>
  <c r="AS70" i="1"/>
  <c r="AM70" i="1"/>
  <c r="AN70" i="1" s="1"/>
  <c r="AI70" i="1"/>
  <c r="AG70" i="1" s="1"/>
  <c r="Y70" i="1"/>
  <c r="X70" i="1"/>
  <c r="W70" i="1" s="1"/>
  <c r="P70" i="1"/>
  <c r="BK69" i="1"/>
  <c r="BJ69" i="1"/>
  <c r="BH69" i="1"/>
  <c r="BI69" i="1" s="1"/>
  <c r="BG69" i="1"/>
  <c r="BF69" i="1"/>
  <c r="BE69" i="1"/>
  <c r="BD69" i="1"/>
  <c r="BC69" i="1"/>
  <c r="AX69" i="1" s="1"/>
  <c r="AZ69" i="1"/>
  <c r="AS69" i="1"/>
  <c r="AN69" i="1"/>
  <c r="AM69" i="1"/>
  <c r="AI69" i="1"/>
  <c r="AG69" i="1"/>
  <c r="N69" i="1" s="1"/>
  <c r="Y69" i="1"/>
  <c r="X69" i="1"/>
  <c r="W69" i="1" s="1"/>
  <c r="P69" i="1"/>
  <c r="BK68" i="1"/>
  <c r="BJ68" i="1"/>
  <c r="BI68" i="1" s="1"/>
  <c r="BH68" i="1"/>
  <c r="BG68" i="1"/>
  <c r="BF68" i="1"/>
  <c r="BE68" i="1"/>
  <c r="BD68" i="1"/>
  <c r="BC68" i="1"/>
  <c r="AX68" i="1" s="1"/>
  <c r="AZ68" i="1"/>
  <c r="AS68" i="1"/>
  <c r="AM68" i="1"/>
  <c r="AN68" i="1" s="1"/>
  <c r="AI68" i="1"/>
  <c r="AG68" i="1" s="1"/>
  <c r="Y68" i="1"/>
  <c r="X68" i="1"/>
  <c r="W68" i="1" s="1"/>
  <c r="P68" i="1"/>
  <c r="BK67" i="1"/>
  <c r="BJ67" i="1"/>
  <c r="BI67" i="1" s="1"/>
  <c r="BH67" i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Y67" i="1"/>
  <c r="X67" i="1"/>
  <c r="P67" i="1"/>
  <c r="BK66" i="1"/>
  <c r="BJ66" i="1"/>
  <c r="BH66" i="1"/>
  <c r="BI66" i="1" s="1"/>
  <c r="BG66" i="1"/>
  <c r="BF66" i="1"/>
  <c r="BE66" i="1"/>
  <c r="BD66" i="1"/>
  <c r="BC66" i="1"/>
  <c r="AX66" i="1" s="1"/>
  <c r="AZ66" i="1"/>
  <c r="AS66" i="1"/>
  <c r="AM66" i="1"/>
  <c r="AN66" i="1" s="1"/>
  <c r="AI66" i="1"/>
  <c r="AG66" i="1"/>
  <c r="K66" i="1" s="1"/>
  <c r="Y66" i="1"/>
  <c r="X66" i="1"/>
  <c r="P66" i="1"/>
  <c r="BK65" i="1"/>
  <c r="BJ65" i="1"/>
  <c r="BH65" i="1"/>
  <c r="BI65" i="1" s="1"/>
  <c r="BG65" i="1"/>
  <c r="BF65" i="1"/>
  <c r="BE65" i="1"/>
  <c r="BD65" i="1"/>
  <c r="BC65" i="1"/>
  <c r="AX65" i="1" s="1"/>
  <c r="AZ65" i="1"/>
  <c r="AS65" i="1"/>
  <c r="AM65" i="1"/>
  <c r="AN65" i="1" s="1"/>
  <c r="AI65" i="1"/>
  <c r="AH65" i="1"/>
  <c r="AG65" i="1"/>
  <c r="I65" i="1" s="1"/>
  <c r="Y65" i="1"/>
  <c r="X65" i="1"/>
  <c r="W65" i="1" s="1"/>
  <c r="P65" i="1"/>
  <c r="N65" i="1"/>
  <c r="K65" i="1"/>
  <c r="BK64" i="1"/>
  <c r="BJ64" i="1"/>
  <c r="BH64" i="1"/>
  <c r="BI64" i="1" s="1"/>
  <c r="S64" i="1" s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Y64" i="1"/>
  <c r="W64" i="1" s="1"/>
  <c r="X64" i="1"/>
  <c r="P64" i="1"/>
  <c r="BK63" i="1"/>
  <c r="BJ63" i="1"/>
  <c r="BH63" i="1"/>
  <c r="BG63" i="1"/>
  <c r="BF63" i="1"/>
  <c r="BE63" i="1"/>
  <c r="BD63" i="1"/>
  <c r="BC63" i="1"/>
  <c r="AX63" i="1" s="1"/>
  <c r="AZ63" i="1"/>
  <c r="AS63" i="1"/>
  <c r="AM63" i="1"/>
  <c r="AN63" i="1" s="1"/>
  <c r="AI63" i="1"/>
  <c r="AG63" i="1" s="1"/>
  <c r="AH63" i="1" s="1"/>
  <c r="Y63" i="1"/>
  <c r="X63" i="1"/>
  <c r="P63" i="1"/>
  <c r="BK62" i="1"/>
  <c r="BJ62" i="1"/>
  <c r="BH62" i="1"/>
  <c r="BI62" i="1" s="1"/>
  <c r="AU62" i="1" s="1"/>
  <c r="AW62" i="1" s="1"/>
  <c r="BG62" i="1"/>
  <c r="BF62" i="1"/>
  <c r="BE62" i="1"/>
  <c r="BD62" i="1"/>
  <c r="BC62" i="1"/>
  <c r="AX62" i="1" s="1"/>
  <c r="AZ62" i="1"/>
  <c r="AS62" i="1"/>
  <c r="AM62" i="1"/>
  <c r="AN62" i="1" s="1"/>
  <c r="AI62" i="1"/>
  <c r="AG62" i="1"/>
  <c r="Y62" i="1"/>
  <c r="X62" i="1"/>
  <c r="W62" i="1"/>
  <c r="P62" i="1"/>
  <c r="BK61" i="1"/>
  <c r="BJ61" i="1"/>
  <c r="BH61" i="1"/>
  <c r="BG61" i="1"/>
  <c r="BF61" i="1"/>
  <c r="BE61" i="1"/>
  <c r="BD61" i="1"/>
  <c r="BC61" i="1"/>
  <c r="AZ61" i="1"/>
  <c r="AX61" i="1"/>
  <c r="AS61" i="1"/>
  <c r="AM61" i="1"/>
  <c r="AN61" i="1" s="1"/>
  <c r="AI61" i="1"/>
  <c r="AG61" i="1"/>
  <c r="AH61" i="1" s="1"/>
  <c r="Y61" i="1"/>
  <c r="X61" i="1"/>
  <c r="P61" i="1"/>
  <c r="BK60" i="1"/>
  <c r="BJ60" i="1"/>
  <c r="BI60" i="1" s="1"/>
  <c r="AU60" i="1" s="1"/>
  <c r="BH60" i="1"/>
  <c r="BG60" i="1"/>
  <c r="BF60" i="1"/>
  <c r="BE60" i="1"/>
  <c r="BD60" i="1"/>
  <c r="BC60" i="1"/>
  <c r="AX60" i="1" s="1"/>
  <c r="AZ60" i="1"/>
  <c r="AS60" i="1"/>
  <c r="AM60" i="1"/>
  <c r="AN60" i="1" s="1"/>
  <c r="AI60" i="1"/>
  <c r="AG60" i="1" s="1"/>
  <c r="I60" i="1" s="1"/>
  <c r="AA60" i="1" s="1"/>
  <c r="Y60" i="1"/>
  <c r="W60" i="1" s="1"/>
  <c r="X60" i="1"/>
  <c r="S60" i="1"/>
  <c r="P60" i="1"/>
  <c r="BK59" i="1"/>
  <c r="BJ59" i="1"/>
  <c r="BH59" i="1"/>
  <c r="BG59" i="1"/>
  <c r="BF59" i="1"/>
  <c r="BE59" i="1"/>
  <c r="BD59" i="1"/>
  <c r="BC59" i="1"/>
  <c r="AZ59" i="1"/>
  <c r="AX59" i="1"/>
  <c r="AS59" i="1"/>
  <c r="AM59" i="1"/>
  <c r="AN59" i="1" s="1"/>
  <c r="AI59" i="1"/>
  <c r="AH59" i="1"/>
  <c r="AG59" i="1"/>
  <c r="K59" i="1" s="1"/>
  <c r="Y59" i="1"/>
  <c r="X59" i="1"/>
  <c r="P59" i="1"/>
  <c r="N59" i="1"/>
  <c r="BK58" i="1"/>
  <c r="BJ58" i="1"/>
  <c r="BH58" i="1"/>
  <c r="BI58" i="1" s="1"/>
  <c r="BG58" i="1"/>
  <c r="BF58" i="1"/>
  <c r="BE58" i="1"/>
  <c r="BD58" i="1"/>
  <c r="BC58" i="1"/>
  <c r="AX58" i="1" s="1"/>
  <c r="AZ58" i="1"/>
  <c r="AS58" i="1"/>
  <c r="AN58" i="1"/>
  <c r="AM58" i="1"/>
  <c r="AI58" i="1"/>
  <c r="AG58" i="1"/>
  <c r="Y58" i="1"/>
  <c r="X58" i="1"/>
  <c r="W58" i="1" s="1"/>
  <c r="P58" i="1"/>
  <c r="BK57" i="1"/>
  <c r="BJ57" i="1"/>
  <c r="BH57" i="1"/>
  <c r="BG57" i="1"/>
  <c r="BF57" i="1"/>
  <c r="BE57" i="1"/>
  <c r="BD57" i="1"/>
  <c r="BC57" i="1"/>
  <c r="AX57" i="1" s="1"/>
  <c r="AZ57" i="1"/>
  <c r="AS57" i="1"/>
  <c r="AM57" i="1"/>
  <c r="AN57" i="1" s="1"/>
  <c r="AI57" i="1"/>
  <c r="AG57" i="1" s="1"/>
  <c r="Y57" i="1"/>
  <c r="X57" i="1"/>
  <c r="P57" i="1"/>
  <c r="BK56" i="1"/>
  <c r="BJ56" i="1"/>
  <c r="BI56" i="1"/>
  <c r="S56" i="1" s="1"/>
  <c r="BH56" i="1"/>
  <c r="BG56" i="1"/>
  <c r="BF56" i="1"/>
  <c r="BE56" i="1"/>
  <c r="BD56" i="1"/>
  <c r="BC56" i="1"/>
  <c r="AX56" i="1" s="1"/>
  <c r="AZ56" i="1"/>
  <c r="AU56" i="1"/>
  <c r="AW56" i="1" s="1"/>
  <c r="AS56" i="1"/>
  <c r="AN56" i="1"/>
  <c r="AM56" i="1"/>
  <c r="AI56" i="1"/>
  <c r="AG56" i="1"/>
  <c r="N56" i="1" s="1"/>
  <c r="Y56" i="1"/>
  <c r="X56" i="1"/>
  <c r="P56" i="1"/>
  <c r="BK55" i="1"/>
  <c r="BJ55" i="1"/>
  <c r="BH55" i="1"/>
  <c r="BI55" i="1" s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 s="1"/>
  <c r="K55" i="1" s="1"/>
  <c r="Y55" i="1"/>
  <c r="X55" i="1"/>
  <c r="P55" i="1"/>
  <c r="BK54" i="1"/>
  <c r="BJ54" i="1"/>
  <c r="BH54" i="1"/>
  <c r="BI54" i="1" s="1"/>
  <c r="AU54" i="1" s="1"/>
  <c r="BG54" i="1"/>
  <c r="BF54" i="1"/>
  <c r="BE54" i="1"/>
  <c r="BD54" i="1"/>
  <c r="BC54" i="1"/>
  <c r="AX54" i="1" s="1"/>
  <c r="AZ54" i="1"/>
  <c r="AS54" i="1"/>
  <c r="AN54" i="1"/>
  <c r="AM54" i="1"/>
  <c r="AI54" i="1"/>
  <c r="AG54" i="1" s="1"/>
  <c r="Y54" i="1"/>
  <c r="X54" i="1"/>
  <c r="P54" i="1"/>
  <c r="BK53" i="1"/>
  <c r="BJ53" i="1"/>
  <c r="BH53" i="1"/>
  <c r="BG53" i="1"/>
  <c r="BF53" i="1"/>
  <c r="BE53" i="1"/>
  <c r="BD53" i="1"/>
  <c r="BC53" i="1"/>
  <c r="AZ53" i="1"/>
  <c r="AX53" i="1"/>
  <c r="AS53" i="1"/>
  <c r="AM53" i="1"/>
  <c r="AN53" i="1" s="1"/>
  <c r="AI53" i="1"/>
  <c r="AG53" i="1" s="1"/>
  <c r="Y53" i="1"/>
  <c r="X53" i="1"/>
  <c r="W53" i="1"/>
  <c r="P53" i="1"/>
  <c r="BK52" i="1"/>
  <c r="BJ52" i="1"/>
  <c r="BI52" i="1"/>
  <c r="S52" i="1" s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 s="1"/>
  <c r="Y52" i="1"/>
  <c r="X52" i="1"/>
  <c r="W52" i="1" s="1"/>
  <c r="P52" i="1"/>
  <c r="BK51" i="1"/>
  <c r="BJ51" i="1"/>
  <c r="BH51" i="1"/>
  <c r="BG51" i="1"/>
  <c r="BF51" i="1"/>
  <c r="BE51" i="1"/>
  <c r="BD51" i="1"/>
  <c r="BC51" i="1"/>
  <c r="AZ51" i="1"/>
  <c r="AX51" i="1"/>
  <c r="AS51" i="1"/>
  <c r="AM51" i="1"/>
  <c r="AN51" i="1" s="1"/>
  <c r="AI51" i="1"/>
  <c r="AG51" i="1" s="1"/>
  <c r="J51" i="1" s="1"/>
  <c r="AV51" i="1" s="1"/>
  <c r="Y51" i="1"/>
  <c r="X51" i="1"/>
  <c r="W51" i="1" s="1"/>
  <c r="P51" i="1"/>
  <c r="BK50" i="1"/>
  <c r="BJ50" i="1"/>
  <c r="BI50" i="1"/>
  <c r="AU50" i="1" s="1"/>
  <c r="AW50" i="1" s="1"/>
  <c r="BH50" i="1"/>
  <c r="BG50" i="1"/>
  <c r="BF50" i="1"/>
  <c r="BE50" i="1"/>
  <c r="BD50" i="1"/>
  <c r="BC50" i="1"/>
  <c r="AX50" i="1" s="1"/>
  <c r="AZ50" i="1"/>
  <c r="AS50" i="1"/>
  <c r="AM50" i="1"/>
  <c r="AN50" i="1" s="1"/>
  <c r="AI50" i="1"/>
  <c r="AG50" i="1" s="1"/>
  <c r="Y50" i="1"/>
  <c r="W50" i="1" s="1"/>
  <c r="X50" i="1"/>
  <c r="P50" i="1"/>
  <c r="BK49" i="1"/>
  <c r="BJ49" i="1"/>
  <c r="BI49" i="1"/>
  <c r="AU49" i="1" s="1"/>
  <c r="BH49" i="1"/>
  <c r="BG49" i="1"/>
  <c r="BF49" i="1"/>
  <c r="BE49" i="1"/>
  <c r="BD49" i="1"/>
  <c r="BC49" i="1"/>
  <c r="AX49" i="1" s="1"/>
  <c r="AZ49" i="1"/>
  <c r="AS49" i="1"/>
  <c r="AW49" i="1" s="1"/>
  <c r="AM49" i="1"/>
  <c r="AN49" i="1" s="1"/>
  <c r="AI49" i="1"/>
  <c r="AG49" i="1" s="1"/>
  <c r="K49" i="1" s="1"/>
  <c r="Y49" i="1"/>
  <c r="X49" i="1"/>
  <c r="W49" i="1" s="1"/>
  <c r="P49" i="1"/>
  <c r="BK48" i="1"/>
  <c r="BJ48" i="1"/>
  <c r="BH48" i="1"/>
  <c r="BI48" i="1" s="1"/>
  <c r="BG48" i="1"/>
  <c r="BF48" i="1"/>
  <c r="BE48" i="1"/>
  <c r="BD48" i="1"/>
  <c r="BC48" i="1"/>
  <c r="AX48" i="1" s="1"/>
  <c r="AZ48" i="1"/>
  <c r="AS48" i="1"/>
  <c r="AM48" i="1"/>
  <c r="AN48" i="1" s="1"/>
  <c r="AI48" i="1"/>
  <c r="AG48" i="1" s="1"/>
  <c r="Y48" i="1"/>
  <c r="X48" i="1"/>
  <c r="P48" i="1"/>
  <c r="N48" i="1"/>
  <c r="BK47" i="1"/>
  <c r="BJ47" i="1"/>
  <c r="BI47" i="1"/>
  <c r="BH47" i="1"/>
  <c r="BG47" i="1"/>
  <c r="BF47" i="1"/>
  <c r="BE47" i="1"/>
  <c r="BD47" i="1"/>
  <c r="BC47" i="1"/>
  <c r="AX47" i="1" s="1"/>
  <c r="AZ47" i="1"/>
  <c r="AS47" i="1"/>
  <c r="AM47" i="1"/>
  <c r="AN47" i="1" s="1"/>
  <c r="AI47" i="1"/>
  <c r="AG47" i="1" s="1"/>
  <c r="I47" i="1" s="1"/>
  <c r="AA47" i="1" s="1"/>
  <c r="Y47" i="1"/>
  <c r="X47" i="1"/>
  <c r="P47" i="1"/>
  <c r="BK46" i="1"/>
  <c r="BJ46" i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G46" i="1" s="1"/>
  <c r="Y46" i="1"/>
  <c r="X46" i="1"/>
  <c r="P46" i="1"/>
  <c r="BK45" i="1"/>
  <c r="BJ45" i="1"/>
  <c r="BH45" i="1"/>
  <c r="BI45" i="1" s="1"/>
  <c r="BG45" i="1"/>
  <c r="BF45" i="1"/>
  <c r="BE45" i="1"/>
  <c r="BD45" i="1"/>
  <c r="BC45" i="1"/>
  <c r="AZ45" i="1"/>
  <c r="AX45" i="1"/>
  <c r="AS45" i="1"/>
  <c r="AM45" i="1"/>
  <c r="AN45" i="1" s="1"/>
  <c r="AI45" i="1"/>
  <c r="AG45" i="1"/>
  <c r="Y45" i="1"/>
  <c r="X45" i="1"/>
  <c r="W45" i="1"/>
  <c r="P45" i="1"/>
  <c r="BK44" i="1"/>
  <c r="BJ44" i="1"/>
  <c r="BH44" i="1"/>
  <c r="BG44" i="1"/>
  <c r="BF44" i="1"/>
  <c r="BE44" i="1"/>
  <c r="BD44" i="1"/>
  <c r="BC44" i="1"/>
  <c r="AZ44" i="1"/>
  <c r="AX44" i="1"/>
  <c r="AS44" i="1"/>
  <c r="AM44" i="1"/>
  <c r="AN44" i="1" s="1"/>
  <c r="AI44" i="1"/>
  <c r="AG44" i="1"/>
  <c r="I44" i="1" s="1"/>
  <c r="Y44" i="1"/>
  <c r="X44" i="1"/>
  <c r="P44" i="1"/>
  <c r="BK43" i="1"/>
  <c r="BJ43" i="1"/>
  <c r="BH43" i="1"/>
  <c r="BG43" i="1"/>
  <c r="BF43" i="1"/>
  <c r="BE43" i="1"/>
  <c r="BD43" i="1"/>
  <c r="BC43" i="1"/>
  <c r="AX43" i="1" s="1"/>
  <c r="AZ43" i="1"/>
  <c r="AS43" i="1"/>
  <c r="AN43" i="1"/>
  <c r="AM43" i="1"/>
  <c r="AI43" i="1"/>
  <c r="AG43" i="1"/>
  <c r="I43" i="1" s="1"/>
  <c r="AA43" i="1" s="1"/>
  <c r="Y43" i="1"/>
  <c r="X43" i="1"/>
  <c r="W43" i="1" s="1"/>
  <c r="P43" i="1"/>
  <c r="BK42" i="1"/>
  <c r="BJ42" i="1"/>
  <c r="BH42" i="1"/>
  <c r="BI42" i="1" s="1"/>
  <c r="AU42" i="1" s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/>
  <c r="I42" i="1" s="1"/>
  <c r="AA42" i="1" s="1"/>
  <c r="Y42" i="1"/>
  <c r="X42" i="1"/>
  <c r="W42" i="1" s="1"/>
  <c r="P42" i="1"/>
  <c r="J42" i="1"/>
  <c r="AV42" i="1" s="1"/>
  <c r="AY42" i="1" s="1"/>
  <c r="BK41" i="1"/>
  <c r="BJ41" i="1"/>
  <c r="BI41" i="1"/>
  <c r="AU41" i="1" s="1"/>
  <c r="BH41" i="1"/>
  <c r="BG41" i="1"/>
  <c r="BF41" i="1"/>
  <c r="BE41" i="1"/>
  <c r="BD41" i="1"/>
  <c r="BC41" i="1"/>
  <c r="AX41" i="1" s="1"/>
  <c r="AZ41" i="1"/>
  <c r="AS41" i="1"/>
  <c r="AW41" i="1" s="1"/>
  <c r="AM41" i="1"/>
  <c r="AN41" i="1" s="1"/>
  <c r="AI41" i="1"/>
  <c r="AG41" i="1" s="1"/>
  <c r="K41" i="1" s="1"/>
  <c r="Y41" i="1"/>
  <c r="X41" i="1"/>
  <c r="W41" i="1" s="1"/>
  <c r="P41" i="1"/>
  <c r="BK40" i="1"/>
  <c r="BJ40" i="1"/>
  <c r="BI40" i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N40" i="1" s="1"/>
  <c r="Y40" i="1"/>
  <c r="X40" i="1"/>
  <c r="P40" i="1"/>
  <c r="BK39" i="1"/>
  <c r="BJ39" i="1"/>
  <c r="BH39" i="1"/>
  <c r="BI39" i="1" s="1"/>
  <c r="BG39" i="1"/>
  <c r="BF39" i="1"/>
  <c r="BE39" i="1"/>
  <c r="BD39" i="1"/>
  <c r="BC39" i="1"/>
  <c r="AX39" i="1" s="1"/>
  <c r="AZ39" i="1"/>
  <c r="AS39" i="1"/>
  <c r="AN39" i="1"/>
  <c r="AM39" i="1"/>
  <c r="AI39" i="1"/>
  <c r="AG39" i="1" s="1"/>
  <c r="I39" i="1" s="1"/>
  <c r="Y39" i="1"/>
  <c r="X39" i="1"/>
  <c r="W39" i="1"/>
  <c r="P39" i="1"/>
  <c r="BK38" i="1"/>
  <c r="BJ38" i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 s="1"/>
  <c r="Y38" i="1"/>
  <c r="W38" i="1" s="1"/>
  <c r="X38" i="1"/>
  <c r="P38" i="1"/>
  <c r="BK37" i="1"/>
  <c r="BJ37" i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I37" i="1" s="1"/>
  <c r="Y37" i="1"/>
  <c r="X37" i="1"/>
  <c r="W37" i="1" s="1"/>
  <c r="P37" i="1"/>
  <c r="BK36" i="1"/>
  <c r="BJ36" i="1"/>
  <c r="BH36" i="1"/>
  <c r="BI36" i="1" s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 s="1"/>
  <c r="Y36" i="1"/>
  <c r="X36" i="1"/>
  <c r="P36" i="1"/>
  <c r="BK35" i="1"/>
  <c r="BJ35" i="1"/>
  <c r="BH35" i="1"/>
  <c r="BG35" i="1"/>
  <c r="BF35" i="1"/>
  <c r="BE35" i="1"/>
  <c r="BD35" i="1"/>
  <c r="BC35" i="1"/>
  <c r="AZ35" i="1"/>
  <c r="AX35" i="1"/>
  <c r="AS35" i="1"/>
  <c r="AN35" i="1"/>
  <c r="AM35" i="1"/>
  <c r="AI35" i="1"/>
  <c r="AG35" i="1" s="1"/>
  <c r="AH35" i="1" s="1"/>
  <c r="Y35" i="1"/>
  <c r="X35" i="1"/>
  <c r="P35" i="1"/>
  <c r="K35" i="1"/>
  <c r="BK34" i="1"/>
  <c r="BJ34" i="1"/>
  <c r="BI34" i="1" s="1"/>
  <c r="AU34" i="1" s="1"/>
  <c r="BH34" i="1"/>
  <c r="BG34" i="1"/>
  <c r="BF34" i="1"/>
  <c r="BE34" i="1"/>
  <c r="BD34" i="1"/>
  <c r="BC34" i="1"/>
  <c r="AX34" i="1" s="1"/>
  <c r="AZ34" i="1"/>
  <c r="AS34" i="1"/>
  <c r="AN34" i="1"/>
  <c r="AM34" i="1"/>
  <c r="AI34" i="1"/>
  <c r="AG34" i="1" s="1"/>
  <c r="Y34" i="1"/>
  <c r="X34" i="1"/>
  <c r="W34" i="1" s="1"/>
  <c r="P34" i="1"/>
  <c r="BK33" i="1"/>
  <c r="BJ33" i="1"/>
  <c r="BH33" i="1"/>
  <c r="BI33" i="1" s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 s="1"/>
  <c r="N33" i="1" s="1"/>
  <c r="Y33" i="1"/>
  <c r="W33" i="1" s="1"/>
  <c r="X33" i="1"/>
  <c r="P33" i="1"/>
  <c r="BK32" i="1"/>
  <c r="BJ32" i="1"/>
  <c r="BI32" i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 s="1"/>
  <c r="Y32" i="1"/>
  <c r="X32" i="1"/>
  <c r="P32" i="1"/>
  <c r="I32" i="1"/>
  <c r="AA32" i="1" s="1"/>
  <c r="BK31" i="1"/>
  <c r="BJ31" i="1"/>
  <c r="BH31" i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Y31" i="1"/>
  <c r="X31" i="1"/>
  <c r="W31" i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W30" i="1" s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AH28" i="1" s="1"/>
  <c r="Y28" i="1"/>
  <c r="X28" i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N27" i="1" s="1"/>
  <c r="Y27" i="1"/>
  <c r="X27" i="1"/>
  <c r="P27" i="1"/>
  <c r="BK26" i="1"/>
  <c r="BJ26" i="1"/>
  <c r="BI26" i="1" s="1"/>
  <c r="AU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 s="1"/>
  <c r="P26" i="1"/>
  <c r="BK25" i="1"/>
  <c r="BJ25" i="1"/>
  <c r="BI25" i="1"/>
  <c r="BH25" i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K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I24" i="1" s="1"/>
  <c r="Y24" i="1"/>
  <c r="X24" i="1"/>
  <c r="W24" i="1" s="1"/>
  <c r="P24" i="1"/>
  <c r="BK23" i="1"/>
  <c r="BJ23" i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N23" i="1" s="1"/>
  <c r="Y23" i="1"/>
  <c r="X23" i="1"/>
  <c r="W23" i="1" s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W22" i="1" s="1"/>
  <c r="X22" i="1"/>
  <c r="P22" i="1"/>
  <c r="BK21" i="1"/>
  <c r="BJ21" i="1"/>
  <c r="BI21" i="1"/>
  <c r="S21" i="1" s="1"/>
  <c r="BH21" i="1"/>
  <c r="BG21" i="1"/>
  <c r="BF21" i="1"/>
  <c r="BE21" i="1"/>
  <c r="BD21" i="1"/>
  <c r="BC21" i="1"/>
  <c r="AX21" i="1" s="1"/>
  <c r="AZ21" i="1"/>
  <c r="AU21" i="1"/>
  <c r="AS21" i="1"/>
  <c r="AM21" i="1"/>
  <c r="AN21" i="1" s="1"/>
  <c r="AI21" i="1"/>
  <c r="AG21" i="1" s="1"/>
  <c r="AH21" i="1" s="1"/>
  <c r="Y21" i="1"/>
  <c r="X21" i="1"/>
  <c r="W21" i="1" s="1"/>
  <c r="P21" i="1"/>
  <c r="BK20" i="1"/>
  <c r="BJ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W19" i="1" s="1"/>
  <c r="X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X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N17" i="1" s="1"/>
  <c r="Y17" i="1"/>
  <c r="X17" i="1"/>
  <c r="W17" i="1" s="1"/>
  <c r="P17" i="1"/>
  <c r="J68" i="1" l="1"/>
  <c r="AV68" i="1" s="1"/>
  <c r="N68" i="1"/>
  <c r="K53" i="1"/>
  <c r="I53" i="1"/>
  <c r="AA53" i="1" s="1"/>
  <c r="J53" i="1"/>
  <c r="AV53" i="1" s="1"/>
  <c r="AH53" i="1"/>
  <c r="I72" i="1"/>
  <c r="AA72" i="1" s="1"/>
  <c r="N72" i="1"/>
  <c r="K72" i="1"/>
  <c r="J72" i="1"/>
  <c r="AV72" i="1" s="1"/>
  <c r="K30" i="1"/>
  <c r="J30" i="1"/>
  <c r="AV30" i="1" s="1"/>
  <c r="AU69" i="1"/>
  <c r="S69" i="1"/>
  <c r="S71" i="1"/>
  <c r="AU71" i="1"/>
  <c r="AW71" i="1" s="1"/>
  <c r="J34" i="1"/>
  <c r="AV34" i="1" s="1"/>
  <c r="AY34" i="1" s="1"/>
  <c r="N34" i="1"/>
  <c r="K34" i="1"/>
  <c r="S45" i="1"/>
  <c r="AU45" i="1"/>
  <c r="AW45" i="1" s="1"/>
  <c r="I57" i="1"/>
  <c r="AA57" i="1" s="1"/>
  <c r="N57" i="1"/>
  <c r="K57" i="1"/>
  <c r="J57" i="1"/>
  <c r="AV57" i="1" s="1"/>
  <c r="AH57" i="1"/>
  <c r="AU67" i="1"/>
  <c r="S67" i="1"/>
  <c r="N26" i="1"/>
  <c r="K26" i="1"/>
  <c r="AW54" i="1"/>
  <c r="AW26" i="1"/>
  <c r="AW42" i="1"/>
  <c r="J60" i="1"/>
  <c r="AV60" i="1" s="1"/>
  <c r="AY60" i="1" s="1"/>
  <c r="AW60" i="1"/>
  <c r="I33" i="1"/>
  <c r="AA33" i="1" s="1"/>
  <c r="S35" i="1"/>
  <c r="N41" i="1"/>
  <c r="S54" i="1"/>
  <c r="W56" i="1"/>
  <c r="K60" i="1"/>
  <c r="S62" i="1"/>
  <c r="J66" i="1"/>
  <c r="AV66" i="1" s="1"/>
  <c r="W67" i="1"/>
  <c r="AW34" i="1"/>
  <c r="BI23" i="1"/>
  <c r="S23" i="1" s="1"/>
  <c r="W35" i="1"/>
  <c r="BI37" i="1"/>
  <c r="BI38" i="1"/>
  <c r="J44" i="1"/>
  <c r="AV44" i="1" s="1"/>
  <c r="BI44" i="1"/>
  <c r="W54" i="1"/>
  <c r="J59" i="1"/>
  <c r="AV59" i="1" s="1"/>
  <c r="AY59" i="1" s="1"/>
  <c r="N61" i="1"/>
  <c r="BI61" i="1"/>
  <c r="J63" i="1"/>
  <c r="AV63" i="1" s="1"/>
  <c r="N66" i="1"/>
  <c r="K69" i="1"/>
  <c r="BI72" i="1"/>
  <c r="AW19" i="1"/>
  <c r="J43" i="1"/>
  <c r="AV43" i="1" s="1"/>
  <c r="W36" i="1"/>
  <c r="K42" i="1"/>
  <c r="AH42" i="1"/>
  <c r="K43" i="1"/>
  <c r="W44" i="1"/>
  <c r="W46" i="1"/>
  <c r="W47" i="1"/>
  <c r="I56" i="1"/>
  <c r="AA56" i="1" s="1"/>
  <c r="BI59" i="1"/>
  <c r="S59" i="1" s="1"/>
  <c r="W61" i="1"/>
  <c r="W63" i="1"/>
  <c r="J65" i="1"/>
  <c r="AV65" i="1" s="1"/>
  <c r="W66" i="1"/>
  <c r="AW69" i="1"/>
  <c r="BI20" i="1"/>
  <c r="S20" i="1" s="1"/>
  <c r="BI22" i="1"/>
  <c r="AU22" i="1" s="1"/>
  <c r="AW22" i="1" s="1"/>
  <c r="BI31" i="1"/>
  <c r="N42" i="1"/>
  <c r="W48" i="1"/>
  <c r="S49" i="1"/>
  <c r="AH55" i="1"/>
  <c r="BI57" i="1"/>
  <c r="AU57" i="1" s="1"/>
  <c r="AW57" i="1" s="1"/>
  <c r="W59" i="1"/>
  <c r="AW67" i="1"/>
  <c r="BI70" i="1"/>
  <c r="BI73" i="1"/>
  <c r="W18" i="1"/>
  <c r="I28" i="1"/>
  <c r="AA28" i="1" s="1"/>
  <c r="BI29" i="1"/>
  <c r="BI35" i="1"/>
  <c r="AU35" i="1" s="1"/>
  <c r="AW35" i="1" s="1"/>
  <c r="S42" i="1"/>
  <c r="T42" i="1" s="1"/>
  <c r="U42" i="1" s="1"/>
  <c r="AB42" i="1" s="1"/>
  <c r="BI43" i="1"/>
  <c r="AH44" i="1"/>
  <c r="BI46" i="1"/>
  <c r="W57" i="1"/>
  <c r="AH66" i="1"/>
  <c r="N20" i="1"/>
  <c r="K20" i="1"/>
  <c r="J20" i="1"/>
  <c r="AV20" i="1" s="1"/>
  <c r="I20" i="1"/>
  <c r="AH20" i="1"/>
  <c r="AU17" i="1"/>
  <c r="AW17" i="1" s="1"/>
  <c r="S17" i="1"/>
  <c r="S18" i="1"/>
  <c r="AU18" i="1"/>
  <c r="AW18" i="1" s="1"/>
  <c r="AH22" i="1"/>
  <c r="I22" i="1"/>
  <c r="N22" i="1"/>
  <c r="K22" i="1"/>
  <c r="J22" i="1"/>
  <c r="AV22" i="1" s="1"/>
  <c r="S28" i="1"/>
  <c r="AU28" i="1"/>
  <c r="AW28" i="1" s="1"/>
  <c r="AA37" i="1"/>
  <c r="S22" i="1"/>
  <c r="AA24" i="1"/>
  <c r="K18" i="1"/>
  <c r="J18" i="1"/>
  <c r="AV18" i="1" s="1"/>
  <c r="I18" i="1"/>
  <c r="AH18" i="1"/>
  <c r="N18" i="1"/>
  <c r="AH19" i="1"/>
  <c r="I19" i="1"/>
  <c r="N19" i="1"/>
  <c r="K19" i="1"/>
  <c r="J19" i="1"/>
  <c r="AV19" i="1" s="1"/>
  <c r="AY19" i="1" s="1"/>
  <c r="AH17" i="1"/>
  <c r="I29" i="1"/>
  <c r="AH29" i="1"/>
  <c r="AU68" i="1"/>
  <c r="AW68" i="1" s="1"/>
  <c r="S68" i="1"/>
  <c r="AH25" i="1"/>
  <c r="S26" i="1"/>
  <c r="J29" i="1"/>
  <c r="AV29" i="1" s="1"/>
  <c r="K31" i="1"/>
  <c r="J31" i="1"/>
  <c r="AV31" i="1" s="1"/>
  <c r="I31" i="1"/>
  <c r="AH31" i="1"/>
  <c r="N31" i="1"/>
  <c r="AH32" i="1"/>
  <c r="N32" i="1"/>
  <c r="K32" i="1"/>
  <c r="J32" i="1"/>
  <c r="AV32" i="1" s="1"/>
  <c r="AY32" i="1" s="1"/>
  <c r="AU25" i="1"/>
  <c r="AW25" i="1" s="1"/>
  <c r="S25" i="1"/>
  <c r="N37" i="1"/>
  <c r="AH37" i="1"/>
  <c r="K37" i="1"/>
  <c r="J37" i="1"/>
  <c r="AV37" i="1" s="1"/>
  <c r="I17" i="1"/>
  <c r="S19" i="1"/>
  <c r="J17" i="1"/>
  <c r="AV17" i="1" s="1"/>
  <c r="AW21" i="1"/>
  <c r="S24" i="1"/>
  <c r="AH27" i="1"/>
  <c r="W28" i="1"/>
  <c r="K29" i="1"/>
  <c r="N30" i="1"/>
  <c r="I30" i="1"/>
  <c r="AH30" i="1"/>
  <c r="S34" i="1"/>
  <c r="K36" i="1"/>
  <c r="J36" i="1"/>
  <c r="AV36" i="1" s="1"/>
  <c r="I36" i="1"/>
  <c r="AH36" i="1"/>
  <c r="N36" i="1"/>
  <c r="K17" i="1"/>
  <c r="I21" i="1"/>
  <c r="T21" i="1" s="1"/>
  <c r="U21" i="1" s="1"/>
  <c r="AH24" i="1"/>
  <c r="N24" i="1"/>
  <c r="I25" i="1"/>
  <c r="K38" i="1"/>
  <c r="AH38" i="1"/>
  <c r="J38" i="1"/>
  <c r="AV38" i="1" s="1"/>
  <c r="AU39" i="1"/>
  <c r="AW39" i="1" s="1"/>
  <c r="S39" i="1"/>
  <c r="J21" i="1"/>
  <c r="AV21" i="1" s="1"/>
  <c r="AY21" i="1" s="1"/>
  <c r="K24" i="1"/>
  <c r="J25" i="1"/>
  <c r="AV25" i="1" s="1"/>
  <c r="J26" i="1"/>
  <c r="AV26" i="1" s="1"/>
  <c r="AY26" i="1" s="1"/>
  <c r="I26" i="1"/>
  <c r="AH26" i="1"/>
  <c r="S27" i="1"/>
  <c r="N29" i="1"/>
  <c r="AU32" i="1"/>
  <c r="AW32" i="1" s="1"/>
  <c r="S32" i="1"/>
  <c r="AU33" i="1"/>
  <c r="AW33" i="1" s="1"/>
  <c r="S33" i="1"/>
  <c r="J24" i="1"/>
  <c r="AV24" i="1" s="1"/>
  <c r="AY24" i="1" s="1"/>
  <c r="K21" i="1"/>
  <c r="AU23" i="1"/>
  <c r="AW23" i="1" s="1"/>
  <c r="N25" i="1"/>
  <c r="I27" i="1"/>
  <c r="N28" i="1"/>
  <c r="S36" i="1"/>
  <c r="AU36" i="1"/>
  <c r="AW36" i="1" s="1"/>
  <c r="I38" i="1"/>
  <c r="J58" i="1"/>
  <c r="AV58" i="1" s="1"/>
  <c r="N58" i="1"/>
  <c r="K58" i="1"/>
  <c r="I58" i="1"/>
  <c r="AH58" i="1"/>
  <c r="N62" i="1"/>
  <c r="J62" i="1"/>
  <c r="AV62" i="1" s="1"/>
  <c r="AY62" i="1" s="1"/>
  <c r="I62" i="1"/>
  <c r="T62" i="1" s="1"/>
  <c r="U62" i="1" s="1"/>
  <c r="AH62" i="1"/>
  <c r="K62" i="1"/>
  <c r="N21" i="1"/>
  <c r="K46" i="1"/>
  <c r="I46" i="1"/>
  <c r="AH46" i="1"/>
  <c r="N46" i="1"/>
  <c r="J46" i="1"/>
  <c r="AV46" i="1" s="1"/>
  <c r="AW24" i="1"/>
  <c r="J27" i="1"/>
  <c r="AV27" i="1" s="1"/>
  <c r="AY27" i="1" s="1"/>
  <c r="W27" i="1"/>
  <c r="AW27" i="1"/>
  <c r="BI30" i="1"/>
  <c r="S31" i="1"/>
  <c r="AU31" i="1"/>
  <c r="AW31" i="1" s="1"/>
  <c r="W32" i="1"/>
  <c r="N38" i="1"/>
  <c r="AA39" i="1"/>
  <c r="AU44" i="1"/>
  <c r="AW44" i="1" s="1"/>
  <c r="S44" i="1"/>
  <c r="AU61" i="1"/>
  <c r="AW61" i="1" s="1"/>
  <c r="S61" i="1"/>
  <c r="K23" i="1"/>
  <c r="J23" i="1"/>
  <c r="AV23" i="1" s="1"/>
  <c r="AY23" i="1" s="1"/>
  <c r="I23" i="1"/>
  <c r="T23" i="1" s="1"/>
  <c r="U23" i="1" s="1"/>
  <c r="K27" i="1"/>
  <c r="K28" i="1"/>
  <c r="J28" i="1"/>
  <c r="AV28" i="1" s="1"/>
  <c r="AY28" i="1" s="1"/>
  <c r="K33" i="1"/>
  <c r="J33" i="1"/>
  <c r="AV33" i="1" s="1"/>
  <c r="AY33" i="1" s="1"/>
  <c r="AH33" i="1"/>
  <c r="N35" i="1"/>
  <c r="J35" i="1"/>
  <c r="AV35" i="1" s="1"/>
  <c r="I35" i="1"/>
  <c r="AH39" i="1"/>
  <c r="N39" i="1"/>
  <c r="J39" i="1"/>
  <c r="AV39" i="1" s="1"/>
  <c r="AY39" i="1" s="1"/>
  <c r="K39" i="1"/>
  <c r="AH50" i="1"/>
  <c r="N50" i="1"/>
  <c r="K50" i="1"/>
  <c r="J50" i="1"/>
  <c r="AV50" i="1" s="1"/>
  <c r="AY50" i="1" s="1"/>
  <c r="I50" i="1"/>
  <c r="K40" i="1"/>
  <c r="J40" i="1"/>
  <c r="AV40" i="1" s="1"/>
  <c r="AH40" i="1"/>
  <c r="I41" i="1"/>
  <c r="AY44" i="1"/>
  <c r="AH47" i="1"/>
  <c r="N47" i="1"/>
  <c r="K47" i="1"/>
  <c r="J47" i="1"/>
  <c r="AV47" i="1" s="1"/>
  <c r="AU48" i="1"/>
  <c r="AW48" i="1" s="1"/>
  <c r="S48" i="1"/>
  <c r="S46" i="1"/>
  <c r="AU46" i="1"/>
  <c r="AW46" i="1" s="1"/>
  <c r="J49" i="1"/>
  <c r="AV49" i="1" s="1"/>
  <c r="AY49" i="1" s="1"/>
  <c r="I49" i="1"/>
  <c r="T49" i="1" s="1"/>
  <c r="U49" i="1" s="1"/>
  <c r="AH49" i="1"/>
  <c r="N49" i="1"/>
  <c r="AH52" i="1"/>
  <c r="N52" i="1"/>
  <c r="K52" i="1"/>
  <c r="J52" i="1"/>
  <c r="AV52" i="1" s="1"/>
  <c r="I52" i="1"/>
  <c r="T52" i="1" s="1"/>
  <c r="U52" i="1" s="1"/>
  <c r="T60" i="1"/>
  <c r="U60" i="1" s="1"/>
  <c r="AH64" i="1"/>
  <c r="N64" i="1"/>
  <c r="K64" i="1"/>
  <c r="J64" i="1"/>
  <c r="AV64" i="1" s="1"/>
  <c r="AW40" i="1"/>
  <c r="J41" i="1"/>
  <c r="AV41" i="1" s="1"/>
  <c r="AY41" i="1" s="1"/>
  <c r="AH41" i="1"/>
  <c r="N54" i="1"/>
  <c r="J54" i="1"/>
  <c r="AV54" i="1" s="1"/>
  <c r="AY54" i="1" s="1"/>
  <c r="AH54" i="1"/>
  <c r="K54" i="1"/>
  <c r="I54" i="1"/>
  <c r="T54" i="1" s="1"/>
  <c r="U54" i="1" s="1"/>
  <c r="S55" i="1"/>
  <c r="AU55" i="1"/>
  <c r="AW55" i="1" s="1"/>
  <c r="AH34" i="1"/>
  <c r="W40" i="1"/>
  <c r="AU47" i="1"/>
  <c r="AW47" i="1" s="1"/>
  <c r="S47" i="1"/>
  <c r="AU58" i="1"/>
  <c r="AW58" i="1" s="1"/>
  <c r="S58" i="1"/>
  <c r="I34" i="1"/>
  <c r="S38" i="1"/>
  <c r="AU38" i="1"/>
  <c r="AW38" i="1" s="1"/>
  <c r="I40" i="1"/>
  <c r="AU40" i="1"/>
  <c r="S40" i="1"/>
  <c r="S41" i="1"/>
  <c r="N45" i="1"/>
  <c r="K45" i="1"/>
  <c r="J45" i="1"/>
  <c r="AV45" i="1" s="1"/>
  <c r="AY45" i="1" s="1"/>
  <c r="I45" i="1"/>
  <c r="AH45" i="1"/>
  <c r="K48" i="1"/>
  <c r="J48" i="1"/>
  <c r="AV48" i="1" s="1"/>
  <c r="I48" i="1"/>
  <c r="AH48" i="1"/>
  <c r="I64" i="1"/>
  <c r="T64" i="1" s="1"/>
  <c r="U64" i="1" s="1"/>
  <c r="AA44" i="1"/>
  <c r="N43" i="1"/>
  <c r="K44" i="1"/>
  <c r="BI51" i="1"/>
  <c r="AU66" i="1"/>
  <c r="AY66" i="1" s="1"/>
  <c r="S66" i="1"/>
  <c r="K51" i="1"/>
  <c r="I51" i="1"/>
  <c r="I61" i="1"/>
  <c r="K61" i="1"/>
  <c r="J67" i="1"/>
  <c r="AV67" i="1" s="1"/>
  <c r="AY67" i="1" s="1"/>
  <c r="I67" i="1"/>
  <c r="AH67" i="1"/>
  <c r="N67" i="1"/>
  <c r="K70" i="1"/>
  <c r="J70" i="1"/>
  <c r="AV70" i="1" s="1"/>
  <c r="I70" i="1"/>
  <c r="AH70" i="1"/>
  <c r="N70" i="1"/>
  <c r="AH43" i="1"/>
  <c r="S50" i="1"/>
  <c r="AH51" i="1"/>
  <c r="AH56" i="1"/>
  <c r="J56" i="1"/>
  <c r="AV56" i="1" s="1"/>
  <c r="AY56" i="1" s="1"/>
  <c r="K63" i="1"/>
  <c r="I63" i="1"/>
  <c r="N63" i="1"/>
  <c r="AU65" i="1"/>
  <c r="AW65" i="1" s="1"/>
  <c r="S65" i="1"/>
  <c r="I71" i="1"/>
  <c r="AH71" i="1"/>
  <c r="N71" i="1"/>
  <c r="K71" i="1"/>
  <c r="J71" i="1"/>
  <c r="AV71" i="1" s="1"/>
  <c r="AU72" i="1"/>
  <c r="AW72" i="1" s="1"/>
  <c r="S72" i="1"/>
  <c r="N44" i="1"/>
  <c r="N51" i="1"/>
  <c r="AU52" i="1"/>
  <c r="AW52" i="1" s="1"/>
  <c r="N53" i="1"/>
  <c r="I55" i="1"/>
  <c r="K56" i="1"/>
  <c r="S57" i="1"/>
  <c r="K67" i="1"/>
  <c r="J55" i="1"/>
  <c r="AV55" i="1" s="1"/>
  <c r="W55" i="1"/>
  <c r="AU59" i="1"/>
  <c r="AW59" i="1" s="1"/>
  <c r="BI63" i="1"/>
  <c r="AY68" i="1"/>
  <c r="AW70" i="1"/>
  <c r="S70" i="1"/>
  <c r="AU70" i="1"/>
  <c r="S73" i="1"/>
  <c r="AU73" i="1"/>
  <c r="AW73" i="1" s="1"/>
  <c r="BI53" i="1"/>
  <c r="N55" i="1"/>
  <c r="AH60" i="1"/>
  <c r="N60" i="1"/>
  <c r="J61" i="1"/>
  <c r="AV61" i="1" s="1"/>
  <c r="AU64" i="1"/>
  <c r="AW64" i="1" s="1"/>
  <c r="AA65" i="1"/>
  <c r="I59" i="1"/>
  <c r="I66" i="1"/>
  <c r="K68" i="1"/>
  <c r="AH69" i="1"/>
  <c r="I69" i="1"/>
  <c r="AH72" i="1"/>
  <c r="J69" i="1"/>
  <c r="AV69" i="1" s="1"/>
  <c r="AY69" i="1" s="1"/>
  <c r="N73" i="1"/>
  <c r="AH73" i="1"/>
  <c r="AH68" i="1"/>
  <c r="I73" i="1"/>
  <c r="I68" i="1"/>
  <c r="J73" i="1"/>
  <c r="AV73" i="1" s="1"/>
  <c r="AW66" i="1" l="1"/>
  <c r="AY48" i="1"/>
  <c r="AY52" i="1"/>
  <c r="AY18" i="1"/>
  <c r="AU29" i="1"/>
  <c r="AW29" i="1" s="1"/>
  <c r="S29" i="1"/>
  <c r="T35" i="1"/>
  <c r="U35" i="1" s="1"/>
  <c r="AC35" i="1" s="1"/>
  <c r="AY71" i="1"/>
  <c r="AY35" i="1"/>
  <c r="AU20" i="1"/>
  <c r="AW20" i="1" s="1"/>
  <c r="S37" i="1"/>
  <c r="T37" i="1" s="1"/>
  <c r="U37" i="1" s="1"/>
  <c r="AC37" i="1" s="1"/>
  <c r="AU37" i="1"/>
  <c r="AW37" i="1" s="1"/>
  <c r="AY72" i="1"/>
  <c r="AY55" i="1"/>
  <c r="T56" i="1"/>
  <c r="U56" i="1" s="1"/>
  <c r="AY73" i="1"/>
  <c r="S43" i="1"/>
  <c r="T43" i="1" s="1"/>
  <c r="U43" i="1" s="1"/>
  <c r="AU43" i="1"/>
  <c r="AW43" i="1" s="1"/>
  <c r="AY57" i="1"/>
  <c r="V54" i="1"/>
  <c r="Z54" i="1" s="1"/>
  <c r="AC54" i="1"/>
  <c r="AB54" i="1"/>
  <c r="V35" i="1"/>
  <c r="Z35" i="1" s="1"/>
  <c r="AB35" i="1"/>
  <c r="AC23" i="1"/>
  <c r="V23" i="1"/>
  <c r="Z23" i="1" s="1"/>
  <c r="AB23" i="1"/>
  <c r="V49" i="1"/>
  <c r="Z49" i="1" s="1"/>
  <c r="AC49" i="1"/>
  <c r="AB49" i="1"/>
  <c r="AC21" i="1"/>
  <c r="AB21" i="1"/>
  <c r="V21" i="1"/>
  <c r="Z21" i="1" s="1"/>
  <c r="AA67" i="1"/>
  <c r="T24" i="1"/>
  <c r="U24" i="1" s="1"/>
  <c r="AA29" i="1"/>
  <c r="AA19" i="1"/>
  <c r="T70" i="1"/>
  <c r="U70" i="1" s="1"/>
  <c r="V52" i="1"/>
  <c r="Z52" i="1" s="1"/>
  <c r="AC52" i="1"/>
  <c r="AB52" i="1"/>
  <c r="AY64" i="1"/>
  <c r="T46" i="1"/>
  <c r="U46" i="1" s="1"/>
  <c r="T44" i="1"/>
  <c r="U44" i="1" s="1"/>
  <c r="T27" i="1"/>
  <c r="U27" i="1" s="1"/>
  <c r="Q27" i="1" s="1"/>
  <c r="O27" i="1" s="1"/>
  <c r="R27" i="1" s="1"/>
  <c r="L27" i="1" s="1"/>
  <c r="M27" i="1" s="1"/>
  <c r="AA30" i="1"/>
  <c r="AY17" i="1"/>
  <c r="T25" i="1"/>
  <c r="U25" i="1" s="1"/>
  <c r="T26" i="1"/>
  <c r="U26" i="1" s="1"/>
  <c r="T20" i="1"/>
  <c r="U20" i="1" s="1"/>
  <c r="AA22" i="1"/>
  <c r="AA55" i="1"/>
  <c r="Q55" i="1"/>
  <c r="O55" i="1" s="1"/>
  <c r="R55" i="1" s="1"/>
  <c r="L55" i="1" s="1"/>
  <c r="M55" i="1" s="1"/>
  <c r="T40" i="1"/>
  <c r="U40" i="1" s="1"/>
  <c r="T36" i="1"/>
  <c r="U36" i="1" s="1"/>
  <c r="AA73" i="1"/>
  <c r="T66" i="1"/>
  <c r="U66" i="1" s="1"/>
  <c r="AA70" i="1"/>
  <c r="AA45" i="1"/>
  <c r="AY40" i="1"/>
  <c r="V62" i="1"/>
  <c r="Z62" i="1" s="1"/>
  <c r="AB62" i="1"/>
  <c r="AC62" i="1"/>
  <c r="AA58" i="1"/>
  <c r="AA25" i="1"/>
  <c r="T19" i="1"/>
  <c r="U19" i="1" s="1"/>
  <c r="T28" i="1"/>
  <c r="U28" i="1" s="1"/>
  <c r="T61" i="1"/>
  <c r="U61" i="1" s="1"/>
  <c r="Q61" i="1" s="1"/>
  <c r="O61" i="1" s="1"/>
  <c r="R61" i="1" s="1"/>
  <c r="L61" i="1" s="1"/>
  <c r="M61" i="1" s="1"/>
  <c r="AA69" i="1"/>
  <c r="AA41" i="1"/>
  <c r="S51" i="1"/>
  <c r="AU51" i="1"/>
  <c r="AA61" i="1"/>
  <c r="AA40" i="1"/>
  <c r="Q40" i="1"/>
  <c r="O40" i="1" s="1"/>
  <c r="R40" i="1" s="1"/>
  <c r="L40" i="1" s="1"/>
  <c r="M40" i="1" s="1"/>
  <c r="T45" i="1"/>
  <c r="U45" i="1" s="1"/>
  <c r="Q45" i="1" s="1"/>
  <c r="O45" i="1" s="1"/>
  <c r="R45" i="1" s="1"/>
  <c r="L45" i="1" s="1"/>
  <c r="M45" i="1" s="1"/>
  <c r="T31" i="1"/>
  <c r="U31" i="1" s="1"/>
  <c r="AY46" i="1"/>
  <c r="AA66" i="1"/>
  <c r="AY65" i="1"/>
  <c r="T65" i="1"/>
  <c r="U65" i="1" s="1"/>
  <c r="AY70" i="1"/>
  <c r="AA64" i="1"/>
  <c r="Q64" i="1"/>
  <c r="O64" i="1" s="1"/>
  <c r="R64" i="1" s="1"/>
  <c r="L64" i="1" s="1"/>
  <c r="M64" i="1" s="1"/>
  <c r="T55" i="1"/>
  <c r="U55" i="1" s="1"/>
  <c r="AY47" i="1"/>
  <c r="AU30" i="1"/>
  <c r="S30" i="1"/>
  <c r="AA27" i="1"/>
  <c r="T33" i="1"/>
  <c r="U33" i="1" s="1"/>
  <c r="Q26" i="1"/>
  <c r="O26" i="1" s="1"/>
  <c r="R26" i="1" s="1"/>
  <c r="L26" i="1" s="1"/>
  <c r="M26" i="1" s="1"/>
  <c r="AA26" i="1"/>
  <c r="T39" i="1"/>
  <c r="U39" i="1" s="1"/>
  <c r="AA36" i="1"/>
  <c r="Q36" i="1"/>
  <c r="O36" i="1" s="1"/>
  <c r="R36" i="1" s="1"/>
  <c r="L36" i="1" s="1"/>
  <c r="M36" i="1" s="1"/>
  <c r="AA17" i="1"/>
  <c r="T68" i="1"/>
  <c r="U68" i="1" s="1"/>
  <c r="AA18" i="1"/>
  <c r="AA20" i="1"/>
  <c r="Q20" i="1"/>
  <c r="O20" i="1" s="1"/>
  <c r="R20" i="1" s="1"/>
  <c r="L20" i="1" s="1"/>
  <c r="M20" i="1" s="1"/>
  <c r="V37" i="1"/>
  <c r="Z37" i="1" s="1"/>
  <c r="AB37" i="1"/>
  <c r="S63" i="1"/>
  <c r="AU63" i="1"/>
  <c r="AA71" i="1"/>
  <c r="T73" i="1"/>
  <c r="U73" i="1" s="1"/>
  <c r="Q73" i="1" s="1"/>
  <c r="O73" i="1" s="1"/>
  <c r="R73" i="1" s="1"/>
  <c r="L73" i="1" s="1"/>
  <c r="M73" i="1" s="1"/>
  <c r="AA54" i="1"/>
  <c r="Q54" i="1"/>
  <c r="O54" i="1" s="1"/>
  <c r="R54" i="1" s="1"/>
  <c r="L54" i="1" s="1"/>
  <c r="M54" i="1" s="1"/>
  <c r="AA23" i="1"/>
  <c r="Q23" i="1"/>
  <c r="O23" i="1" s="1"/>
  <c r="R23" i="1" s="1"/>
  <c r="L23" i="1" s="1"/>
  <c r="M23" i="1" s="1"/>
  <c r="AY36" i="1"/>
  <c r="T22" i="1"/>
  <c r="U22" i="1" s="1"/>
  <c r="Q22" i="1" s="1"/>
  <c r="O22" i="1" s="1"/>
  <c r="R22" i="1" s="1"/>
  <c r="L22" i="1" s="1"/>
  <c r="M22" i="1" s="1"/>
  <c r="T18" i="1"/>
  <c r="U18" i="1" s="1"/>
  <c r="Q18" i="1" s="1"/>
  <c r="O18" i="1" s="1"/>
  <c r="R18" i="1" s="1"/>
  <c r="L18" i="1" s="1"/>
  <c r="M18" i="1" s="1"/>
  <c r="AY20" i="1"/>
  <c r="T41" i="1"/>
  <c r="U41" i="1" s="1"/>
  <c r="Q68" i="1"/>
  <c r="O68" i="1" s="1"/>
  <c r="R68" i="1" s="1"/>
  <c r="L68" i="1" s="1"/>
  <c r="M68" i="1" s="1"/>
  <c r="AA68" i="1"/>
  <c r="AA63" i="1"/>
  <c r="AC42" i="1"/>
  <c r="AD42" i="1" s="1"/>
  <c r="V42" i="1"/>
  <c r="Z42" i="1" s="1"/>
  <c r="Q37" i="1"/>
  <c r="O37" i="1" s="1"/>
  <c r="R37" i="1" s="1"/>
  <c r="L37" i="1" s="1"/>
  <c r="M37" i="1" s="1"/>
  <c r="AU53" i="1"/>
  <c r="S53" i="1"/>
  <c r="AA59" i="1"/>
  <c r="T59" i="1"/>
  <c r="U59" i="1" s="1"/>
  <c r="T38" i="1"/>
  <c r="U38" i="1" s="1"/>
  <c r="T71" i="1"/>
  <c r="U71" i="1" s="1"/>
  <c r="Q71" i="1" s="1"/>
  <c r="O71" i="1" s="1"/>
  <c r="R71" i="1" s="1"/>
  <c r="L71" i="1" s="1"/>
  <c r="M71" i="1" s="1"/>
  <c r="AY61" i="1"/>
  <c r="T57" i="1"/>
  <c r="U57" i="1" s="1"/>
  <c r="T50" i="1"/>
  <c r="U50" i="1" s="1"/>
  <c r="Q50" i="1" s="1"/>
  <c r="O50" i="1" s="1"/>
  <c r="R50" i="1" s="1"/>
  <c r="L50" i="1" s="1"/>
  <c r="M50" i="1" s="1"/>
  <c r="AA51" i="1"/>
  <c r="V64" i="1"/>
  <c r="Z64" i="1" s="1"/>
  <c r="AC64" i="1"/>
  <c r="AA48" i="1"/>
  <c r="AA34" i="1"/>
  <c r="T47" i="1"/>
  <c r="U47" i="1" s="1"/>
  <c r="AA50" i="1"/>
  <c r="AA46" i="1"/>
  <c r="AY58" i="1"/>
  <c r="T32" i="1"/>
  <c r="U32" i="1" s="1"/>
  <c r="AY25" i="1"/>
  <c r="AY38" i="1"/>
  <c r="AA21" i="1"/>
  <c r="Q21" i="1"/>
  <c r="O21" i="1" s="1"/>
  <c r="R21" i="1" s="1"/>
  <c r="L21" i="1" s="1"/>
  <c r="M21" i="1" s="1"/>
  <c r="AA31" i="1"/>
  <c r="T58" i="1"/>
  <c r="U58" i="1" s="1"/>
  <c r="T48" i="1"/>
  <c r="U48" i="1" s="1"/>
  <c r="Q48" i="1" s="1"/>
  <c r="O48" i="1" s="1"/>
  <c r="R48" i="1" s="1"/>
  <c r="L48" i="1" s="1"/>
  <c r="M48" i="1" s="1"/>
  <c r="T69" i="1"/>
  <c r="U69" i="1" s="1"/>
  <c r="T72" i="1"/>
  <c r="U72" i="1" s="1"/>
  <c r="T67" i="1"/>
  <c r="U67" i="1" s="1"/>
  <c r="Q67" i="1" s="1"/>
  <c r="O67" i="1" s="1"/>
  <c r="R67" i="1" s="1"/>
  <c r="L67" i="1" s="1"/>
  <c r="M67" i="1" s="1"/>
  <c r="AB64" i="1"/>
  <c r="Q42" i="1"/>
  <c r="O42" i="1" s="1"/>
  <c r="R42" i="1" s="1"/>
  <c r="L42" i="1" s="1"/>
  <c r="M42" i="1" s="1"/>
  <c r="AB60" i="1"/>
  <c r="V60" i="1"/>
  <c r="Z60" i="1" s="1"/>
  <c r="AC60" i="1"/>
  <c r="Q60" i="1"/>
  <c r="O60" i="1" s="1"/>
  <c r="R60" i="1" s="1"/>
  <c r="L60" i="1" s="1"/>
  <c r="M60" i="1" s="1"/>
  <c r="AA52" i="1"/>
  <c r="Q52" i="1"/>
  <c r="O52" i="1" s="1"/>
  <c r="R52" i="1" s="1"/>
  <c r="L52" i="1" s="1"/>
  <c r="M52" i="1" s="1"/>
  <c r="Q49" i="1"/>
  <c r="O49" i="1" s="1"/>
  <c r="R49" i="1" s="1"/>
  <c r="L49" i="1" s="1"/>
  <c r="M49" i="1" s="1"/>
  <c r="AA49" i="1"/>
  <c r="Q35" i="1"/>
  <c r="O35" i="1" s="1"/>
  <c r="R35" i="1" s="1"/>
  <c r="L35" i="1" s="1"/>
  <c r="M35" i="1" s="1"/>
  <c r="AA35" i="1"/>
  <c r="T29" i="1"/>
  <c r="U29" i="1" s="1"/>
  <c r="Q29" i="1" s="1"/>
  <c r="O29" i="1" s="1"/>
  <c r="R29" i="1" s="1"/>
  <c r="L29" i="1" s="1"/>
  <c r="M29" i="1" s="1"/>
  <c r="Q62" i="1"/>
  <c r="O62" i="1" s="1"/>
  <c r="R62" i="1" s="1"/>
  <c r="L62" i="1" s="1"/>
  <c r="M62" i="1" s="1"/>
  <c r="AA62" i="1"/>
  <c r="AA38" i="1"/>
  <c r="Q38" i="1"/>
  <c r="O38" i="1" s="1"/>
  <c r="R38" i="1" s="1"/>
  <c r="L38" i="1" s="1"/>
  <c r="M38" i="1" s="1"/>
  <c r="T34" i="1"/>
  <c r="U34" i="1" s="1"/>
  <c r="AY31" i="1"/>
  <c r="AY22" i="1"/>
  <c r="T17" i="1"/>
  <c r="U17" i="1" s="1"/>
  <c r="AD64" i="1" l="1"/>
  <c r="AD62" i="1"/>
  <c r="AD23" i="1"/>
  <c r="AB43" i="1"/>
  <c r="Q43" i="1"/>
  <c r="O43" i="1" s="1"/>
  <c r="R43" i="1" s="1"/>
  <c r="L43" i="1" s="1"/>
  <c r="M43" i="1" s="1"/>
  <c r="AY29" i="1"/>
  <c r="AY37" i="1"/>
  <c r="V56" i="1"/>
  <c r="Z56" i="1" s="1"/>
  <c r="AC56" i="1"/>
  <c r="AD56" i="1" s="1"/>
  <c r="AB56" i="1"/>
  <c r="AC43" i="1"/>
  <c r="AD43" i="1" s="1"/>
  <c r="AY43" i="1"/>
  <c r="V43" i="1"/>
  <c r="Z43" i="1" s="1"/>
  <c r="Q56" i="1"/>
  <c r="O56" i="1" s="1"/>
  <c r="R56" i="1" s="1"/>
  <c r="L56" i="1" s="1"/>
  <c r="M56" i="1" s="1"/>
  <c r="AC28" i="1"/>
  <c r="V28" i="1"/>
  <c r="Z28" i="1" s="1"/>
  <c r="AB28" i="1"/>
  <c r="Q28" i="1"/>
  <c r="O28" i="1" s="1"/>
  <c r="R28" i="1" s="1"/>
  <c r="L28" i="1" s="1"/>
  <c r="M28" i="1" s="1"/>
  <c r="AC25" i="1"/>
  <c r="V25" i="1"/>
  <c r="Z25" i="1" s="1"/>
  <c r="AB25" i="1"/>
  <c r="V46" i="1"/>
  <c r="Z46" i="1" s="1"/>
  <c r="AC46" i="1"/>
  <c r="AB46" i="1"/>
  <c r="AC34" i="1"/>
  <c r="AB34" i="1"/>
  <c r="V34" i="1"/>
  <c r="Z34" i="1" s="1"/>
  <c r="AC48" i="1"/>
  <c r="AB48" i="1"/>
  <c r="V48" i="1"/>
  <c r="Z48" i="1" s="1"/>
  <c r="V47" i="1"/>
  <c r="Z47" i="1" s="1"/>
  <c r="AC47" i="1"/>
  <c r="Q47" i="1"/>
  <c r="O47" i="1" s="1"/>
  <c r="R47" i="1" s="1"/>
  <c r="L47" i="1" s="1"/>
  <c r="M47" i="1" s="1"/>
  <c r="AB47" i="1"/>
  <c r="AC38" i="1"/>
  <c r="AD38" i="1" s="1"/>
  <c r="AB38" i="1"/>
  <c r="V38" i="1"/>
  <c r="Z38" i="1" s="1"/>
  <c r="AY53" i="1"/>
  <c r="AW53" i="1"/>
  <c r="V19" i="1"/>
  <c r="Z19" i="1" s="1"/>
  <c r="AC19" i="1"/>
  <c r="AD19" i="1" s="1"/>
  <c r="AB19" i="1"/>
  <c r="Q19" i="1"/>
  <c r="O19" i="1" s="1"/>
  <c r="R19" i="1" s="1"/>
  <c r="L19" i="1" s="1"/>
  <c r="M19" i="1" s="1"/>
  <c r="AY51" i="1"/>
  <c r="AW51" i="1"/>
  <c r="V70" i="1"/>
  <c r="Z70" i="1" s="1"/>
  <c r="AC70" i="1"/>
  <c r="AB70" i="1"/>
  <c r="T51" i="1"/>
  <c r="U51" i="1" s="1"/>
  <c r="AC66" i="1"/>
  <c r="AD66" i="1" s="1"/>
  <c r="V66" i="1"/>
  <c r="Z66" i="1" s="1"/>
  <c r="AB66" i="1"/>
  <c r="V58" i="1"/>
  <c r="Z58" i="1" s="1"/>
  <c r="AC58" i="1"/>
  <c r="AB58" i="1"/>
  <c r="V32" i="1"/>
  <c r="Z32" i="1" s="1"/>
  <c r="AC32" i="1"/>
  <c r="AB32" i="1"/>
  <c r="Q32" i="1"/>
  <c r="O32" i="1" s="1"/>
  <c r="R32" i="1" s="1"/>
  <c r="L32" i="1" s="1"/>
  <c r="M32" i="1" s="1"/>
  <c r="AC41" i="1"/>
  <c r="V41" i="1"/>
  <c r="Z41" i="1" s="1"/>
  <c r="AB41" i="1"/>
  <c r="V39" i="1"/>
  <c r="Z39" i="1" s="1"/>
  <c r="AC39" i="1"/>
  <c r="AB39" i="1"/>
  <c r="Q39" i="1"/>
  <c r="O39" i="1" s="1"/>
  <c r="R39" i="1" s="1"/>
  <c r="L39" i="1" s="1"/>
  <c r="M39" i="1" s="1"/>
  <c r="T30" i="1"/>
  <c r="U30" i="1" s="1"/>
  <c r="AC65" i="1"/>
  <c r="AB65" i="1"/>
  <c r="V65" i="1"/>
  <c r="Z65" i="1" s="1"/>
  <c r="Q65" i="1"/>
  <c r="O65" i="1" s="1"/>
  <c r="R65" i="1" s="1"/>
  <c r="L65" i="1" s="1"/>
  <c r="M65" i="1" s="1"/>
  <c r="V45" i="1"/>
  <c r="Z45" i="1" s="1"/>
  <c r="AB45" i="1"/>
  <c r="AC45" i="1"/>
  <c r="Q41" i="1"/>
  <c r="O41" i="1" s="1"/>
  <c r="R41" i="1" s="1"/>
  <c r="L41" i="1" s="1"/>
  <c r="M41" i="1" s="1"/>
  <c r="AD21" i="1"/>
  <c r="AD35" i="1"/>
  <c r="V69" i="1"/>
  <c r="Z69" i="1" s="1"/>
  <c r="AC69" i="1"/>
  <c r="AB69" i="1"/>
  <c r="V73" i="1"/>
  <c r="Z73" i="1" s="1"/>
  <c r="AC73" i="1"/>
  <c r="AB73" i="1"/>
  <c r="V31" i="1"/>
  <c r="Z31" i="1" s="1"/>
  <c r="AC31" i="1"/>
  <c r="AB31" i="1"/>
  <c r="AW63" i="1"/>
  <c r="AY63" i="1"/>
  <c r="AW30" i="1"/>
  <c r="AY30" i="1"/>
  <c r="Q69" i="1"/>
  <c r="O69" i="1" s="1"/>
  <c r="R69" i="1" s="1"/>
  <c r="L69" i="1" s="1"/>
  <c r="M69" i="1" s="1"/>
  <c r="Q25" i="1"/>
  <c r="O25" i="1" s="1"/>
  <c r="R25" i="1" s="1"/>
  <c r="L25" i="1" s="1"/>
  <c r="M25" i="1" s="1"/>
  <c r="AC36" i="1"/>
  <c r="V36" i="1"/>
  <c r="Z36" i="1" s="1"/>
  <c r="AB36" i="1"/>
  <c r="V20" i="1"/>
  <c r="Z20" i="1" s="1"/>
  <c r="AC20" i="1"/>
  <c r="AD20" i="1" s="1"/>
  <c r="AB20" i="1"/>
  <c r="T53" i="1"/>
  <c r="U53" i="1" s="1"/>
  <c r="V17" i="1"/>
  <c r="Z17" i="1" s="1"/>
  <c r="AC17" i="1"/>
  <c r="AB17" i="1"/>
  <c r="AC67" i="1"/>
  <c r="AB67" i="1"/>
  <c r="V67" i="1"/>
  <c r="Z67" i="1" s="1"/>
  <c r="Q31" i="1"/>
  <c r="O31" i="1" s="1"/>
  <c r="R31" i="1" s="1"/>
  <c r="L31" i="1" s="1"/>
  <c r="M31" i="1" s="1"/>
  <c r="Q34" i="1"/>
  <c r="O34" i="1" s="1"/>
  <c r="R34" i="1" s="1"/>
  <c r="L34" i="1" s="1"/>
  <c r="M34" i="1" s="1"/>
  <c r="V50" i="1"/>
  <c r="Z50" i="1" s="1"/>
  <c r="AC50" i="1"/>
  <c r="AB50" i="1"/>
  <c r="T63" i="1"/>
  <c r="U63" i="1" s="1"/>
  <c r="V68" i="1"/>
  <c r="Z68" i="1" s="1"/>
  <c r="AC68" i="1"/>
  <c r="AB68" i="1"/>
  <c r="V27" i="1"/>
  <c r="Z27" i="1" s="1"/>
  <c r="AC27" i="1"/>
  <c r="AB27" i="1"/>
  <c r="AD52" i="1"/>
  <c r="V24" i="1"/>
  <c r="Z24" i="1" s="1"/>
  <c r="AC24" i="1"/>
  <c r="AB24" i="1"/>
  <c r="Q24" i="1"/>
  <c r="O24" i="1" s="1"/>
  <c r="R24" i="1" s="1"/>
  <c r="L24" i="1" s="1"/>
  <c r="M24" i="1" s="1"/>
  <c r="AD49" i="1"/>
  <c r="AC33" i="1"/>
  <c r="V33" i="1"/>
  <c r="Z33" i="1" s="1"/>
  <c r="AB33" i="1"/>
  <c r="Q33" i="1"/>
  <c r="O33" i="1" s="1"/>
  <c r="R33" i="1" s="1"/>
  <c r="L33" i="1" s="1"/>
  <c r="M33" i="1" s="1"/>
  <c r="AC59" i="1"/>
  <c r="V59" i="1"/>
  <c r="Z59" i="1" s="1"/>
  <c r="AB59" i="1"/>
  <c r="AC18" i="1"/>
  <c r="AD18" i="1" s="1"/>
  <c r="AB18" i="1"/>
  <c r="V18" i="1"/>
  <c r="Z18" i="1" s="1"/>
  <c r="Q66" i="1"/>
  <c r="O66" i="1" s="1"/>
  <c r="R66" i="1" s="1"/>
  <c r="L66" i="1" s="1"/>
  <c r="M66" i="1" s="1"/>
  <c r="Q58" i="1"/>
  <c r="O58" i="1" s="1"/>
  <c r="R58" i="1" s="1"/>
  <c r="L58" i="1" s="1"/>
  <c r="M58" i="1" s="1"/>
  <c r="Q70" i="1"/>
  <c r="O70" i="1" s="1"/>
  <c r="R70" i="1" s="1"/>
  <c r="L70" i="1" s="1"/>
  <c r="M70" i="1" s="1"/>
  <c r="AC40" i="1"/>
  <c r="AB40" i="1"/>
  <c r="V40" i="1"/>
  <c r="Z40" i="1" s="1"/>
  <c r="V26" i="1"/>
  <c r="Z26" i="1" s="1"/>
  <c r="AC26" i="1"/>
  <c r="AB26" i="1"/>
  <c r="AD54" i="1"/>
  <c r="V71" i="1"/>
  <c r="Z71" i="1" s="1"/>
  <c r="AC71" i="1"/>
  <c r="AB71" i="1"/>
  <c r="V72" i="1"/>
  <c r="Z72" i="1" s="1"/>
  <c r="AC72" i="1"/>
  <c r="Q72" i="1"/>
  <c r="O72" i="1" s="1"/>
  <c r="R72" i="1" s="1"/>
  <c r="L72" i="1" s="1"/>
  <c r="M72" i="1" s="1"/>
  <c r="AB72" i="1"/>
  <c r="Q46" i="1"/>
  <c r="O46" i="1" s="1"/>
  <c r="R46" i="1" s="1"/>
  <c r="L46" i="1" s="1"/>
  <c r="M46" i="1" s="1"/>
  <c r="AB29" i="1"/>
  <c r="AC29" i="1"/>
  <c r="V29" i="1"/>
  <c r="Z29" i="1" s="1"/>
  <c r="AD60" i="1"/>
  <c r="AC57" i="1"/>
  <c r="V57" i="1"/>
  <c r="Z57" i="1" s="1"/>
  <c r="Q57" i="1"/>
  <c r="O57" i="1" s="1"/>
  <c r="R57" i="1" s="1"/>
  <c r="L57" i="1" s="1"/>
  <c r="M57" i="1" s="1"/>
  <c r="AB57" i="1"/>
  <c r="Q59" i="1"/>
  <c r="O59" i="1" s="1"/>
  <c r="R59" i="1" s="1"/>
  <c r="L59" i="1" s="1"/>
  <c r="M59" i="1" s="1"/>
  <c r="V22" i="1"/>
  <c r="Z22" i="1" s="1"/>
  <c r="AC22" i="1"/>
  <c r="AB22" i="1"/>
  <c r="AD37" i="1"/>
  <c r="Q17" i="1"/>
  <c r="O17" i="1" s="1"/>
  <c r="R17" i="1" s="1"/>
  <c r="L17" i="1" s="1"/>
  <c r="M17" i="1" s="1"/>
  <c r="AC55" i="1"/>
  <c r="V55" i="1"/>
  <c r="Z55" i="1" s="1"/>
  <c r="AB55" i="1"/>
  <c r="AC61" i="1"/>
  <c r="V61" i="1"/>
  <c r="Z61" i="1" s="1"/>
  <c r="AB61" i="1"/>
  <c r="V44" i="1"/>
  <c r="Z44" i="1" s="1"/>
  <c r="AC44" i="1"/>
  <c r="Q44" i="1"/>
  <c r="O44" i="1" s="1"/>
  <c r="R44" i="1" s="1"/>
  <c r="L44" i="1" s="1"/>
  <c r="M44" i="1" s="1"/>
  <c r="AB44" i="1"/>
  <c r="AD31" i="1" l="1"/>
  <c r="AD65" i="1"/>
  <c r="AD41" i="1"/>
  <c r="AD69" i="1"/>
  <c r="AD22" i="1"/>
  <c r="AD61" i="1"/>
  <c r="AD29" i="1"/>
  <c r="AC53" i="1"/>
  <c r="V53" i="1"/>
  <c r="Z53" i="1" s="1"/>
  <c r="AB53" i="1"/>
  <c r="Q53" i="1"/>
  <c r="O53" i="1" s="1"/>
  <c r="R53" i="1" s="1"/>
  <c r="L53" i="1" s="1"/>
  <c r="M53" i="1" s="1"/>
  <c r="V30" i="1"/>
  <c r="Z30" i="1" s="1"/>
  <c r="AC30" i="1"/>
  <c r="AB30" i="1"/>
  <c r="Q30" i="1"/>
  <c r="O30" i="1" s="1"/>
  <c r="R30" i="1" s="1"/>
  <c r="L30" i="1" s="1"/>
  <c r="M30" i="1" s="1"/>
  <c r="AD40" i="1"/>
  <c r="AD68" i="1"/>
  <c r="AD59" i="1"/>
  <c r="AD24" i="1"/>
  <c r="AD73" i="1"/>
  <c r="AD45" i="1"/>
  <c r="AD48" i="1"/>
  <c r="V63" i="1"/>
  <c r="Z63" i="1" s="1"/>
  <c r="AC63" i="1"/>
  <c r="AB63" i="1"/>
  <c r="Q63" i="1"/>
  <c r="O63" i="1" s="1"/>
  <c r="R63" i="1" s="1"/>
  <c r="L63" i="1" s="1"/>
  <c r="M63" i="1" s="1"/>
  <c r="AD25" i="1"/>
  <c r="AD71" i="1"/>
  <c r="AD55" i="1"/>
  <c r="AD67" i="1"/>
  <c r="AD32" i="1"/>
  <c r="V51" i="1"/>
  <c r="Z51" i="1" s="1"/>
  <c r="AC51" i="1"/>
  <c r="AB51" i="1"/>
  <c r="Q51" i="1"/>
  <c r="O51" i="1" s="1"/>
  <c r="R51" i="1" s="1"/>
  <c r="L51" i="1" s="1"/>
  <c r="M51" i="1" s="1"/>
  <c r="AD39" i="1"/>
  <c r="AD34" i="1"/>
  <c r="AD44" i="1"/>
  <c r="AD57" i="1"/>
  <c r="AD72" i="1"/>
  <c r="AD33" i="1"/>
  <c r="AD27" i="1"/>
  <c r="AD50" i="1"/>
  <c r="AD17" i="1"/>
  <c r="AD47" i="1"/>
  <c r="AD26" i="1"/>
  <c r="AD36" i="1"/>
  <c r="AD58" i="1"/>
  <c r="AD70" i="1"/>
  <c r="AD46" i="1"/>
  <c r="AD28" i="1"/>
  <c r="AD30" i="1" l="1"/>
  <c r="AD51" i="1"/>
  <c r="AD63" i="1"/>
  <c r="AD53" i="1"/>
</calcChain>
</file>

<file path=xl/sharedStrings.xml><?xml version="1.0" encoding="utf-8"?>
<sst xmlns="http://schemas.openxmlformats.org/spreadsheetml/2006/main" count="1118" uniqueCount="557">
  <si>
    <t>File opened</t>
  </si>
  <si>
    <t>2020-10-28 12:11:36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</si>
  <si>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</si>
  <si>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</si>
  <si>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</si>
  <si>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</si>
  <si>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</si>
  <si>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</si>
  <si>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</si>
  <si>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</si>
  <si>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</si>
  <si>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</si>
  <si>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</si>
  <si>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{"h2oazero": "1.13424", "co2bspan2a": "0.310949", "co2aspan1": "1.00054", "co2bspan2": "-0.0301809", "flowazero": "0.29042", "h2oaspanconc1": "12.28", "co2bzero": "0.964262", "co2aspan2a": "0.308883", "h2oaspan2": "0", "h2obspan1": "0.99587", "tazero": "0.0863571", "flowmeterzero": "1.00299", "h2oaspanconc2": "0", "h2obspan2": "0", "chamberpressurezero": "2.68126", "h2obspanconc1": "12.28", "h2obzero": "1.1444", "tbzero": "0.134552", "ssb_ref": "37377.7", "h2obspanconc2": "0", "co2bspan2b": "0.308367", "oxygen": "21", "h2oaspan1": "1.00771", "co2bspanconc2": "299.2", "h2oaspan2b": "0.070146", "h2obspan2a": "0.0708892", "co2aspanconc2": "299.2", "co2aspanconc1": "2500", "ssa_ref": "35809.5", "h2oaspan2a": "0.0696095", "co2aspan2b": "0.306383", "co2azero": "0.965182", "co2bspanconc1": "2500", "co2aspan2": "-0.0279682", "h2obspan2b": "0.0705964", "flowbzero": "0.29097", "co2bspan1": "1.00108"}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</si>
  <si>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</si>
  <si>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</si>
  <si>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</si>
  <si>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</si>
  <si>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</si>
  <si>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</si>
  <si>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</si>
  <si>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</si>
  <si>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</si>
  <si>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12:11:36</t>
  </si>
  <si>
    <t>Stability Definition:	ΔCO2 (Meas2): Slp&lt;0.2 Per=15	ΔH2O (Meas2): Slp&lt;0.2 Per=15	A (GasEx): Slp&lt;0.5 Per=15</t>
  </si>
  <si>
    <t>12:31:22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</si>
  <si>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</si>
  <si>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</si>
  <si>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</si>
  <si>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</si>
  <si>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</si>
  <si>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</si>
  <si>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</si>
  <si>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</si>
  <si>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</si>
  <si>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</si>
  <si>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</si>
  <si>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</si>
  <si>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</si>
  <si>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</si>
  <si>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</si>
  <si>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</si>
  <si>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</si>
  <si>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</si>
  <si>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</si>
  <si>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</si>
  <si>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</si>
  <si>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</si>
  <si>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</si>
  <si>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</si>
  <si>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</si>
  <si>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</si>
  <si>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</si>
  <si>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</si>
  <si>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</si>
  <si>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</si>
  <si>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</si>
  <si>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</si>
  <si>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</si>
  <si>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</si>
  <si>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</si>
  <si>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</si>
  <si>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</si>
  <si>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</si>
  <si>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</si>
  <si>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</si>
  <si>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</si>
  <si>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</si>
  <si>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</si>
  <si>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</si>
  <si>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</si>
  <si>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</si>
  <si>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</si>
  <si>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</si>
  <si>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</si>
  <si>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</si>
  <si>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</si>
  <si>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1.11047 69.1387 370.943 631.617 892.507 1110.86 1306.9 1493.85</t>
  </si>
  <si>
    <t>Fs_true</t>
  </si>
  <si>
    <t>0.0651268 103.019 401.303 601.224 800.468 1001.03 1201.17 1400.51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</si>
  <si>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</si>
  <si>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</si>
  <si>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</si>
  <si>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</si>
  <si>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</si>
  <si>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</si>
  <si>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</si>
  <si>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</si>
  <si>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</si>
  <si>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</si>
  <si>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</si>
  <si>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</si>
  <si>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</si>
  <si>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</si>
  <si>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</si>
  <si>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</si>
  <si>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</si>
  <si>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</si>
  <si>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</si>
  <si>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</si>
  <si>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</si>
  <si>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</si>
  <si>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</si>
  <si>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</si>
  <si>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</si>
  <si>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</si>
  <si>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</si>
  <si>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</si>
  <si>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</si>
  <si>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</si>
  <si>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</si>
  <si>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</si>
  <si>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</si>
  <si>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</si>
  <si>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</si>
  <si>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</si>
  <si>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</si>
  <si>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</si>
  <si>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</si>
  <si>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</si>
  <si>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</si>
  <si>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</si>
  <si>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</si>
  <si>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</si>
  <si>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</si>
  <si>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</si>
  <si>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</si>
  <si>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</si>
  <si>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</si>
  <si>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</si>
  <si>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</si>
  <si>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</si>
  <si>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</si>
  <si>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</si>
  <si>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</si>
  <si>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</si>
  <si>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</si>
  <si>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</si>
  <si>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</si>
  <si>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</si>
  <si>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</si>
  <si>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</si>
  <si>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</si>
  <si>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</si>
  <si>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</si>
  <si>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</si>
  <si>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</si>
  <si>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</si>
  <si>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</si>
  <si>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</si>
  <si>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</si>
  <si>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</si>
  <si>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</si>
  <si>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</si>
  <si>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</si>
  <si>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</si>
  <si>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</si>
  <si>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</si>
  <si>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</si>
  <si>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</si>
  <si>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</si>
  <si>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</si>
  <si>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</si>
  <si>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</si>
  <si>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</si>
  <si>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</si>
  <si>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</si>
  <si>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</si>
  <si>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</si>
  <si>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</si>
  <si>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</si>
  <si>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</si>
  <si>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</si>
  <si>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</si>
  <si>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</si>
  <si>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</si>
  <si>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</si>
  <si>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</si>
  <si>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</si>
  <si>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</si>
  <si>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</si>
  <si>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</si>
  <si>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</si>
  <si>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</si>
  <si>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</si>
  <si>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</si>
  <si>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</si>
  <si>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</si>
  <si>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</si>
  <si>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</si>
  <si>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</si>
  <si>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</si>
  <si>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</si>
  <si>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</si>
  <si>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</si>
  <si>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</si>
  <si>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</si>
  <si>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</si>
  <si>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</si>
  <si>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</si>
  <si>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</si>
  <si>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</si>
  <si>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</si>
  <si>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</si>
  <si>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</si>
  <si>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</si>
  <si>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</si>
  <si>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</si>
  <si>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</si>
  <si>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</si>
  <si>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</si>
  <si>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</si>
  <si>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</si>
  <si>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</si>
  <si>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</si>
  <si>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</si>
  <si>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</si>
  <si>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</si>
  <si>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</si>
  <si>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</si>
  <si>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</si>
  <si>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</si>
  <si>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</si>
  <si>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</si>
  <si>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</si>
  <si>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</si>
  <si>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</si>
  <si>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</si>
  <si>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</si>
  <si>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</si>
  <si>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</si>
  <si>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</si>
  <si>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</si>
  <si>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</si>
  <si>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</si>
  <si>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</si>
  <si>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</si>
  <si>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</si>
  <si>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</si>
  <si>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</si>
  <si>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</si>
  <si>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</si>
  <si>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</si>
  <si>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</si>
  <si>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</si>
  <si>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</si>
  <si>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</si>
  <si>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</si>
  <si>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</si>
  <si>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</si>
  <si>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</si>
  <si>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</si>
  <si>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</si>
  <si>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</si>
  <si>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</si>
  <si>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</si>
  <si>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</si>
  <si>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</si>
  <si>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</si>
  <si>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</si>
  <si>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</si>
  <si>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</si>
  <si>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</si>
  <si>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</si>
  <si>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</si>
  <si>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</si>
  <si>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</si>
  <si>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</si>
  <si>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</si>
  <si>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</si>
  <si>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</si>
  <si>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</si>
  <si>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</si>
  <si>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</si>
  <si>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</si>
  <si>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</si>
  <si>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</si>
  <si>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</si>
  <si>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</si>
  <si>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</si>
  <si>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</si>
  <si>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</si>
  <si>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</si>
  <si>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13:00:37</t>
  </si>
  <si>
    <t>13:00:37</t>
  </si>
  <si>
    <t>588155.01</t>
  </si>
  <si>
    <t>_6</t>
  </si>
  <si>
    <t>RECT-4143-20200907-06_33_50</t>
  </si>
  <si>
    <t>RECT-4806-20201028-13_00_43</t>
  </si>
  <si>
    <t>DARK-4807-20201028-13_00_46</t>
  </si>
  <si>
    <t>0: Broadleaf</t>
  </si>
  <si>
    <t>12:49:44</t>
  </si>
  <si>
    <t>1/3</t>
  </si>
  <si>
    <t>20201028 13:03:04</t>
  </si>
  <si>
    <t>13:03:04</t>
  </si>
  <si>
    <t>RECT-4808-20201028-13_03_10</t>
  </si>
  <si>
    <t>DARK-4809-20201028-13_03_12</t>
  </si>
  <si>
    <t>2/3</t>
  </si>
  <si>
    <t>20201028 13:05:18</t>
  </si>
  <si>
    <t>13:05:18</t>
  </si>
  <si>
    <t>V60-96</t>
  </si>
  <si>
    <t>_4</t>
  </si>
  <si>
    <t>RECT-4810-20201028-13_05_25</t>
  </si>
  <si>
    <t>DARK-4811-20201028-13_05_27</t>
  </si>
  <si>
    <t>20201028 13:09:32</t>
  </si>
  <si>
    <t>13:09:32</t>
  </si>
  <si>
    <t>RECT-4812-20201028-13_09_38</t>
  </si>
  <si>
    <t>DARK-4813-20201028-13_09_40</t>
  </si>
  <si>
    <t>20201028 13:21:23</t>
  </si>
  <si>
    <t>13:21:23</t>
  </si>
  <si>
    <t>RECT-4816-20201028-13_21_29</t>
  </si>
  <si>
    <t>DARK-4817-20201028-13_21_32</t>
  </si>
  <si>
    <t>0/3</t>
  </si>
  <si>
    <t>20201028 13:24:41</t>
  </si>
  <si>
    <t>13:24:41</t>
  </si>
  <si>
    <t>Haines</t>
  </si>
  <si>
    <t>_3</t>
  </si>
  <si>
    <t>RECT-4818-20201028-13_24_47</t>
  </si>
  <si>
    <t>DARK-4819-20201028-13_24_49</t>
  </si>
  <si>
    <t>20201028 13:27:12</t>
  </si>
  <si>
    <t>13:27:12</t>
  </si>
  <si>
    <t>RECT-4820-20201028-13_27_18</t>
  </si>
  <si>
    <t>DARK-4821-20201028-13_27_20</t>
  </si>
  <si>
    <t>20201028 13:29:30</t>
  </si>
  <si>
    <t>13:29:30</t>
  </si>
  <si>
    <t>T48</t>
  </si>
  <si>
    <t>_10</t>
  </si>
  <si>
    <t>RECT-4822-20201028-13_29_36</t>
  </si>
  <si>
    <t>DARK-4823-20201028-13_29_38</t>
  </si>
  <si>
    <t>20201028 13:31:53</t>
  </si>
  <si>
    <t>13:31:53</t>
  </si>
  <si>
    <t>RECT-4824-20201028-13_31_59</t>
  </si>
  <si>
    <t>DARK-4825-20201028-13_32_01</t>
  </si>
  <si>
    <t>20201028 13:35:18</t>
  </si>
  <si>
    <t>13:35:18</t>
  </si>
  <si>
    <t>SC2</t>
  </si>
  <si>
    <t>_1</t>
  </si>
  <si>
    <t>RECT-4828-20201028-13_35_25</t>
  </si>
  <si>
    <t>DARK-4829-20201028-13_35_27</t>
  </si>
  <si>
    <t>20201028 13:38:05</t>
  </si>
  <si>
    <t>13:38:05</t>
  </si>
  <si>
    <t>RECT-4830-20201028-13_38_11</t>
  </si>
  <si>
    <t>DARK-4831-20201028-13_38_13</t>
  </si>
  <si>
    <t>20201028 13:42:55</t>
  </si>
  <si>
    <t>13:42:55</t>
  </si>
  <si>
    <t>Vru42</t>
  </si>
  <si>
    <t>RECT-4832-20201028-13_43_02</t>
  </si>
  <si>
    <t>DARK-4833-20201028-13_43_04</t>
  </si>
  <si>
    <t>20201028 13:44:57</t>
  </si>
  <si>
    <t>13:44:57</t>
  </si>
  <si>
    <t>RECT-4834-20201028-13_45_04</t>
  </si>
  <si>
    <t>DARK-4835-20201028-13_45_06</t>
  </si>
  <si>
    <t>20201028 13:46:52</t>
  </si>
  <si>
    <t>13:46:52</t>
  </si>
  <si>
    <t>9025</t>
  </si>
  <si>
    <t>RECT-4836-20201028-13_46_59</t>
  </si>
  <si>
    <t>DARK-4837-20201028-13_47_01</t>
  </si>
  <si>
    <t>20201028 13:49:08</t>
  </si>
  <si>
    <t>13:49:08</t>
  </si>
  <si>
    <t>RECT-4838-20201028-13_49_14</t>
  </si>
  <si>
    <t>DARK-4839-20201028-13_49_16</t>
  </si>
  <si>
    <t>20201028 13:52:00</t>
  </si>
  <si>
    <t>13:52:00</t>
  </si>
  <si>
    <t>ANU65</t>
  </si>
  <si>
    <t>RECT-4840-20201028-13_52_06</t>
  </si>
  <si>
    <t>DARK-4841-20201028-13_52_08</t>
  </si>
  <si>
    <t>20201028 13:53:57</t>
  </si>
  <si>
    <t>13:53:57</t>
  </si>
  <si>
    <t>RECT-4842-20201028-13_54_04</t>
  </si>
  <si>
    <t>DARK-4843-20201028-13_54_06</t>
  </si>
  <si>
    <t>20201028 13:56:29</t>
  </si>
  <si>
    <t>13:56:29</t>
  </si>
  <si>
    <t>TX6704</t>
  </si>
  <si>
    <t>_2</t>
  </si>
  <si>
    <t>RECT-4844-20201028-13_56_36</t>
  </si>
  <si>
    <t>DARK-4845-20201028-13_56_38</t>
  </si>
  <si>
    <t>20201028 13:58:24</t>
  </si>
  <si>
    <t>13:58:24</t>
  </si>
  <si>
    <t>RECT-4846-20201028-13_58_31</t>
  </si>
  <si>
    <t>DARK-4847-20201028-13_58_33</t>
  </si>
  <si>
    <t>20201028 14:01:16</t>
  </si>
  <si>
    <t>14:01:16</t>
  </si>
  <si>
    <t>V37-96</t>
  </si>
  <si>
    <t>_9</t>
  </si>
  <si>
    <t>RECT-4848-20201028-14_01_23</t>
  </si>
  <si>
    <t>DARK-4849-20201028-14_01_25</t>
  </si>
  <si>
    <t>20201028 14:04:04</t>
  </si>
  <si>
    <t>14:04:04</t>
  </si>
  <si>
    <t>RECT-4850-20201028-14_04_10</t>
  </si>
  <si>
    <t>DARK-4851-20201028-14_04_12</t>
  </si>
  <si>
    <t>20201028 14:06:24</t>
  </si>
  <si>
    <t>14:06:24</t>
  </si>
  <si>
    <t>Haines2</t>
  </si>
  <si>
    <t>RECT-4852-20201028-14_06_31</t>
  </si>
  <si>
    <t>DARK-4853-20201028-14_06_33</t>
  </si>
  <si>
    <t>20201028 14:08:37</t>
  </si>
  <si>
    <t>14:08:37</t>
  </si>
  <si>
    <t>RECT-4854-20201028-14_08_44</t>
  </si>
  <si>
    <t>DARK-4855-20201028-14_08_46</t>
  </si>
  <si>
    <t>20201028 14:13:56</t>
  </si>
  <si>
    <t>14:13:56</t>
  </si>
  <si>
    <t>b40-14</t>
  </si>
  <si>
    <t>_5</t>
  </si>
  <si>
    <t>RECT-4856-20201028-14_14_03</t>
  </si>
  <si>
    <t>DARK-4857-20201028-14_14_05</t>
  </si>
  <si>
    <t>20201028 14:17:05</t>
  </si>
  <si>
    <t>14:17:05</t>
  </si>
  <si>
    <t>RECT-4858-20201028-14_17_11</t>
  </si>
  <si>
    <t>DARK-4859-20201028-14_17_13</t>
  </si>
  <si>
    <t>14:15:04</t>
  </si>
  <si>
    <t>20201028 14:19:47</t>
  </si>
  <si>
    <t>14:19:47</t>
  </si>
  <si>
    <t>T52</t>
  </si>
  <si>
    <t>_8</t>
  </si>
  <si>
    <t>RECT-4860-20201028-14_19_54</t>
  </si>
  <si>
    <t>DARK-4861-20201028-14_19_56</t>
  </si>
  <si>
    <t>20201028 14:22:03</t>
  </si>
  <si>
    <t>14:22:03</t>
  </si>
  <si>
    <t>RECT-4862-20201028-14_22_09</t>
  </si>
  <si>
    <t>DARK-4863-20201028-14_22_11</t>
  </si>
  <si>
    <t>20201028 14:24:12</t>
  </si>
  <si>
    <t>14:24:12</t>
  </si>
  <si>
    <t>UT12-075</t>
  </si>
  <si>
    <t>RECT-4864-20201028-14_24_19</t>
  </si>
  <si>
    <t>DARK-4865-20201028-14_24_21</t>
  </si>
  <si>
    <t>3/3</t>
  </si>
  <si>
    <t>20201028 14:26:05</t>
  </si>
  <si>
    <t>14:26:05</t>
  </si>
  <si>
    <t>RECT-4866-20201028-14_26_12</t>
  </si>
  <si>
    <t>DARK-4867-20201028-14_26_14</t>
  </si>
  <si>
    <t>20201028 14:28:20</t>
  </si>
  <si>
    <t>14:28:20</t>
  </si>
  <si>
    <t>9031</t>
  </si>
  <si>
    <t>RECT-4868-20201028-14_28_26</t>
  </si>
  <si>
    <t>DARK-4869-20201028-14_28_29</t>
  </si>
  <si>
    <t>20201028 14:30:35</t>
  </si>
  <si>
    <t>14:30:35</t>
  </si>
  <si>
    <t>RECT-4870-20201028-14_30_41</t>
  </si>
  <si>
    <t>DARK-4871-20201028-14_30_43</t>
  </si>
  <si>
    <t>20201028 14:32:41</t>
  </si>
  <si>
    <t>14:32:41</t>
  </si>
  <si>
    <t>C56-94</t>
  </si>
  <si>
    <t>RECT-4872-20201028-14_32_48</t>
  </si>
  <si>
    <t>DARK-4873-20201028-14_32_50</t>
  </si>
  <si>
    <t>20201028 14:35:05</t>
  </si>
  <si>
    <t>14:35:05</t>
  </si>
  <si>
    <t>RECT-4874-20201028-14_35_12</t>
  </si>
  <si>
    <t>DARK-4875-20201028-14_35_14</t>
  </si>
  <si>
    <t>20201028 14:37:16</t>
  </si>
  <si>
    <t>14:37:16</t>
  </si>
  <si>
    <t>CC12</t>
  </si>
  <si>
    <t>RECT-4876-20201028-14_37_23</t>
  </si>
  <si>
    <t>DARK-4877-20201028-14_37_25</t>
  </si>
  <si>
    <t>20201028 14:39:09</t>
  </si>
  <si>
    <t>14:39:09</t>
  </si>
  <si>
    <t>RECT-4878-20201028-14_39_16</t>
  </si>
  <si>
    <t>DARK-4879-20201028-14_39_18</t>
  </si>
  <si>
    <t>20201028 14:42:03</t>
  </si>
  <si>
    <t>14:42:03</t>
  </si>
  <si>
    <t>1149</t>
  </si>
  <si>
    <t>RECT-4880-20201028-14_42_10</t>
  </si>
  <si>
    <t>DARK-4881-20201028-14_42_12</t>
  </si>
  <si>
    <t>20201028 14:44:25</t>
  </si>
  <si>
    <t>14:44:25</t>
  </si>
  <si>
    <t>RECT-4882-20201028-14_44_32</t>
  </si>
  <si>
    <t>DARK-4883-20201028-14_44_34</t>
  </si>
  <si>
    <t>20201028 14:47:26</t>
  </si>
  <si>
    <t>14:47:26</t>
  </si>
  <si>
    <t>NY1</t>
  </si>
  <si>
    <t>RECT-4884-20201028-14_47_33</t>
  </si>
  <si>
    <t>DARK-4885-20201028-14_47_35</t>
  </si>
  <si>
    <t>20201028 14:52:27</t>
  </si>
  <si>
    <t>14:52:27</t>
  </si>
  <si>
    <t>RECT-4888-20201028-14_52_34</t>
  </si>
  <si>
    <t>DARK-4889-20201028-14_52_36</t>
  </si>
  <si>
    <t>20201028 14:55:25</t>
  </si>
  <si>
    <t>14:55:25</t>
  </si>
  <si>
    <t>RECT-4890-20201028-14_55_32</t>
  </si>
  <si>
    <t>DARK-4891-20201028-14_55_34</t>
  </si>
  <si>
    <t>14:53:36</t>
  </si>
  <si>
    <t>20201028 14:57:47</t>
  </si>
  <si>
    <t>14:57:47</t>
  </si>
  <si>
    <t>RECT-4892-20201028-14_57_54</t>
  </si>
  <si>
    <t>DARK-4893-20201028-14_57_56</t>
  </si>
  <si>
    <t>20201028 15:00:04</t>
  </si>
  <si>
    <t>15:00:04</t>
  </si>
  <si>
    <t>9018</t>
  </si>
  <si>
    <t>RECT-4894-20201028-15_00_11</t>
  </si>
  <si>
    <t>DARK-4895-20201028-15_00_12</t>
  </si>
  <si>
    <t>20201028 15:02:20</t>
  </si>
  <si>
    <t>15:02:20</t>
  </si>
  <si>
    <t>RECT-4896-20201028-15_02_27</t>
  </si>
  <si>
    <t>DARK-4897-20201028-15_02_29</t>
  </si>
  <si>
    <t>20201028 15:04:20</t>
  </si>
  <si>
    <t>15:04:20</t>
  </si>
  <si>
    <t>OCK1-SO2</t>
  </si>
  <si>
    <t>RECT-4898-20201028-15_04_27</t>
  </si>
  <si>
    <t>DARK-4899-20201028-15_04_29</t>
  </si>
  <si>
    <t>20201028 15:07:08</t>
  </si>
  <si>
    <t>15:07:08</t>
  </si>
  <si>
    <t>RECT-4900-20201028-15_07_15</t>
  </si>
  <si>
    <t>DARK-4901-20201028-15_07_17</t>
  </si>
  <si>
    <t>20201028 15:09:48</t>
  </si>
  <si>
    <t>15:09:48</t>
  </si>
  <si>
    <t>RECT-4902-20201028-15_09_55</t>
  </si>
  <si>
    <t>DARK-4903-20201028-15_09_57</t>
  </si>
  <si>
    <t>20201028 15:12:28</t>
  </si>
  <si>
    <t>15:12:28</t>
  </si>
  <si>
    <t>RECT-4904-20201028-15_12_35</t>
  </si>
  <si>
    <t>DARK-4905-20201028-15_12_37</t>
  </si>
  <si>
    <t>20201028 15:14:44</t>
  </si>
  <si>
    <t>15:14:44</t>
  </si>
  <si>
    <t>RECT-4906-20201028-15_14_51</t>
  </si>
  <si>
    <t>DARK-4907-20201028-15_14_53</t>
  </si>
  <si>
    <t>20201028 15:16:26</t>
  </si>
  <si>
    <t>15:16:26</t>
  </si>
  <si>
    <t>RECT-4908-20201028-15_16_33</t>
  </si>
  <si>
    <t>DARK-4909-20201028-15_16_35</t>
  </si>
  <si>
    <t>15:25:57</t>
  </si>
  <si>
    <t>1st c56-94.10 is bad read</t>
  </si>
  <si>
    <t>15:26:00</t>
  </si>
  <si>
    <t>20201028 15:26:15</t>
  </si>
  <si>
    <t>15:26:15</t>
  </si>
  <si>
    <t>RECT-4912-20201028-15_26_22</t>
  </si>
  <si>
    <t>DARK-4913-20201028-15_26_24</t>
  </si>
  <si>
    <t>15:23:45</t>
  </si>
  <si>
    <t>20201028 15:27:42</t>
  </si>
  <si>
    <t>15:27:42</t>
  </si>
  <si>
    <t>RECT-4914-20201028-15_27_49</t>
  </si>
  <si>
    <t>DARK-4915-20201028-15_27_51</t>
  </si>
  <si>
    <t>20201028 15:30:25</t>
  </si>
  <si>
    <t>15:30:25</t>
  </si>
  <si>
    <t>TXNM0821</t>
  </si>
  <si>
    <t>RECT-4918-20201028-15_30_32</t>
  </si>
  <si>
    <t>DARK-4919-20201028-15_30_34</t>
  </si>
  <si>
    <t>20201028 15:33:10</t>
  </si>
  <si>
    <t>15:33:10</t>
  </si>
  <si>
    <t>RECT-4920-20201028-15_33_17</t>
  </si>
  <si>
    <t>DARK-4921-20201028-15_33_19</t>
  </si>
  <si>
    <t>20201028 15:36:49</t>
  </si>
  <si>
    <t>15:36:49</t>
  </si>
  <si>
    <t>_7</t>
  </si>
  <si>
    <t>RECT-4922-20201028-15_36_56</t>
  </si>
  <si>
    <t>DARK-4923-20201028-15_36_58</t>
  </si>
  <si>
    <t>20201028 15:39:51</t>
  </si>
  <si>
    <t>15:39:51</t>
  </si>
  <si>
    <t>RECT-4924-20201028-15_39_58</t>
  </si>
  <si>
    <t>DARK-4925-20201028-15_40_00</t>
  </si>
  <si>
    <t>20201028 15:42:42</t>
  </si>
  <si>
    <t>15:42:42</t>
  </si>
  <si>
    <t>2214.4</t>
  </si>
  <si>
    <t>RECT-4926-20201028-15_42_49</t>
  </si>
  <si>
    <t>DARK-4927-20201028-15_42_51</t>
  </si>
  <si>
    <t>20201028 15:45:00</t>
  </si>
  <si>
    <t>15:45:00</t>
  </si>
  <si>
    <t>RECT-4928-20201028-15_45_07</t>
  </si>
  <si>
    <t>DARK-4929-20201028-15_45_09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</si>
</sst>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73"/>
  <sheetViews>
    <sheetView tabSelected="1" topLeftCell="A63" workbookViewId="0">
      <selection activeCell="E73" sqref="E73"/>
    </sheetView>
  </sheetViews>
  <sheetFormatPr defaultRowHeight="15" x14ac:dyDescent="0.25"/>
  <sheetData>
    <row r="2" spans="1:170" x14ac:dyDescent="0.25">
      <c r="A2" t="s">
        <v>26</v>
      </c>
      <c r="B2" t="s">
        <v>27</v>
      </c>
      <c r="C2" t="s">
        <v>28</v>
      </c>
    </row>
    <row r="3" spans="1:170" x14ac:dyDescent="0.25">
      <c r="B3">
        <v>4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1603915237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1603915229.25</v>
      </c>
      <c r="I17">
        <f t="shared" ref="I17:I48" si="0">BW17*AG17*(BS17-BT17)/(100*BL17*(1000-AG17*BS17))</f>
        <v>6.9458037959690289E-3</v>
      </c>
      <c r="J17">
        <f t="shared" ref="J17:J48" si="1">BW17*AG17*(BR17-BQ17*(1000-AG17*BT17)/(1000-AG17*BS17))/(100*BL17)</f>
        <v>17.473380712272178</v>
      </c>
      <c r="K17">
        <f t="shared" ref="K17:K48" si="2">BQ17 - IF(AG17&gt;1, J17*BL17*100/(AI17*CE17), 0)</f>
        <v>375.88780000000003</v>
      </c>
      <c r="L17">
        <f t="shared" ref="L17:L48" si="3">((R17-I17/2)*K17-J17)/(R17+I17/2)</f>
        <v>264.1949471882939</v>
      </c>
      <c r="M17">
        <f t="shared" ref="M17:M48" si="4">L17*(BX17+BY17)/1000</f>
        <v>26.92494393803829</v>
      </c>
      <c r="N17">
        <f t="shared" ref="N17:N48" si="5">(BQ17 - IF(AG17&gt;1, J17*BL17*100/(AI17*CE17), 0))*(BX17+BY17)/1000</f>
        <v>38.307916368965991</v>
      </c>
      <c r="O17">
        <f t="shared" ref="O17:O48" si="6">2/((1/Q17-1/P17)+SIGN(Q17)*SQRT((1/Q17-1/P17)*(1/Q17-1/P17) + 4*BM17/((BM17+1)*(BM17+1))*(2*1/Q17*1/P17-1/P17*1/P17)))</f>
        <v>0.29548996352256601</v>
      </c>
      <c r="P17">
        <f t="shared" ref="P17:P4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2.9620980047635497</v>
      </c>
      <c r="Q17">
        <f t="shared" ref="Q17:Q48" si="8">I17*(1000-(1000*0.61365*EXP(17.502*U17/(240.97+U17))/(BX17+BY17)+BS17)/2)/(1000*0.61365*EXP(17.502*U17/(240.97+U17))/(BX17+BY17)-BS17)</f>
        <v>0.28003609771443383</v>
      </c>
      <c r="R17">
        <f t="shared" ref="R17:R48" si="9">1/((BM17+1)/(O17/1.6)+1/(P17/1.37)) + BM17/((BM17+1)/(O17/1.6) + BM17/(P17/1.37))</f>
        <v>0.17634364960714155</v>
      </c>
      <c r="S17">
        <f t="shared" ref="S17:S48" si="10">(BI17*BK17)</f>
        <v>231.28718592534659</v>
      </c>
      <c r="T17">
        <f t="shared" ref="T17:T48" si="11">(BZ17+(S17+2*0.95*0.0000000567*(((BZ17+$B$7)+273)^4-(BZ17+273)^4)-44100*I17)/(1.84*29.3*P17+8*0.95*0.0000000567*(BZ17+273)^3))</f>
        <v>36.011861862624954</v>
      </c>
      <c r="U17">
        <f t="shared" ref="U17:U48" si="12">($C$7*CA17+$D$7*CB17+$E$7*T17)</f>
        <v>35.381253333333298</v>
      </c>
      <c r="V17">
        <f t="shared" ref="V17:V48" si="13">0.61365*EXP(17.502*U17/(240.97+U17))</f>
        <v>5.7687225686848143</v>
      </c>
      <c r="W17">
        <f t="shared" ref="W17:W48" si="14">(X17/Y17*100)</f>
        <v>54.832121130420909</v>
      </c>
      <c r="X17">
        <f t="shared" ref="X17:X48" si="15">BS17*(BX17+BY17)/1000</f>
        <v>3.3540829437322506</v>
      </c>
      <c r="Y17">
        <f t="shared" ref="Y17:Y48" si="16">0.61365*EXP(17.502*BZ17/(240.97+BZ17))</f>
        <v>6.1170038192657161</v>
      </c>
      <c r="Z17">
        <f t="shared" ref="Z17:Z48" si="17">(V17-BS17*(BX17+BY17)/1000)</f>
        <v>2.4146396249525637</v>
      </c>
      <c r="AA17">
        <f t="shared" ref="AA17:AA48" si="18">(-I17*44100)</f>
        <v>-306.30994740223417</v>
      </c>
      <c r="AB17">
        <f t="shared" ref="AB17:AB48" si="19">2*29.3*P17*0.92*(BZ17-U17)</f>
        <v>170.17165785807808</v>
      </c>
      <c r="AC17">
        <f t="shared" ref="AC17:AC48" si="20">2*0.95*0.0000000567*(((BZ17+$B$7)+273)^4-(U17+273)^4)</f>
        <v>13.536716893258355</v>
      </c>
      <c r="AD17">
        <f t="shared" ref="AD17:AD48" si="21">S17+AC17+AA17+AB17</f>
        <v>108.68561327444885</v>
      </c>
      <c r="AE17">
        <v>0</v>
      </c>
      <c r="AF17">
        <v>0</v>
      </c>
      <c r="AG17">
        <f t="shared" ref="AG17:AG48" si="22">IF(AE17*$H$13&gt;=AI17,1,(AI17/(AI17-AE17*$H$13)))</f>
        <v>1</v>
      </c>
      <c r="AH17">
        <f t="shared" ref="AH17:AH48" si="23">(AG17-1)*100</f>
        <v>0</v>
      </c>
      <c r="AI17">
        <f t="shared" ref="AI17:AI48" si="24">MAX(0,($B$13+$C$13*CE17)/(1+$D$13*CE17)*BX17/(BZ17+273)*$E$13)</f>
        <v>52220.209110204523</v>
      </c>
      <c r="AJ17" t="s">
        <v>287</v>
      </c>
      <c r="AK17">
        <v>715.47692307692296</v>
      </c>
      <c r="AL17">
        <v>3262.08</v>
      </c>
      <c r="AM17">
        <f t="shared" ref="AM17:AM48" si="25">AL17-AK17</f>
        <v>2546.603076923077</v>
      </c>
      <c r="AN17">
        <f t="shared" ref="AN17:AN48" si="26">AM17/AL17</f>
        <v>0.78066849277855754</v>
      </c>
      <c r="AO17">
        <v>-0.57774747981622299</v>
      </c>
      <c r="AP17" t="s">
        <v>288</v>
      </c>
      <c r="AQ17">
        <v>1000.28596</v>
      </c>
      <c r="AR17">
        <v>1361.53</v>
      </c>
      <c r="AS17">
        <f t="shared" ref="AS17:AS48" si="27">1-AQ17/AR17</f>
        <v>0.26532213025052698</v>
      </c>
      <c r="AT17">
        <v>0.5</v>
      </c>
      <c r="AU17">
        <f t="shared" ref="AU17:AU48" si="28">BI17</f>
        <v>1180.1643607473461</v>
      </c>
      <c r="AV17">
        <f t="shared" ref="AV17:AV48" si="29">J17</f>
        <v>17.473380712272178</v>
      </c>
      <c r="AW17">
        <f t="shared" ref="AW17:AW48" si="30">AS17*AT17*AU17</f>
        <v>156.56186111961864</v>
      </c>
      <c r="AX17">
        <f t="shared" ref="AX17:AX48" si="31">BC17/AR17</f>
        <v>0.44658582623959808</v>
      </c>
      <c r="AY17">
        <f t="shared" ref="AY17:AY48" si="32">(AV17-AO17)/AU17</f>
        <v>1.5295435782061252E-2</v>
      </c>
      <c r="AZ17">
        <f t="shared" ref="AZ17:AZ48" si="33">(AL17-AR17)/AR17</f>
        <v>1.3958928558313075</v>
      </c>
      <c r="BA17" t="s">
        <v>289</v>
      </c>
      <c r="BB17">
        <v>753.49</v>
      </c>
      <c r="BC17">
        <f t="shared" ref="BC17:BC48" si="34">AR17-BB17</f>
        <v>608.04</v>
      </c>
      <c r="BD17">
        <f t="shared" ref="BD17:BD48" si="35">(AR17-AQ17)/(AR17-BB17)</f>
        <v>0.59411229524373388</v>
      </c>
      <c r="BE17">
        <f t="shared" ref="BE17:BE48" si="36">(AL17-AR17)/(AL17-BB17)</f>
        <v>0.75761682857700929</v>
      </c>
      <c r="BF17">
        <f t="shared" ref="BF17:BF48" si="37">(AR17-AQ17)/(AR17-AK17)</f>
        <v>0.55915535875237665</v>
      </c>
      <c r="BG17">
        <f t="shared" ref="BG17:BG48" si="38">(AL17-AR17)/(AL17-AK17)</f>
        <v>0.74630790217073484</v>
      </c>
      <c r="BH17">
        <f t="shared" ref="BH17:BH48" si="39">$B$11*CF17+$C$11*CG17+$F$11*CH17*(1-CK17)</f>
        <v>1399.9753333333299</v>
      </c>
      <c r="BI17">
        <f t="shared" ref="BI17:BI48" si="40">BH17*BJ17</f>
        <v>1180.1643607473461</v>
      </c>
      <c r="BJ17">
        <f t="shared" ref="BJ17:BJ48" si="41">($B$11*$D$9+$C$11*$D$9+$F$11*((CU17+CM17)/MAX(CU17+CM17+CV17, 0.1)*$I$9+CV17/MAX(CU17+CM17+CV17, 0.1)*$J$9))/($B$11+$C$11+$F$11)</f>
        <v>0.8429893960612751</v>
      </c>
      <c r="BK17">
        <f t="shared" ref="BK17:BK48" si="42">($B$11*$K$9+$C$11*$K$9+$F$11*((CU17+CM17)/MAX(CU17+CM17+CV17, 0.1)*$P$9+CV17/MAX(CU17+CM17+CV17, 0.1)*$Q$9))/($B$11+$C$11+$F$11)</f>
        <v>0.19597879212255029</v>
      </c>
      <c r="BL17">
        <v>6</v>
      </c>
      <c r="BM17">
        <v>0.5</v>
      </c>
      <c r="BN17" t="s">
        <v>290</v>
      </c>
      <c r="BO17">
        <v>2</v>
      </c>
      <c r="BP17">
        <v>1603915229.25</v>
      </c>
      <c r="BQ17">
        <v>375.88780000000003</v>
      </c>
      <c r="BR17">
        <v>399.98846666666702</v>
      </c>
      <c r="BS17">
        <v>32.911183333333298</v>
      </c>
      <c r="BT17">
        <v>24.850666666666701</v>
      </c>
      <c r="BU17">
        <v>373.97140000000002</v>
      </c>
      <c r="BV17">
        <v>32.57011</v>
      </c>
      <c r="BW17">
        <v>500.00833333333298</v>
      </c>
      <c r="BX17">
        <v>101.87009999999999</v>
      </c>
      <c r="BY17">
        <v>4.3067623333333298E-2</v>
      </c>
      <c r="BZ17">
        <v>36.446873333333301</v>
      </c>
      <c r="CA17">
        <v>35.381253333333298</v>
      </c>
      <c r="CB17">
        <v>999.9</v>
      </c>
      <c r="CC17">
        <v>0</v>
      </c>
      <c r="CD17">
        <v>0</v>
      </c>
      <c r="CE17">
        <v>9999.7240000000002</v>
      </c>
      <c r="CF17">
        <v>0</v>
      </c>
      <c r="CG17">
        <v>517.83723333333296</v>
      </c>
      <c r="CH17">
        <v>1399.9753333333299</v>
      </c>
      <c r="CI17">
        <v>0.89999499999999999</v>
      </c>
      <c r="CJ17">
        <v>0.100005</v>
      </c>
      <c r="CK17">
        <v>0</v>
      </c>
      <c r="CL17">
        <v>1001.4376999999999</v>
      </c>
      <c r="CM17">
        <v>4.9997499999999997</v>
      </c>
      <c r="CN17">
        <v>13826.92</v>
      </c>
      <c r="CO17">
        <v>12177.83</v>
      </c>
      <c r="CP17">
        <v>47.678733333333298</v>
      </c>
      <c r="CQ17">
        <v>49.549599999999998</v>
      </c>
      <c r="CR17">
        <v>48.366599999999998</v>
      </c>
      <c r="CS17">
        <v>49.25</v>
      </c>
      <c r="CT17">
        <v>49.537199999999999</v>
      </c>
      <c r="CU17">
        <v>1255.47266666667</v>
      </c>
      <c r="CV17">
        <v>139.50266666666701</v>
      </c>
      <c r="CW17">
        <v>0</v>
      </c>
      <c r="CX17">
        <v>1603915243.0999999</v>
      </c>
      <c r="CY17">
        <v>0</v>
      </c>
      <c r="CZ17">
        <v>1000.28596</v>
      </c>
      <c r="DA17">
        <v>-98.887000173914103</v>
      </c>
      <c r="DB17">
        <v>-1358.63077130632</v>
      </c>
      <c r="DC17">
        <v>13810.848</v>
      </c>
      <c r="DD17">
        <v>15</v>
      </c>
      <c r="DE17">
        <v>1603914584</v>
      </c>
      <c r="DF17" t="s">
        <v>291</v>
      </c>
      <c r="DG17">
        <v>1603914584</v>
      </c>
      <c r="DH17">
        <v>1603914581</v>
      </c>
      <c r="DI17">
        <v>2</v>
      </c>
      <c r="DJ17">
        <v>-0.59899999999999998</v>
      </c>
      <c r="DK17">
        <v>-9.0999999999999998E-2</v>
      </c>
      <c r="DL17">
        <v>1.9159999999999999</v>
      </c>
      <c r="DM17">
        <v>0.34100000000000003</v>
      </c>
      <c r="DN17">
        <v>400</v>
      </c>
      <c r="DO17">
        <v>26</v>
      </c>
      <c r="DP17">
        <v>0.28000000000000003</v>
      </c>
      <c r="DQ17">
        <v>0.2</v>
      </c>
      <c r="DR17">
        <v>17.487734224592199</v>
      </c>
      <c r="DS17">
        <v>-0.61743048245182697</v>
      </c>
      <c r="DT17">
        <v>5.1091564206640599E-2</v>
      </c>
      <c r="DU17">
        <v>0</v>
      </c>
      <c r="DV17">
        <v>-24.1068766666667</v>
      </c>
      <c r="DW17">
        <v>0.57018820912122503</v>
      </c>
      <c r="DX17">
        <v>4.7674435380913302E-2</v>
      </c>
      <c r="DY17">
        <v>0</v>
      </c>
      <c r="DZ17">
        <v>8.0592063333333304</v>
      </c>
      <c r="EA17">
        <v>0.149421757508335</v>
      </c>
      <c r="EB17">
        <v>1.0901229130495099E-2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1.9159999999999999</v>
      </c>
      <c r="EJ17">
        <v>0.34110000000000001</v>
      </c>
      <c r="EK17">
        <v>1.9163499999999101</v>
      </c>
      <c r="EL17">
        <v>0</v>
      </c>
      <c r="EM17">
        <v>0</v>
      </c>
      <c r="EN17">
        <v>0</v>
      </c>
      <c r="EO17">
        <v>0.34106000000000197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10.9</v>
      </c>
      <c r="EX17">
        <v>10.9</v>
      </c>
      <c r="EY17">
        <v>2</v>
      </c>
      <c r="EZ17">
        <v>521.01900000000001</v>
      </c>
      <c r="FA17">
        <v>501.24700000000001</v>
      </c>
      <c r="FB17">
        <v>35.369500000000002</v>
      </c>
      <c r="FC17">
        <v>33.814300000000003</v>
      </c>
      <c r="FD17">
        <v>30</v>
      </c>
      <c r="FE17">
        <v>33.628300000000003</v>
      </c>
      <c r="FF17">
        <v>33.5745</v>
      </c>
      <c r="FG17">
        <v>22.979800000000001</v>
      </c>
      <c r="FH17">
        <v>0</v>
      </c>
      <c r="FI17">
        <v>100</v>
      </c>
      <c r="FJ17">
        <v>-999.9</v>
      </c>
      <c r="FK17">
        <v>400</v>
      </c>
      <c r="FL17">
        <v>28.476099999999999</v>
      </c>
      <c r="FM17">
        <v>101.328</v>
      </c>
      <c r="FN17">
        <v>100.73</v>
      </c>
    </row>
    <row r="18" spans="1:170" x14ac:dyDescent="0.25">
      <c r="A18">
        <v>2</v>
      </c>
      <c r="B18">
        <v>1603915384</v>
      </c>
      <c r="C18">
        <v>147</v>
      </c>
      <c r="D18" t="s">
        <v>293</v>
      </c>
      <c r="E18" t="s">
        <v>294</v>
      </c>
      <c r="F18" t="s">
        <v>285</v>
      </c>
      <c r="G18" t="s">
        <v>286</v>
      </c>
      <c r="H18">
        <v>1603915376</v>
      </c>
      <c r="I18">
        <f t="shared" si="0"/>
        <v>5.8151592426394002E-3</v>
      </c>
      <c r="J18">
        <f t="shared" si="1"/>
        <v>14.748497937613347</v>
      </c>
      <c r="K18">
        <f t="shared" si="2"/>
        <v>379.668935483871</v>
      </c>
      <c r="L18">
        <f t="shared" si="3"/>
        <v>255.13037825989244</v>
      </c>
      <c r="M18">
        <f t="shared" si="4"/>
        <v>26.000066862915467</v>
      </c>
      <c r="N18">
        <f t="shared" si="5"/>
        <v>38.691659439696018</v>
      </c>
      <c r="O18">
        <f t="shared" si="6"/>
        <v>0.22072837759724875</v>
      </c>
      <c r="P18">
        <f t="shared" si="7"/>
        <v>2.9625277469919977</v>
      </c>
      <c r="Q18">
        <f t="shared" si="8"/>
        <v>0.21198200514029464</v>
      </c>
      <c r="R18">
        <f t="shared" si="9"/>
        <v>0.13324570202012434</v>
      </c>
      <c r="S18">
        <f t="shared" si="10"/>
        <v>231.29010184776078</v>
      </c>
      <c r="T18">
        <f t="shared" si="11"/>
        <v>36.485237889570506</v>
      </c>
      <c r="U18">
        <f t="shared" si="12"/>
        <v>35.7493032258065</v>
      </c>
      <c r="V18">
        <f t="shared" si="13"/>
        <v>5.8870134464516921</v>
      </c>
      <c r="W18">
        <f t="shared" si="14"/>
        <v>52.051535849807095</v>
      </c>
      <c r="X18">
        <f t="shared" si="15"/>
        <v>3.2162764463375777</v>
      </c>
      <c r="Y18">
        <f t="shared" si="16"/>
        <v>6.1790231427906992</v>
      </c>
      <c r="Z18">
        <f t="shared" si="17"/>
        <v>2.6707370001141144</v>
      </c>
      <c r="AA18">
        <f t="shared" si="18"/>
        <v>-256.44852260039755</v>
      </c>
      <c r="AB18">
        <f t="shared" si="19"/>
        <v>140.83326712297313</v>
      </c>
      <c r="AC18">
        <f t="shared" si="20"/>
        <v>11.23135199532676</v>
      </c>
      <c r="AD18">
        <f t="shared" si="21"/>
        <v>126.9061983656631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52201.272973073239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946.85923076923098</v>
      </c>
      <c r="AR18">
        <v>1289.83</v>
      </c>
      <c r="AS18">
        <f t="shared" si="27"/>
        <v>0.26590385495047331</v>
      </c>
      <c r="AT18">
        <v>0.5</v>
      </c>
      <c r="AU18">
        <f t="shared" si="28"/>
        <v>1180.1784481701188</v>
      </c>
      <c r="AV18">
        <f t="shared" si="29"/>
        <v>14.748497937613347</v>
      </c>
      <c r="AW18">
        <f t="shared" si="30"/>
        <v>156.90699944895098</v>
      </c>
      <c r="AX18">
        <f t="shared" si="31"/>
        <v>0.49358442585456991</v>
      </c>
      <c r="AY18">
        <f t="shared" si="32"/>
        <v>1.298637967944009E-2</v>
      </c>
      <c r="AZ18">
        <f t="shared" si="33"/>
        <v>1.529077475326206</v>
      </c>
      <c r="BA18" t="s">
        <v>296</v>
      </c>
      <c r="BB18">
        <v>653.19000000000005</v>
      </c>
      <c r="BC18">
        <f t="shared" si="34"/>
        <v>636.63999999999987</v>
      </c>
      <c r="BD18">
        <f t="shared" si="35"/>
        <v>0.53872010748738541</v>
      </c>
      <c r="BE18">
        <f t="shared" si="36"/>
        <v>0.75597284668958831</v>
      </c>
      <c r="BF18">
        <f t="shared" si="37"/>
        <v>0.59714273851918964</v>
      </c>
      <c r="BG18">
        <f t="shared" si="38"/>
        <v>0.77446305546090966</v>
      </c>
      <c r="BH18">
        <f t="shared" si="39"/>
        <v>1399.9919354838701</v>
      </c>
      <c r="BI18">
        <f t="shared" si="40"/>
        <v>1180.1784481701188</v>
      </c>
      <c r="BJ18">
        <f t="shared" si="41"/>
        <v>0.84298946176587908</v>
      </c>
      <c r="BK18">
        <f t="shared" si="42"/>
        <v>0.19597892353175819</v>
      </c>
      <c r="BL18">
        <v>6</v>
      </c>
      <c r="BM18">
        <v>0.5</v>
      </c>
      <c r="BN18" t="s">
        <v>290</v>
      </c>
      <c r="BO18">
        <v>2</v>
      </c>
      <c r="BP18">
        <v>1603915376</v>
      </c>
      <c r="BQ18">
        <v>379.668935483871</v>
      </c>
      <c r="BR18">
        <v>400.01593548387098</v>
      </c>
      <c r="BS18">
        <v>31.560296774193599</v>
      </c>
      <c r="BT18">
        <v>24.8025387096774</v>
      </c>
      <c r="BU18">
        <v>377.75251612903202</v>
      </c>
      <c r="BV18">
        <v>31.219238709677398</v>
      </c>
      <c r="BW18">
        <v>500.01474193548398</v>
      </c>
      <c r="BX18">
        <v>101.867096774194</v>
      </c>
      <c r="BY18">
        <v>4.1845E-2</v>
      </c>
      <c r="BZ18">
        <v>36.631077419354803</v>
      </c>
      <c r="CA18">
        <v>35.7493032258065</v>
      </c>
      <c r="CB18">
        <v>999.9</v>
      </c>
      <c r="CC18">
        <v>0</v>
      </c>
      <c r="CD18">
        <v>0</v>
      </c>
      <c r="CE18">
        <v>10002.4548387097</v>
      </c>
      <c r="CF18">
        <v>0</v>
      </c>
      <c r="CG18">
        <v>615.14712903225802</v>
      </c>
      <c r="CH18">
        <v>1399.9919354838701</v>
      </c>
      <c r="CI18">
        <v>0.89999435483871004</v>
      </c>
      <c r="CJ18">
        <v>0.10000549032258101</v>
      </c>
      <c r="CK18">
        <v>0</v>
      </c>
      <c r="CL18">
        <v>948.88074193548402</v>
      </c>
      <c r="CM18">
        <v>4.9997499999999997</v>
      </c>
      <c r="CN18">
        <v>13203.935483871001</v>
      </c>
      <c r="CO18">
        <v>12177.9548387097</v>
      </c>
      <c r="CP18">
        <v>47.561999999999998</v>
      </c>
      <c r="CQ18">
        <v>49.51</v>
      </c>
      <c r="CR18">
        <v>48.25</v>
      </c>
      <c r="CS18">
        <v>49.186999999999998</v>
      </c>
      <c r="CT18">
        <v>49.436999999999998</v>
      </c>
      <c r="CU18">
        <v>1255.4848387096799</v>
      </c>
      <c r="CV18">
        <v>139.50741935483899</v>
      </c>
      <c r="CW18">
        <v>0</v>
      </c>
      <c r="CX18">
        <v>146.09999990463299</v>
      </c>
      <c r="CY18">
        <v>0</v>
      </c>
      <c r="CZ18">
        <v>946.85923076923098</v>
      </c>
      <c r="DA18">
        <v>-186.53859803471599</v>
      </c>
      <c r="DB18">
        <v>-2542.9982872035798</v>
      </c>
      <c r="DC18">
        <v>13176.25</v>
      </c>
      <c r="DD18">
        <v>15</v>
      </c>
      <c r="DE18">
        <v>1603914584</v>
      </c>
      <c r="DF18" t="s">
        <v>291</v>
      </c>
      <c r="DG18">
        <v>1603914584</v>
      </c>
      <c r="DH18">
        <v>1603914581</v>
      </c>
      <c r="DI18">
        <v>2</v>
      </c>
      <c r="DJ18">
        <v>-0.59899999999999998</v>
      </c>
      <c r="DK18">
        <v>-9.0999999999999998E-2</v>
      </c>
      <c r="DL18">
        <v>1.9159999999999999</v>
      </c>
      <c r="DM18">
        <v>0.34100000000000003</v>
      </c>
      <c r="DN18">
        <v>400</v>
      </c>
      <c r="DO18">
        <v>26</v>
      </c>
      <c r="DP18">
        <v>0.28000000000000003</v>
      </c>
      <c r="DQ18">
        <v>0.2</v>
      </c>
      <c r="DR18">
        <v>14.752524870738601</v>
      </c>
      <c r="DS18">
        <v>-0.28442779238287302</v>
      </c>
      <c r="DT18">
        <v>2.93637703038888E-2</v>
      </c>
      <c r="DU18">
        <v>1</v>
      </c>
      <c r="DV18">
        <v>-20.34826</v>
      </c>
      <c r="DW18">
        <v>0.131655617352613</v>
      </c>
      <c r="DX18">
        <v>2.6417262033249199E-2</v>
      </c>
      <c r="DY18">
        <v>1</v>
      </c>
      <c r="DZ18">
        <v>6.7559680000000002</v>
      </c>
      <c r="EA18">
        <v>0.46786705228032999</v>
      </c>
      <c r="EB18">
        <v>3.3783790136691298E-2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1.9159999999999999</v>
      </c>
      <c r="EJ18">
        <v>0.34100000000000003</v>
      </c>
      <c r="EK18">
        <v>1.9163499999999101</v>
      </c>
      <c r="EL18">
        <v>0</v>
      </c>
      <c r="EM18">
        <v>0</v>
      </c>
      <c r="EN18">
        <v>0</v>
      </c>
      <c r="EO18">
        <v>0.34106000000000197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13.3</v>
      </c>
      <c r="EX18">
        <v>13.4</v>
      </c>
      <c r="EY18">
        <v>2</v>
      </c>
      <c r="EZ18">
        <v>519.74400000000003</v>
      </c>
      <c r="FA18">
        <v>502.28</v>
      </c>
      <c r="FB18">
        <v>35.490299999999998</v>
      </c>
      <c r="FC18">
        <v>33.819299999999998</v>
      </c>
      <c r="FD18">
        <v>30.000299999999999</v>
      </c>
      <c r="FE18">
        <v>33.640300000000003</v>
      </c>
      <c r="FF18">
        <v>33.592399999999998</v>
      </c>
      <c r="FG18">
        <v>22.9834</v>
      </c>
      <c r="FH18">
        <v>0</v>
      </c>
      <c r="FI18">
        <v>100</v>
      </c>
      <c r="FJ18">
        <v>-999.9</v>
      </c>
      <c r="FK18">
        <v>400</v>
      </c>
      <c r="FL18">
        <v>32.532400000000003</v>
      </c>
      <c r="FM18">
        <v>101.34399999999999</v>
      </c>
      <c r="FN18">
        <v>100.751</v>
      </c>
    </row>
    <row r="19" spans="1:170" x14ac:dyDescent="0.25">
      <c r="A19">
        <v>3</v>
      </c>
      <c r="B19">
        <v>1603915518.5</v>
      </c>
      <c r="C19">
        <v>281.5</v>
      </c>
      <c r="D19" t="s">
        <v>298</v>
      </c>
      <c r="E19" t="s">
        <v>299</v>
      </c>
      <c r="F19" t="s">
        <v>300</v>
      </c>
      <c r="G19" t="s">
        <v>301</v>
      </c>
      <c r="H19">
        <v>1603915510.75</v>
      </c>
      <c r="I19">
        <f t="shared" si="0"/>
        <v>4.3520974181279091E-3</v>
      </c>
      <c r="J19">
        <f t="shared" si="1"/>
        <v>12.262591417943266</v>
      </c>
      <c r="K19">
        <f t="shared" si="2"/>
        <v>383.26586666666702</v>
      </c>
      <c r="L19">
        <f t="shared" si="3"/>
        <v>241.9885556331667</v>
      </c>
      <c r="M19">
        <f t="shared" si="4"/>
        <v>24.658493623756527</v>
      </c>
      <c r="N19">
        <f t="shared" si="5"/>
        <v>39.054569769530943</v>
      </c>
      <c r="O19">
        <f t="shared" si="6"/>
        <v>0.15819721261248107</v>
      </c>
      <c r="P19">
        <f t="shared" si="7"/>
        <v>2.9624541360474748</v>
      </c>
      <c r="Q19">
        <f t="shared" si="8"/>
        <v>0.1536494510466308</v>
      </c>
      <c r="R19">
        <f t="shared" si="9"/>
        <v>9.6428615442680374E-2</v>
      </c>
      <c r="S19">
        <f t="shared" si="10"/>
        <v>231.28891021896686</v>
      </c>
      <c r="T19">
        <f t="shared" si="11"/>
        <v>36.924676637397042</v>
      </c>
      <c r="U19">
        <f t="shared" si="12"/>
        <v>35.476873333333302</v>
      </c>
      <c r="V19">
        <f t="shared" si="13"/>
        <v>5.7992543881920691</v>
      </c>
      <c r="W19">
        <f t="shared" si="14"/>
        <v>48.992695848692271</v>
      </c>
      <c r="X19">
        <f t="shared" si="15"/>
        <v>3.038127490467029</v>
      </c>
      <c r="Y19">
        <f t="shared" si="16"/>
        <v>6.2011845599390991</v>
      </c>
      <c r="Z19">
        <f t="shared" si="17"/>
        <v>2.7611268977250401</v>
      </c>
      <c r="AA19">
        <f t="shared" si="18"/>
        <v>-191.92749613944079</v>
      </c>
      <c r="AB19">
        <f t="shared" si="19"/>
        <v>194.7904007761515</v>
      </c>
      <c r="AC19">
        <f t="shared" si="20"/>
        <v>15.519214372946584</v>
      </c>
      <c r="AD19">
        <f t="shared" si="21"/>
        <v>249.67102922862415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52187.90474194834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902.77080000000001</v>
      </c>
      <c r="AR19">
        <v>1215.95</v>
      </c>
      <c r="AS19">
        <f t="shared" si="27"/>
        <v>0.25755927464122708</v>
      </c>
      <c r="AT19">
        <v>0.5</v>
      </c>
      <c r="AU19">
        <f t="shared" si="28"/>
        <v>1180.1730807473537</v>
      </c>
      <c r="AV19">
        <f t="shared" si="29"/>
        <v>12.262591417943266</v>
      </c>
      <c r="AW19">
        <f t="shared" si="30"/>
        <v>151.98226131419537</v>
      </c>
      <c r="AX19">
        <f t="shared" si="31"/>
        <v>0.4432419096179942</v>
      </c>
      <c r="AY19">
        <f t="shared" si="32"/>
        <v>1.0880047263599884E-2</v>
      </c>
      <c r="AZ19">
        <f t="shared" si="33"/>
        <v>1.682741889057938</v>
      </c>
      <c r="BA19" t="s">
        <v>303</v>
      </c>
      <c r="BB19">
        <v>676.99</v>
      </c>
      <c r="BC19">
        <f t="shared" si="34"/>
        <v>538.96</v>
      </c>
      <c r="BD19">
        <f t="shared" si="35"/>
        <v>0.58108059967344516</v>
      </c>
      <c r="BE19">
        <f t="shared" si="36"/>
        <v>0.79151209435648262</v>
      </c>
      <c r="BF19">
        <f t="shared" si="37"/>
        <v>0.62576632878122995</v>
      </c>
      <c r="BG19">
        <f t="shared" si="38"/>
        <v>0.80347425106869352</v>
      </c>
      <c r="BH19">
        <f t="shared" si="39"/>
        <v>1399.9856666666701</v>
      </c>
      <c r="BI19">
        <f t="shared" si="40"/>
        <v>1180.1730807473537</v>
      </c>
      <c r="BJ19">
        <f t="shared" si="41"/>
        <v>0.84298940256818156</v>
      </c>
      <c r="BK19">
        <f t="shared" si="42"/>
        <v>0.19597880513636304</v>
      </c>
      <c r="BL19">
        <v>6</v>
      </c>
      <c r="BM19">
        <v>0.5</v>
      </c>
      <c r="BN19" t="s">
        <v>290</v>
      </c>
      <c r="BO19">
        <v>2</v>
      </c>
      <c r="BP19">
        <v>1603915510.75</v>
      </c>
      <c r="BQ19">
        <v>383.26586666666702</v>
      </c>
      <c r="BR19">
        <v>399.982233333333</v>
      </c>
      <c r="BS19">
        <v>29.814963333333299</v>
      </c>
      <c r="BT19">
        <v>24.748263333333298</v>
      </c>
      <c r="BU19">
        <v>381.34949999999998</v>
      </c>
      <c r="BV19">
        <v>29.4739033333333</v>
      </c>
      <c r="BW19">
        <v>500.01063333333298</v>
      </c>
      <c r="BX19">
        <v>101.855133333333</v>
      </c>
      <c r="BY19">
        <v>4.4287319999999998E-2</v>
      </c>
      <c r="BZ19">
        <v>36.696510000000004</v>
      </c>
      <c r="CA19">
        <v>35.476873333333302</v>
      </c>
      <c r="CB19">
        <v>999.9</v>
      </c>
      <c r="CC19">
        <v>0</v>
      </c>
      <c r="CD19">
        <v>0</v>
      </c>
      <c r="CE19">
        <v>10003.2123333333</v>
      </c>
      <c r="CF19">
        <v>0</v>
      </c>
      <c r="CG19">
        <v>814.50383333333298</v>
      </c>
      <c r="CH19">
        <v>1399.9856666666701</v>
      </c>
      <c r="CI19">
        <v>0.89999616666666704</v>
      </c>
      <c r="CJ19">
        <v>0.100003833333333</v>
      </c>
      <c r="CK19">
        <v>0</v>
      </c>
      <c r="CL19">
        <v>902.98896666666701</v>
      </c>
      <c r="CM19">
        <v>4.9997499999999997</v>
      </c>
      <c r="CN19">
        <v>12420.7633333333</v>
      </c>
      <c r="CO19">
        <v>12177.91</v>
      </c>
      <c r="CP19">
        <v>47.686999999999998</v>
      </c>
      <c r="CQ19">
        <v>49.6374</v>
      </c>
      <c r="CR19">
        <v>48.375</v>
      </c>
      <c r="CS19">
        <v>49.345599999999997</v>
      </c>
      <c r="CT19">
        <v>49.557866666666598</v>
      </c>
      <c r="CU19">
        <v>1255.48166666667</v>
      </c>
      <c r="CV19">
        <v>139.50399999999999</v>
      </c>
      <c r="CW19">
        <v>0</v>
      </c>
      <c r="CX19">
        <v>133.59999990463299</v>
      </c>
      <c r="CY19">
        <v>0</v>
      </c>
      <c r="CZ19">
        <v>902.77080000000001</v>
      </c>
      <c r="DA19">
        <v>-33.521153904932298</v>
      </c>
      <c r="DB19">
        <v>-437.053846847854</v>
      </c>
      <c r="DC19">
        <v>12417.907999999999</v>
      </c>
      <c r="DD19">
        <v>15</v>
      </c>
      <c r="DE19">
        <v>1603914584</v>
      </c>
      <c r="DF19" t="s">
        <v>291</v>
      </c>
      <c r="DG19">
        <v>1603914584</v>
      </c>
      <c r="DH19">
        <v>1603914581</v>
      </c>
      <c r="DI19">
        <v>2</v>
      </c>
      <c r="DJ19">
        <v>-0.59899999999999998</v>
      </c>
      <c r="DK19">
        <v>-9.0999999999999998E-2</v>
      </c>
      <c r="DL19">
        <v>1.9159999999999999</v>
      </c>
      <c r="DM19">
        <v>0.34100000000000003</v>
      </c>
      <c r="DN19">
        <v>400</v>
      </c>
      <c r="DO19">
        <v>26</v>
      </c>
      <c r="DP19">
        <v>0.28000000000000003</v>
      </c>
      <c r="DQ19">
        <v>0.2</v>
      </c>
      <c r="DR19">
        <v>12.267557523781599</v>
      </c>
      <c r="DS19">
        <v>-0.72108985153737704</v>
      </c>
      <c r="DT19">
        <v>5.52476377620039E-2</v>
      </c>
      <c r="DU19">
        <v>0</v>
      </c>
      <c r="DV19">
        <v>-16.71631</v>
      </c>
      <c r="DW19">
        <v>0.88613392658512002</v>
      </c>
      <c r="DX19">
        <v>6.6818342541550696E-2</v>
      </c>
      <c r="DY19">
        <v>0</v>
      </c>
      <c r="DZ19">
        <v>5.0667070000000001</v>
      </c>
      <c r="EA19">
        <v>8.7022825361516606E-2</v>
      </c>
      <c r="EB19">
        <v>7.0267029489891504E-3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1.917</v>
      </c>
      <c r="EJ19">
        <v>0.34110000000000001</v>
      </c>
      <c r="EK19">
        <v>1.9163499999999101</v>
      </c>
      <c r="EL19">
        <v>0</v>
      </c>
      <c r="EM19">
        <v>0</v>
      </c>
      <c r="EN19">
        <v>0</v>
      </c>
      <c r="EO19">
        <v>0.34106000000000197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15.6</v>
      </c>
      <c r="EX19">
        <v>15.6</v>
      </c>
      <c r="EY19">
        <v>2</v>
      </c>
      <c r="EZ19">
        <v>514.83699999999999</v>
      </c>
      <c r="FA19">
        <v>499.863</v>
      </c>
      <c r="FB19">
        <v>35.572499999999998</v>
      </c>
      <c r="FC19">
        <v>33.977800000000002</v>
      </c>
      <c r="FD19">
        <v>30.000800000000002</v>
      </c>
      <c r="FE19">
        <v>33.771799999999999</v>
      </c>
      <c r="FF19">
        <v>33.725299999999997</v>
      </c>
      <c r="FG19">
        <v>22.9785</v>
      </c>
      <c r="FH19">
        <v>0</v>
      </c>
      <c r="FI19">
        <v>100</v>
      </c>
      <c r="FJ19">
        <v>-999.9</v>
      </c>
      <c r="FK19">
        <v>400</v>
      </c>
      <c r="FL19">
        <v>31.245000000000001</v>
      </c>
      <c r="FM19">
        <v>101.298</v>
      </c>
      <c r="FN19">
        <v>100.69199999999999</v>
      </c>
    </row>
    <row r="20" spans="1:170" x14ac:dyDescent="0.25">
      <c r="A20">
        <v>4</v>
      </c>
      <c r="B20">
        <v>1603915772.0999999</v>
      </c>
      <c r="C20">
        <v>535.09999990463302</v>
      </c>
      <c r="D20" t="s">
        <v>304</v>
      </c>
      <c r="E20" t="s">
        <v>305</v>
      </c>
      <c r="F20" t="s">
        <v>300</v>
      </c>
      <c r="G20" t="s">
        <v>301</v>
      </c>
      <c r="H20">
        <v>1603915764.0999999</v>
      </c>
      <c r="I20">
        <f t="shared" si="0"/>
        <v>3.159390247123443E-3</v>
      </c>
      <c r="J20">
        <f t="shared" si="1"/>
        <v>9.6287685915182504</v>
      </c>
      <c r="K20">
        <f t="shared" si="2"/>
        <v>386.97677419354801</v>
      </c>
      <c r="L20">
        <f t="shared" si="3"/>
        <v>204.26155673512068</v>
      </c>
      <c r="M20">
        <f t="shared" si="4"/>
        <v>20.812477981865417</v>
      </c>
      <c r="N20">
        <f t="shared" si="5"/>
        <v>39.429571188672575</v>
      </c>
      <c r="O20">
        <f t="shared" si="6"/>
        <v>9.388886939015656E-2</v>
      </c>
      <c r="P20">
        <f t="shared" si="7"/>
        <v>2.9619404194574508</v>
      </c>
      <c r="Q20">
        <f t="shared" si="8"/>
        <v>9.2266295041647975E-2</v>
      </c>
      <c r="R20">
        <f t="shared" si="9"/>
        <v>5.7809880570852568E-2</v>
      </c>
      <c r="S20">
        <f t="shared" si="10"/>
        <v>231.29516765770154</v>
      </c>
      <c r="T20">
        <f t="shared" si="11"/>
        <v>37.471506142886518</v>
      </c>
      <c r="U20">
        <f t="shared" si="12"/>
        <v>36.666345161290302</v>
      </c>
      <c r="V20">
        <f t="shared" si="13"/>
        <v>6.1909594449259373</v>
      </c>
      <c r="W20">
        <f t="shared" si="14"/>
        <v>45.465098275973766</v>
      </c>
      <c r="X20">
        <f t="shared" si="15"/>
        <v>2.8568972968841959</v>
      </c>
      <c r="Y20">
        <f t="shared" si="16"/>
        <v>6.2837152128051947</v>
      </c>
      <c r="Z20">
        <f t="shared" si="17"/>
        <v>3.3340621480417414</v>
      </c>
      <c r="AA20">
        <f t="shared" si="18"/>
        <v>-139.32910989814383</v>
      </c>
      <c r="AB20">
        <f t="shared" si="19"/>
        <v>43.44490118727424</v>
      </c>
      <c r="AC20">
        <f t="shared" si="20"/>
        <v>3.4860052148667648</v>
      </c>
      <c r="AD20">
        <f t="shared" si="21"/>
        <v>138.89696416169872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52132.453392558382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874.56103846153803</v>
      </c>
      <c r="AR20">
        <v>1135.55</v>
      </c>
      <c r="AS20">
        <f t="shared" si="27"/>
        <v>0.22983484790494646</v>
      </c>
      <c r="AT20">
        <v>0.5</v>
      </c>
      <c r="AU20">
        <f t="shared" si="28"/>
        <v>1180.2091555859706</v>
      </c>
      <c r="AV20">
        <f t="shared" si="29"/>
        <v>9.6287685915182504</v>
      </c>
      <c r="AW20">
        <f t="shared" si="30"/>
        <v>135.62659588506344</v>
      </c>
      <c r="AX20">
        <f t="shared" si="31"/>
        <v>0.41608031350446911</v>
      </c>
      <c r="AY20">
        <f t="shared" si="32"/>
        <v>8.6480570185603796E-3</v>
      </c>
      <c r="AZ20">
        <f t="shared" si="33"/>
        <v>1.8726872440667517</v>
      </c>
      <c r="BA20" t="s">
        <v>307</v>
      </c>
      <c r="BB20">
        <v>663.07</v>
      </c>
      <c r="BC20">
        <f t="shared" si="34"/>
        <v>472.4799999999999</v>
      </c>
      <c r="BD20">
        <f t="shared" si="35"/>
        <v>0.55238097176274548</v>
      </c>
      <c r="BE20">
        <f t="shared" si="36"/>
        <v>0.81820770216351613</v>
      </c>
      <c r="BF20">
        <f t="shared" si="37"/>
        <v>0.62129418874005515</v>
      </c>
      <c r="BG20">
        <f t="shared" si="38"/>
        <v>0.83504572003006106</v>
      </c>
      <c r="BH20">
        <f t="shared" si="39"/>
        <v>1400.0290322580599</v>
      </c>
      <c r="BI20">
        <f t="shared" si="40"/>
        <v>1180.2091555859706</v>
      </c>
      <c r="BJ20">
        <f t="shared" si="41"/>
        <v>0.84298905836434745</v>
      </c>
      <c r="BK20">
        <f t="shared" si="42"/>
        <v>0.1959781167286947</v>
      </c>
      <c r="BL20">
        <v>6</v>
      </c>
      <c r="BM20">
        <v>0.5</v>
      </c>
      <c r="BN20" t="s">
        <v>290</v>
      </c>
      <c r="BO20">
        <v>2</v>
      </c>
      <c r="BP20">
        <v>1603915764.0999999</v>
      </c>
      <c r="BQ20">
        <v>386.97677419354801</v>
      </c>
      <c r="BR20">
        <v>399.99816129032303</v>
      </c>
      <c r="BS20">
        <v>28.038674193548399</v>
      </c>
      <c r="BT20">
        <v>24.3537838709677</v>
      </c>
      <c r="BU20">
        <v>385.06048387096803</v>
      </c>
      <c r="BV20">
        <v>27.697625806451601</v>
      </c>
      <c r="BW20">
        <v>500.010290322581</v>
      </c>
      <c r="BX20">
        <v>101.84754838709701</v>
      </c>
      <c r="BY20">
        <v>4.37634903225807E-2</v>
      </c>
      <c r="BZ20">
        <v>36.938412903225803</v>
      </c>
      <c r="CA20">
        <v>36.666345161290302</v>
      </c>
      <c r="CB20">
        <v>999.9</v>
      </c>
      <c r="CC20">
        <v>0</v>
      </c>
      <c r="CD20">
        <v>0</v>
      </c>
      <c r="CE20">
        <v>10001.0448387097</v>
      </c>
      <c r="CF20">
        <v>0</v>
      </c>
      <c r="CG20">
        <v>736.72267741935502</v>
      </c>
      <c r="CH20">
        <v>1400.0290322580599</v>
      </c>
      <c r="CI20">
        <v>0.90000658064516104</v>
      </c>
      <c r="CJ20">
        <v>9.9993690322580694E-2</v>
      </c>
      <c r="CK20">
        <v>0</v>
      </c>
      <c r="CL20">
        <v>875.00241935483905</v>
      </c>
      <c r="CM20">
        <v>4.9997499999999997</v>
      </c>
      <c r="CN20">
        <v>12033.9774193548</v>
      </c>
      <c r="CO20">
        <v>12178.3064516129</v>
      </c>
      <c r="CP20">
        <v>47.625</v>
      </c>
      <c r="CQ20">
        <v>49.620935483871001</v>
      </c>
      <c r="CR20">
        <v>48.3</v>
      </c>
      <c r="CS20">
        <v>49.332322580645098</v>
      </c>
      <c r="CT20">
        <v>49.491870967741903</v>
      </c>
      <c r="CU20">
        <v>1255.5367741935499</v>
      </c>
      <c r="CV20">
        <v>139.49225806451599</v>
      </c>
      <c r="CW20">
        <v>0</v>
      </c>
      <c r="CX20">
        <v>252.89999985694899</v>
      </c>
      <c r="CY20">
        <v>0</v>
      </c>
      <c r="CZ20">
        <v>874.56103846153803</v>
      </c>
      <c r="DA20">
        <v>-37.455692305373901</v>
      </c>
      <c r="DB20">
        <v>-506.12307703266703</v>
      </c>
      <c r="DC20">
        <v>12028.6653846154</v>
      </c>
      <c r="DD20">
        <v>15</v>
      </c>
      <c r="DE20">
        <v>1603914584</v>
      </c>
      <c r="DF20" t="s">
        <v>291</v>
      </c>
      <c r="DG20">
        <v>1603914584</v>
      </c>
      <c r="DH20">
        <v>1603914581</v>
      </c>
      <c r="DI20">
        <v>2</v>
      </c>
      <c r="DJ20">
        <v>-0.59899999999999998</v>
      </c>
      <c r="DK20">
        <v>-9.0999999999999998E-2</v>
      </c>
      <c r="DL20">
        <v>1.9159999999999999</v>
      </c>
      <c r="DM20">
        <v>0.34100000000000003</v>
      </c>
      <c r="DN20">
        <v>400</v>
      </c>
      <c r="DO20">
        <v>26</v>
      </c>
      <c r="DP20">
        <v>0.28000000000000003</v>
      </c>
      <c r="DQ20">
        <v>0.2</v>
      </c>
      <c r="DR20">
        <v>9.6352053916768892</v>
      </c>
      <c r="DS20">
        <v>-0.33630342810159702</v>
      </c>
      <c r="DT20">
        <v>3.9221770780626303E-2</v>
      </c>
      <c r="DU20">
        <v>1</v>
      </c>
      <c r="DV20">
        <v>-13.02286</v>
      </c>
      <c r="DW20">
        <v>0.171411790878742</v>
      </c>
      <c r="DX20">
        <v>3.5251067123327297E-2</v>
      </c>
      <c r="DY20">
        <v>1</v>
      </c>
      <c r="DZ20">
        <v>3.6833010000000002</v>
      </c>
      <c r="EA20">
        <v>0.44659835372636297</v>
      </c>
      <c r="EB20">
        <v>3.2550114526168197E-2</v>
      </c>
      <c r="EC20">
        <v>0</v>
      </c>
      <c r="ED20">
        <v>2</v>
      </c>
      <c r="EE20">
        <v>3</v>
      </c>
      <c r="EF20" t="s">
        <v>297</v>
      </c>
      <c r="EG20">
        <v>100</v>
      </c>
      <c r="EH20">
        <v>100</v>
      </c>
      <c r="EI20">
        <v>1.9159999999999999</v>
      </c>
      <c r="EJ20">
        <v>0.34110000000000001</v>
      </c>
      <c r="EK20">
        <v>1.9163499999999101</v>
      </c>
      <c r="EL20">
        <v>0</v>
      </c>
      <c r="EM20">
        <v>0</v>
      </c>
      <c r="EN20">
        <v>0</v>
      </c>
      <c r="EO20">
        <v>0.34106000000000197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19.8</v>
      </c>
      <c r="EX20">
        <v>19.899999999999999</v>
      </c>
      <c r="EY20">
        <v>2</v>
      </c>
      <c r="EZ20">
        <v>511.9</v>
      </c>
      <c r="FA20">
        <v>498.452</v>
      </c>
      <c r="FB20">
        <v>35.811999999999998</v>
      </c>
      <c r="FC20">
        <v>34.382199999999997</v>
      </c>
      <c r="FD20">
        <v>30.000499999999999</v>
      </c>
      <c r="FE20">
        <v>34.144399999999997</v>
      </c>
      <c r="FF20">
        <v>34.084200000000003</v>
      </c>
      <c r="FG20">
        <v>22.992100000000001</v>
      </c>
      <c r="FH20">
        <v>0</v>
      </c>
      <c r="FI20">
        <v>100</v>
      </c>
      <c r="FJ20">
        <v>-999.9</v>
      </c>
      <c r="FK20">
        <v>400</v>
      </c>
      <c r="FL20">
        <v>29.626000000000001</v>
      </c>
      <c r="FM20">
        <v>101.229</v>
      </c>
      <c r="FN20">
        <v>100.617</v>
      </c>
    </row>
    <row r="21" spans="1:170" x14ac:dyDescent="0.25">
      <c r="A21">
        <v>5</v>
      </c>
      <c r="B21">
        <v>1603916483.0999999</v>
      </c>
      <c r="C21">
        <v>1246.0999999046301</v>
      </c>
      <c r="D21" t="s">
        <v>308</v>
      </c>
      <c r="E21" t="s">
        <v>309</v>
      </c>
      <c r="F21" t="s">
        <v>300</v>
      </c>
      <c r="G21" t="s">
        <v>301</v>
      </c>
      <c r="H21">
        <v>1603916475.3499999</v>
      </c>
      <c r="I21">
        <f t="shared" si="0"/>
        <v>5.0204670719738087E-3</v>
      </c>
      <c r="J21">
        <f t="shared" si="1"/>
        <v>11.816108373585212</v>
      </c>
      <c r="K21">
        <f t="shared" si="2"/>
        <v>383.518466666667</v>
      </c>
      <c r="L21">
        <f t="shared" si="3"/>
        <v>249.40226946826687</v>
      </c>
      <c r="M21">
        <f t="shared" si="4"/>
        <v>25.411357873124846</v>
      </c>
      <c r="N21">
        <f t="shared" si="5"/>
        <v>39.076328488096578</v>
      </c>
      <c r="O21">
        <f t="shared" si="6"/>
        <v>0.16412658723136059</v>
      </c>
      <c r="P21">
        <f t="shared" si="7"/>
        <v>2.9617493199734959</v>
      </c>
      <c r="Q21">
        <f t="shared" si="8"/>
        <v>0.15923607414629501</v>
      </c>
      <c r="R21">
        <f t="shared" si="9"/>
        <v>9.994980107602211E-2</v>
      </c>
      <c r="S21">
        <f t="shared" si="10"/>
        <v>231.29002076446429</v>
      </c>
      <c r="T21">
        <f t="shared" si="11"/>
        <v>37.626671081979048</v>
      </c>
      <c r="U21">
        <f t="shared" si="12"/>
        <v>36.361143333333303</v>
      </c>
      <c r="V21">
        <f t="shared" si="13"/>
        <v>6.088324381491252</v>
      </c>
      <c r="W21">
        <f t="shared" si="14"/>
        <v>46.428913802238824</v>
      </c>
      <c r="X21">
        <f t="shared" si="15"/>
        <v>3.0194983497840946</v>
      </c>
      <c r="Y21">
        <f t="shared" si="16"/>
        <v>6.5034869492003775</v>
      </c>
      <c r="Z21">
        <f t="shared" si="17"/>
        <v>3.0688260317071574</v>
      </c>
      <c r="AA21">
        <f t="shared" si="18"/>
        <v>-221.40259787404497</v>
      </c>
      <c r="AB21">
        <f t="shared" si="19"/>
        <v>192.92377531374936</v>
      </c>
      <c r="AC21">
        <f t="shared" si="20"/>
        <v>15.505628890754572</v>
      </c>
      <c r="AD21">
        <f t="shared" si="21"/>
        <v>218.31682709492324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52021.029080131375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900.70249999999999</v>
      </c>
      <c r="AR21">
        <v>1217.3499999999999</v>
      </c>
      <c r="AS21">
        <f t="shared" si="27"/>
        <v>0.26011212880437007</v>
      </c>
      <c r="AT21">
        <v>0.5</v>
      </c>
      <c r="AU21">
        <f t="shared" si="28"/>
        <v>1180.179460747333</v>
      </c>
      <c r="AV21">
        <f t="shared" si="29"/>
        <v>11.816108373585212</v>
      </c>
      <c r="AW21">
        <f t="shared" si="30"/>
        <v>153.48949595309114</v>
      </c>
      <c r="AX21">
        <f t="shared" si="31"/>
        <v>0.42816774140551195</v>
      </c>
      <c r="AY21">
        <f t="shared" si="32"/>
        <v>1.0501670521831647E-2</v>
      </c>
      <c r="AZ21">
        <f t="shared" si="33"/>
        <v>1.6796566312071304</v>
      </c>
      <c r="BA21" t="s">
        <v>311</v>
      </c>
      <c r="BB21">
        <v>696.12</v>
      </c>
      <c r="BC21">
        <f t="shared" si="34"/>
        <v>521.2299999999999</v>
      </c>
      <c r="BD21">
        <f t="shared" si="35"/>
        <v>0.60750052759818118</v>
      </c>
      <c r="BE21">
        <f t="shared" si="36"/>
        <v>0.79686744921978514</v>
      </c>
      <c r="BF21">
        <f t="shared" si="37"/>
        <v>0.63093143378267547</v>
      </c>
      <c r="BG21">
        <f t="shared" si="38"/>
        <v>0.80292449912160513</v>
      </c>
      <c r="BH21">
        <f t="shared" si="39"/>
        <v>1399.9933333333299</v>
      </c>
      <c r="BI21">
        <f t="shared" si="40"/>
        <v>1180.179460747333</v>
      </c>
      <c r="BJ21">
        <f t="shared" si="41"/>
        <v>0.84298934334020814</v>
      </c>
      <c r="BK21">
        <f t="shared" si="42"/>
        <v>0.19597868668041635</v>
      </c>
      <c r="BL21">
        <v>6</v>
      </c>
      <c r="BM21">
        <v>0.5</v>
      </c>
      <c r="BN21" t="s">
        <v>290</v>
      </c>
      <c r="BO21">
        <v>2</v>
      </c>
      <c r="BP21">
        <v>1603916475.3499999</v>
      </c>
      <c r="BQ21">
        <v>383.518466666667</v>
      </c>
      <c r="BR21">
        <v>400.007833333333</v>
      </c>
      <c r="BS21">
        <v>29.635163333333299</v>
      </c>
      <c r="BT21">
        <v>23.7893166666667</v>
      </c>
      <c r="BU21">
        <v>381.602033333333</v>
      </c>
      <c r="BV21">
        <v>29.29411</v>
      </c>
      <c r="BW21">
        <v>500.01496666666702</v>
      </c>
      <c r="BX21">
        <v>101.84253333333299</v>
      </c>
      <c r="BY21">
        <v>4.650692E-2</v>
      </c>
      <c r="BZ21">
        <v>37.569380000000002</v>
      </c>
      <c r="CA21">
        <v>36.361143333333303</v>
      </c>
      <c r="CB21">
        <v>999.9</v>
      </c>
      <c r="CC21">
        <v>0</v>
      </c>
      <c r="CD21">
        <v>0</v>
      </c>
      <c r="CE21">
        <v>10000.454</v>
      </c>
      <c r="CF21">
        <v>0</v>
      </c>
      <c r="CG21">
        <v>761.45736666666699</v>
      </c>
      <c r="CH21">
        <v>1399.9933333333299</v>
      </c>
      <c r="CI21">
        <v>0.89999879999999999</v>
      </c>
      <c r="CJ21">
        <v>0.100001216666667</v>
      </c>
      <c r="CK21">
        <v>0</v>
      </c>
      <c r="CL21">
        <v>900.80563333333305</v>
      </c>
      <c r="CM21">
        <v>4.9997499999999997</v>
      </c>
      <c r="CN21">
        <v>12373.6466666667</v>
      </c>
      <c r="CO21">
        <v>12177.9866666667</v>
      </c>
      <c r="CP21">
        <v>47.6291333333333</v>
      </c>
      <c r="CQ21">
        <v>49.428733333333298</v>
      </c>
      <c r="CR21">
        <v>48.316200000000002</v>
      </c>
      <c r="CS21">
        <v>49.185000000000002</v>
      </c>
      <c r="CT21">
        <v>49.566200000000002</v>
      </c>
      <c r="CU21">
        <v>1255.49133333333</v>
      </c>
      <c r="CV21">
        <v>139.50200000000001</v>
      </c>
      <c r="CW21">
        <v>0</v>
      </c>
      <c r="CX21">
        <v>196.799999952316</v>
      </c>
      <c r="CY21">
        <v>0</v>
      </c>
      <c r="CZ21">
        <v>900.70249999999999</v>
      </c>
      <c r="DA21">
        <v>-17.142666676404701</v>
      </c>
      <c r="DB21">
        <v>-218.676923165598</v>
      </c>
      <c r="DC21">
        <v>12372.6423076923</v>
      </c>
      <c r="DD21">
        <v>15</v>
      </c>
      <c r="DE21">
        <v>1603914584</v>
      </c>
      <c r="DF21" t="s">
        <v>291</v>
      </c>
      <c r="DG21">
        <v>1603914584</v>
      </c>
      <c r="DH21">
        <v>1603914581</v>
      </c>
      <c r="DI21">
        <v>2</v>
      </c>
      <c r="DJ21">
        <v>-0.59899999999999998</v>
      </c>
      <c r="DK21">
        <v>-9.0999999999999998E-2</v>
      </c>
      <c r="DL21">
        <v>1.9159999999999999</v>
      </c>
      <c r="DM21">
        <v>0.34100000000000003</v>
      </c>
      <c r="DN21">
        <v>400</v>
      </c>
      <c r="DO21">
        <v>26</v>
      </c>
      <c r="DP21">
        <v>0.28000000000000003</v>
      </c>
      <c r="DQ21">
        <v>0.2</v>
      </c>
      <c r="DR21">
        <v>11.835266302660701</v>
      </c>
      <c r="DS21">
        <v>-0.73335805158241696</v>
      </c>
      <c r="DT21">
        <v>5.7693618584358203E-2</v>
      </c>
      <c r="DU21">
        <v>0</v>
      </c>
      <c r="DV21">
        <v>-16.5002033333333</v>
      </c>
      <c r="DW21">
        <v>1.0624044493882201</v>
      </c>
      <c r="DX21">
        <v>7.9865033998337095E-2</v>
      </c>
      <c r="DY21">
        <v>0</v>
      </c>
      <c r="DZ21">
        <v>5.8498213333333302</v>
      </c>
      <c r="EA21">
        <v>-0.48722883203559503</v>
      </c>
      <c r="EB21">
        <v>3.52052887819745E-2</v>
      </c>
      <c r="EC21">
        <v>0</v>
      </c>
      <c r="ED21">
        <v>0</v>
      </c>
      <c r="EE21">
        <v>3</v>
      </c>
      <c r="EF21" t="s">
        <v>312</v>
      </c>
      <c r="EG21">
        <v>100</v>
      </c>
      <c r="EH21">
        <v>100</v>
      </c>
      <c r="EI21">
        <v>1.9159999999999999</v>
      </c>
      <c r="EJ21">
        <v>0.34110000000000001</v>
      </c>
      <c r="EK21">
        <v>1.9163499999999101</v>
      </c>
      <c r="EL21">
        <v>0</v>
      </c>
      <c r="EM21">
        <v>0</v>
      </c>
      <c r="EN21">
        <v>0</v>
      </c>
      <c r="EO21">
        <v>0.34106000000000197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31.7</v>
      </c>
      <c r="EX21">
        <v>31.7</v>
      </c>
      <c r="EY21">
        <v>2</v>
      </c>
      <c r="EZ21">
        <v>521.005</v>
      </c>
      <c r="FA21">
        <v>496.08499999999998</v>
      </c>
      <c r="FB21">
        <v>36.518099999999997</v>
      </c>
      <c r="FC21">
        <v>35.008200000000002</v>
      </c>
      <c r="FD21">
        <v>30.000399999999999</v>
      </c>
      <c r="FE21">
        <v>34.776699999999998</v>
      </c>
      <c r="FF21">
        <v>34.720799999999997</v>
      </c>
      <c r="FG21">
        <v>22.9741</v>
      </c>
      <c r="FH21">
        <v>0</v>
      </c>
      <c r="FI21">
        <v>100</v>
      </c>
      <c r="FJ21">
        <v>-999.9</v>
      </c>
      <c r="FK21">
        <v>400</v>
      </c>
      <c r="FL21">
        <v>27.8293</v>
      </c>
      <c r="FM21">
        <v>101.137</v>
      </c>
      <c r="FN21">
        <v>100.52200000000001</v>
      </c>
    </row>
    <row r="22" spans="1:170" x14ac:dyDescent="0.25">
      <c r="A22">
        <v>6</v>
      </c>
      <c r="B22">
        <v>1603916681.0999999</v>
      </c>
      <c r="C22">
        <v>1444.0999999046301</v>
      </c>
      <c r="D22" t="s">
        <v>313</v>
      </c>
      <c r="E22" t="s">
        <v>314</v>
      </c>
      <c r="F22" t="s">
        <v>315</v>
      </c>
      <c r="G22" t="s">
        <v>316</v>
      </c>
      <c r="H22">
        <v>1603916673.0999999</v>
      </c>
      <c r="I22">
        <f t="shared" si="0"/>
        <v>6.5880147274618422E-3</v>
      </c>
      <c r="J22">
        <f t="shared" si="1"/>
        <v>14.28709219377588</v>
      </c>
      <c r="K22">
        <f t="shared" si="2"/>
        <v>380.046258064516</v>
      </c>
      <c r="L22">
        <f t="shared" si="3"/>
        <v>255.47677315944767</v>
      </c>
      <c r="M22">
        <f t="shared" si="4"/>
        <v>26.028578634965751</v>
      </c>
      <c r="N22">
        <f t="shared" si="5"/>
        <v>38.720012745671113</v>
      </c>
      <c r="O22">
        <f t="shared" si="6"/>
        <v>0.21773270732616787</v>
      </c>
      <c r="P22">
        <f t="shared" si="7"/>
        <v>2.961777912914298</v>
      </c>
      <c r="Q22">
        <f t="shared" si="8"/>
        <v>0.20921514076698822</v>
      </c>
      <c r="R22">
        <f t="shared" si="9"/>
        <v>0.13149696934952765</v>
      </c>
      <c r="S22">
        <f t="shared" si="10"/>
        <v>231.29194814006658</v>
      </c>
      <c r="T22">
        <f t="shared" si="11"/>
        <v>37.191414888827957</v>
      </c>
      <c r="U22">
        <f t="shared" si="12"/>
        <v>36.832503225806498</v>
      </c>
      <c r="V22">
        <f t="shared" si="13"/>
        <v>6.2474651113766333</v>
      </c>
      <c r="W22">
        <f t="shared" si="14"/>
        <v>49.109771368993307</v>
      </c>
      <c r="X22">
        <f t="shared" si="15"/>
        <v>3.1878269931226604</v>
      </c>
      <c r="Y22">
        <f t="shared" si="16"/>
        <v>6.4912275179830612</v>
      </c>
      <c r="Z22">
        <f t="shared" si="17"/>
        <v>3.0596381182539729</v>
      </c>
      <c r="AA22">
        <f t="shared" si="18"/>
        <v>-290.53144948106723</v>
      </c>
      <c r="AB22">
        <f t="shared" si="19"/>
        <v>112.11940966799671</v>
      </c>
      <c r="AC22">
        <f t="shared" si="20"/>
        <v>9.0301824569336624</v>
      </c>
      <c r="AD22">
        <f t="shared" si="21"/>
        <v>61.910090783929718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52027.534838680469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317</v>
      </c>
      <c r="AQ22">
        <v>932.56119999999999</v>
      </c>
      <c r="AR22">
        <v>1231.6300000000001</v>
      </c>
      <c r="AS22">
        <f t="shared" si="27"/>
        <v>0.24282357526205123</v>
      </c>
      <c r="AT22">
        <v>0.5</v>
      </c>
      <c r="AU22">
        <f t="shared" si="28"/>
        <v>1180.187468489308</v>
      </c>
      <c r="AV22">
        <f t="shared" si="29"/>
        <v>14.28709219377588</v>
      </c>
      <c r="AW22">
        <f t="shared" si="30"/>
        <v>143.28867028902161</v>
      </c>
      <c r="AX22">
        <f t="shared" si="31"/>
        <v>0.38229825515779908</v>
      </c>
      <c r="AY22">
        <f t="shared" si="32"/>
        <v>1.2595320718512418E-2</v>
      </c>
      <c r="AZ22">
        <f t="shared" si="33"/>
        <v>1.6485876440164657</v>
      </c>
      <c r="BA22" t="s">
        <v>318</v>
      </c>
      <c r="BB22">
        <v>760.78</v>
      </c>
      <c r="BC22">
        <f t="shared" si="34"/>
        <v>470.85000000000014</v>
      </c>
      <c r="BD22">
        <f t="shared" si="35"/>
        <v>0.63516788786237666</v>
      </c>
      <c r="BE22">
        <f t="shared" si="36"/>
        <v>0.81175788589933218</v>
      </c>
      <c r="BF22">
        <f t="shared" si="37"/>
        <v>0.57941880688346781</v>
      </c>
      <c r="BG22">
        <f t="shared" si="38"/>
        <v>0.79731702926130243</v>
      </c>
      <c r="BH22">
        <f t="shared" si="39"/>
        <v>1400.0025806451599</v>
      </c>
      <c r="BI22">
        <f t="shared" si="40"/>
        <v>1180.187468489308</v>
      </c>
      <c r="BJ22">
        <f t="shared" si="41"/>
        <v>0.84298949502324849</v>
      </c>
      <c r="BK22">
        <f t="shared" si="42"/>
        <v>0.19597899004649699</v>
      </c>
      <c r="BL22">
        <v>6</v>
      </c>
      <c r="BM22">
        <v>0.5</v>
      </c>
      <c r="BN22" t="s">
        <v>290</v>
      </c>
      <c r="BO22">
        <v>2</v>
      </c>
      <c r="BP22">
        <v>1603916673.0999999</v>
      </c>
      <c r="BQ22">
        <v>380.046258064516</v>
      </c>
      <c r="BR22">
        <v>400.19464516129</v>
      </c>
      <c r="BS22">
        <v>31.289290322580602</v>
      </c>
      <c r="BT22">
        <v>23.631270967741902</v>
      </c>
      <c r="BU22">
        <v>378.12993548387101</v>
      </c>
      <c r="BV22">
        <v>30.9482419354839</v>
      </c>
      <c r="BW22">
        <v>500.01548387096801</v>
      </c>
      <c r="BX22">
        <v>101.836935483871</v>
      </c>
      <c r="BY22">
        <v>4.54325806451613E-2</v>
      </c>
      <c r="BZ22">
        <v>37.534674193548398</v>
      </c>
      <c r="CA22">
        <v>36.832503225806498</v>
      </c>
      <c r="CB22">
        <v>999.9</v>
      </c>
      <c r="CC22">
        <v>0</v>
      </c>
      <c r="CD22">
        <v>0</v>
      </c>
      <c r="CE22">
        <v>10001.1658064516</v>
      </c>
      <c r="CF22">
        <v>0</v>
      </c>
      <c r="CG22">
        <v>521.73958064516103</v>
      </c>
      <c r="CH22">
        <v>1400.0025806451599</v>
      </c>
      <c r="CI22">
        <v>0.899992225806451</v>
      </c>
      <c r="CJ22">
        <v>0.100007812903226</v>
      </c>
      <c r="CK22">
        <v>0</v>
      </c>
      <c r="CL22">
        <v>932.83274193548402</v>
      </c>
      <c r="CM22">
        <v>4.9997499999999997</v>
      </c>
      <c r="CN22">
        <v>12812.6935483871</v>
      </c>
      <c r="CO22">
        <v>12178.035483871001</v>
      </c>
      <c r="CP22">
        <v>47.625</v>
      </c>
      <c r="CQ22">
        <v>49.5</v>
      </c>
      <c r="CR22">
        <v>48.25</v>
      </c>
      <c r="CS22">
        <v>49.26</v>
      </c>
      <c r="CT22">
        <v>49.561999999999998</v>
      </c>
      <c r="CU22">
        <v>1255.4925806451599</v>
      </c>
      <c r="CV22">
        <v>139.51</v>
      </c>
      <c r="CW22">
        <v>0</v>
      </c>
      <c r="CX22">
        <v>197.200000047684</v>
      </c>
      <c r="CY22">
        <v>0</v>
      </c>
      <c r="CZ22">
        <v>932.56119999999999</v>
      </c>
      <c r="DA22">
        <v>-20.429769186612798</v>
      </c>
      <c r="DB22">
        <v>-272.43846118685701</v>
      </c>
      <c r="DC22">
        <v>12809.164000000001</v>
      </c>
      <c r="DD22">
        <v>15</v>
      </c>
      <c r="DE22">
        <v>1603914584</v>
      </c>
      <c r="DF22" t="s">
        <v>291</v>
      </c>
      <c r="DG22">
        <v>1603914584</v>
      </c>
      <c r="DH22">
        <v>1603914581</v>
      </c>
      <c r="DI22">
        <v>2</v>
      </c>
      <c r="DJ22">
        <v>-0.59899999999999998</v>
      </c>
      <c r="DK22">
        <v>-9.0999999999999998E-2</v>
      </c>
      <c r="DL22">
        <v>1.9159999999999999</v>
      </c>
      <c r="DM22">
        <v>0.34100000000000003</v>
      </c>
      <c r="DN22">
        <v>400</v>
      </c>
      <c r="DO22">
        <v>26</v>
      </c>
      <c r="DP22">
        <v>0.28000000000000003</v>
      </c>
      <c r="DQ22">
        <v>0.2</v>
      </c>
      <c r="DR22">
        <v>14.2755897037023</v>
      </c>
      <c r="DS22">
        <v>0.478476938313669</v>
      </c>
      <c r="DT22">
        <v>7.0654811042976995E-2</v>
      </c>
      <c r="DU22">
        <v>1</v>
      </c>
      <c r="DV22">
        <v>-20.143419999999999</v>
      </c>
      <c r="DW22">
        <v>-0.51535661846492098</v>
      </c>
      <c r="DX22">
        <v>8.4735842081926999E-2</v>
      </c>
      <c r="DY22">
        <v>0</v>
      </c>
      <c r="DZ22">
        <v>7.6603370000000002</v>
      </c>
      <c r="EA22">
        <v>-0.52616249165740803</v>
      </c>
      <c r="EB22">
        <v>3.80039074438406E-2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1.9159999999999999</v>
      </c>
      <c r="EJ22">
        <v>0.34100000000000003</v>
      </c>
      <c r="EK22">
        <v>1.9163499999999101</v>
      </c>
      <c r="EL22">
        <v>0</v>
      </c>
      <c r="EM22">
        <v>0</v>
      </c>
      <c r="EN22">
        <v>0</v>
      </c>
      <c r="EO22">
        <v>0.34106000000000197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35</v>
      </c>
      <c r="EX22">
        <v>35</v>
      </c>
      <c r="EY22">
        <v>2</v>
      </c>
      <c r="EZ22">
        <v>521.78800000000001</v>
      </c>
      <c r="FA22">
        <v>496.02199999999999</v>
      </c>
      <c r="FB22">
        <v>36.578299999999999</v>
      </c>
      <c r="FC22">
        <v>35.0321</v>
      </c>
      <c r="FD22">
        <v>29.999700000000001</v>
      </c>
      <c r="FE22">
        <v>34.816099999999999</v>
      </c>
      <c r="FF22">
        <v>34.756700000000002</v>
      </c>
      <c r="FG22">
        <v>22.922599999999999</v>
      </c>
      <c r="FH22">
        <v>0</v>
      </c>
      <c r="FI22">
        <v>100</v>
      </c>
      <c r="FJ22">
        <v>-999.9</v>
      </c>
      <c r="FK22">
        <v>400</v>
      </c>
      <c r="FL22">
        <v>29.428699999999999</v>
      </c>
      <c r="FM22">
        <v>101.14700000000001</v>
      </c>
      <c r="FN22">
        <v>100.529</v>
      </c>
    </row>
    <row r="23" spans="1:170" x14ac:dyDescent="0.25">
      <c r="A23">
        <v>7</v>
      </c>
      <c r="B23">
        <v>1603916832.0999999</v>
      </c>
      <c r="C23">
        <v>1595.0999999046301</v>
      </c>
      <c r="D23" t="s">
        <v>319</v>
      </c>
      <c r="E23" t="s">
        <v>320</v>
      </c>
      <c r="F23" t="s">
        <v>315</v>
      </c>
      <c r="G23" t="s">
        <v>316</v>
      </c>
      <c r="H23">
        <v>1603916824.3499999</v>
      </c>
      <c r="I23">
        <f t="shared" si="0"/>
        <v>4.5089016940531353E-3</v>
      </c>
      <c r="J23">
        <f t="shared" si="1"/>
        <v>12.205613302215788</v>
      </c>
      <c r="K23">
        <f t="shared" si="2"/>
        <v>383.26690000000002</v>
      </c>
      <c r="L23">
        <f t="shared" si="3"/>
        <v>215.36593877795298</v>
      </c>
      <c r="M23">
        <f t="shared" si="4"/>
        <v>21.940130075410742</v>
      </c>
      <c r="N23">
        <f t="shared" si="5"/>
        <v>39.044826156420349</v>
      </c>
      <c r="O23">
        <f t="shared" si="6"/>
        <v>0.13190536013925133</v>
      </c>
      <c r="P23">
        <f t="shared" si="7"/>
        <v>2.9617604195112794</v>
      </c>
      <c r="Q23">
        <f t="shared" si="8"/>
        <v>0.12872655153675802</v>
      </c>
      <c r="R23">
        <f t="shared" si="9"/>
        <v>8.0733317510493979E-2</v>
      </c>
      <c r="S23">
        <f t="shared" si="10"/>
        <v>231.28955430828654</v>
      </c>
      <c r="T23">
        <f t="shared" si="11"/>
        <v>37.78619429796381</v>
      </c>
      <c r="U23">
        <f t="shared" si="12"/>
        <v>37.098496666666698</v>
      </c>
      <c r="V23">
        <f t="shared" si="13"/>
        <v>6.3388542873181786</v>
      </c>
      <c r="W23">
        <f t="shared" si="14"/>
        <v>45.026885685206189</v>
      </c>
      <c r="X23">
        <f t="shared" si="15"/>
        <v>2.9329068032164107</v>
      </c>
      <c r="Y23">
        <f t="shared" si="16"/>
        <v>6.5136790132923448</v>
      </c>
      <c r="Z23">
        <f t="shared" si="17"/>
        <v>3.4059474841017678</v>
      </c>
      <c r="AA23">
        <f t="shared" si="18"/>
        <v>-198.84256470774326</v>
      </c>
      <c r="AB23">
        <f t="shared" si="19"/>
        <v>79.788247043835554</v>
      </c>
      <c r="AC23">
        <f t="shared" si="20"/>
        <v>6.4364853078732258</v>
      </c>
      <c r="AD23">
        <f t="shared" si="21"/>
        <v>118.67172195225206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52016.293464293019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321</v>
      </c>
      <c r="AQ23">
        <v>995.15635999999995</v>
      </c>
      <c r="AR23">
        <v>1324.46</v>
      </c>
      <c r="AS23">
        <f t="shared" si="27"/>
        <v>0.24863237847877628</v>
      </c>
      <c r="AT23">
        <v>0.5</v>
      </c>
      <c r="AU23">
        <f t="shared" si="28"/>
        <v>1180.1774507473283</v>
      </c>
      <c r="AV23">
        <f t="shared" si="29"/>
        <v>12.205613302215788</v>
      </c>
      <c r="AW23">
        <f t="shared" si="30"/>
        <v>146.71516330316354</v>
      </c>
      <c r="AX23">
        <f t="shared" si="31"/>
        <v>0.38023798378206969</v>
      </c>
      <c r="AY23">
        <f t="shared" si="32"/>
        <v>1.0831727698183993E-2</v>
      </c>
      <c r="AZ23">
        <f t="shared" si="33"/>
        <v>1.4629509384956887</v>
      </c>
      <c r="BA23" t="s">
        <v>322</v>
      </c>
      <c r="BB23">
        <v>820.85</v>
      </c>
      <c r="BC23">
        <f t="shared" si="34"/>
        <v>503.61</v>
      </c>
      <c r="BD23">
        <f t="shared" si="35"/>
        <v>0.65388622148090803</v>
      </c>
      <c r="BE23">
        <f t="shared" si="36"/>
        <v>0.79370645125612904</v>
      </c>
      <c r="BF23">
        <f t="shared" si="37"/>
        <v>0.5407434992509581</v>
      </c>
      <c r="BG23">
        <f t="shared" si="38"/>
        <v>0.76086454836971351</v>
      </c>
      <c r="BH23">
        <f t="shared" si="39"/>
        <v>1399.991</v>
      </c>
      <c r="BI23">
        <f t="shared" si="40"/>
        <v>1180.1774507473283</v>
      </c>
      <c r="BJ23">
        <f t="shared" si="41"/>
        <v>0.8429893126079584</v>
      </c>
      <c r="BK23">
        <f t="shared" si="42"/>
        <v>0.19597862521591661</v>
      </c>
      <c r="BL23">
        <v>6</v>
      </c>
      <c r="BM23">
        <v>0.5</v>
      </c>
      <c r="BN23" t="s">
        <v>290</v>
      </c>
      <c r="BO23">
        <v>2</v>
      </c>
      <c r="BP23">
        <v>1603916824.3499999</v>
      </c>
      <c r="BQ23">
        <v>383.26690000000002</v>
      </c>
      <c r="BR23">
        <v>399.986966666667</v>
      </c>
      <c r="BS23">
        <v>28.789629999999999</v>
      </c>
      <c r="BT23">
        <v>23.534846666666699</v>
      </c>
      <c r="BU23">
        <v>381.35063333333301</v>
      </c>
      <c r="BV23">
        <v>28.4485733333333</v>
      </c>
      <c r="BW23">
        <v>500.01209999999998</v>
      </c>
      <c r="BX23">
        <v>101.8318</v>
      </c>
      <c r="BY23">
        <v>4.1923393333333302E-2</v>
      </c>
      <c r="BZ23">
        <v>37.598190000000002</v>
      </c>
      <c r="CA23">
        <v>37.098496666666698</v>
      </c>
      <c r="CB23">
        <v>999.9</v>
      </c>
      <c r="CC23">
        <v>0</v>
      </c>
      <c r="CD23">
        <v>0</v>
      </c>
      <c r="CE23">
        <v>10001.571</v>
      </c>
      <c r="CF23">
        <v>0</v>
      </c>
      <c r="CG23">
        <v>416.00290000000001</v>
      </c>
      <c r="CH23">
        <v>1399.991</v>
      </c>
      <c r="CI23">
        <v>0.89999910000000005</v>
      </c>
      <c r="CJ23">
        <v>0.100000933333333</v>
      </c>
      <c r="CK23">
        <v>0</v>
      </c>
      <c r="CL23">
        <v>996.05443333333301</v>
      </c>
      <c r="CM23">
        <v>4.9997499999999997</v>
      </c>
      <c r="CN23">
        <v>13701.52</v>
      </c>
      <c r="CO23">
        <v>12177.9566666667</v>
      </c>
      <c r="CP23">
        <v>47.616599999999998</v>
      </c>
      <c r="CQ23">
        <v>49.5041333333333</v>
      </c>
      <c r="CR23">
        <v>48.266466666666702</v>
      </c>
      <c r="CS23">
        <v>49.199599999999997</v>
      </c>
      <c r="CT23">
        <v>49.549599999999998</v>
      </c>
      <c r="CU23">
        <v>1255.49066666667</v>
      </c>
      <c r="CV23">
        <v>139.500333333333</v>
      </c>
      <c r="CW23">
        <v>0</v>
      </c>
      <c r="CX23">
        <v>150.19999980926499</v>
      </c>
      <c r="CY23">
        <v>0</v>
      </c>
      <c r="CZ23">
        <v>995.15635999999995</v>
      </c>
      <c r="DA23">
        <v>-86.826846283555</v>
      </c>
      <c r="DB23">
        <v>-1107.3692324368101</v>
      </c>
      <c r="DC23">
        <v>13689.675999999999</v>
      </c>
      <c r="DD23">
        <v>15</v>
      </c>
      <c r="DE23">
        <v>1603914584</v>
      </c>
      <c r="DF23" t="s">
        <v>291</v>
      </c>
      <c r="DG23">
        <v>1603914584</v>
      </c>
      <c r="DH23">
        <v>1603914581</v>
      </c>
      <c r="DI23">
        <v>2</v>
      </c>
      <c r="DJ23">
        <v>-0.59899999999999998</v>
      </c>
      <c r="DK23">
        <v>-9.0999999999999998E-2</v>
      </c>
      <c r="DL23">
        <v>1.9159999999999999</v>
      </c>
      <c r="DM23">
        <v>0.34100000000000003</v>
      </c>
      <c r="DN23">
        <v>400</v>
      </c>
      <c r="DO23">
        <v>26</v>
      </c>
      <c r="DP23">
        <v>0.28000000000000003</v>
      </c>
      <c r="DQ23">
        <v>0.2</v>
      </c>
      <c r="DR23">
        <v>12.2081672841077</v>
      </c>
      <c r="DS23">
        <v>8.7482374369078297E-2</v>
      </c>
      <c r="DT23">
        <v>2.05429183619939E-2</v>
      </c>
      <c r="DU23">
        <v>1</v>
      </c>
      <c r="DV23">
        <v>-16.719846666666701</v>
      </c>
      <c r="DW23">
        <v>-0.23032525027814199</v>
      </c>
      <c r="DX23">
        <v>3.1162741998881999E-2</v>
      </c>
      <c r="DY23">
        <v>0</v>
      </c>
      <c r="DZ23">
        <v>5.2513880000000004</v>
      </c>
      <c r="EA23">
        <v>0.41465165739711801</v>
      </c>
      <c r="EB23">
        <v>3.00950162430038E-2</v>
      </c>
      <c r="EC23">
        <v>0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1.9159999999999999</v>
      </c>
      <c r="EJ23">
        <v>0.34110000000000001</v>
      </c>
      <c r="EK23">
        <v>1.9163499999999101</v>
      </c>
      <c r="EL23">
        <v>0</v>
      </c>
      <c r="EM23">
        <v>0</v>
      </c>
      <c r="EN23">
        <v>0</v>
      </c>
      <c r="EO23">
        <v>0.34106000000000197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37.5</v>
      </c>
      <c r="EX23">
        <v>37.5</v>
      </c>
      <c r="EY23">
        <v>2</v>
      </c>
      <c r="EZ23">
        <v>518.649</v>
      </c>
      <c r="FA23">
        <v>497.80799999999999</v>
      </c>
      <c r="FB23">
        <v>36.605200000000004</v>
      </c>
      <c r="FC23">
        <v>34.996499999999997</v>
      </c>
      <c r="FD23">
        <v>30.0002</v>
      </c>
      <c r="FE23">
        <v>34.799900000000001</v>
      </c>
      <c r="FF23">
        <v>34.747199999999999</v>
      </c>
      <c r="FG23">
        <v>22.940799999999999</v>
      </c>
      <c r="FH23">
        <v>0</v>
      </c>
      <c r="FI23">
        <v>100</v>
      </c>
      <c r="FJ23">
        <v>-999.9</v>
      </c>
      <c r="FK23">
        <v>400</v>
      </c>
      <c r="FL23">
        <v>30.948699999999999</v>
      </c>
      <c r="FM23">
        <v>101.15</v>
      </c>
      <c r="FN23">
        <v>100.536</v>
      </c>
    </row>
    <row r="24" spans="1:170" x14ac:dyDescent="0.25">
      <c r="A24">
        <v>8</v>
      </c>
      <c r="B24">
        <v>1603916970.0999999</v>
      </c>
      <c r="C24">
        <v>1733.0999999046301</v>
      </c>
      <c r="D24" t="s">
        <v>323</v>
      </c>
      <c r="E24" t="s">
        <v>324</v>
      </c>
      <c r="F24" t="s">
        <v>325</v>
      </c>
      <c r="G24" t="s">
        <v>326</v>
      </c>
      <c r="H24">
        <v>1603916962.3499999</v>
      </c>
      <c r="I24">
        <f t="shared" si="0"/>
        <v>9.5723678261524746E-3</v>
      </c>
      <c r="J24">
        <f t="shared" si="1"/>
        <v>23.516123548387078</v>
      </c>
      <c r="K24">
        <f t="shared" si="2"/>
        <v>367.549033333333</v>
      </c>
      <c r="L24">
        <f t="shared" si="3"/>
        <v>258.44151437631479</v>
      </c>
      <c r="M24">
        <f t="shared" si="4"/>
        <v>26.327958213383042</v>
      </c>
      <c r="N24">
        <f t="shared" si="5"/>
        <v>37.442961183391695</v>
      </c>
      <c r="O24">
        <f t="shared" si="6"/>
        <v>0.41454355013206801</v>
      </c>
      <c r="P24">
        <f t="shared" si="7"/>
        <v>2.9615382253672475</v>
      </c>
      <c r="Q24">
        <f t="shared" si="8"/>
        <v>0.38479545249921221</v>
      </c>
      <c r="R24">
        <f t="shared" si="9"/>
        <v>0.24299177262033586</v>
      </c>
      <c r="S24">
        <f t="shared" si="10"/>
        <v>231.29347789138725</v>
      </c>
      <c r="T24">
        <f t="shared" si="11"/>
        <v>36.286191206130049</v>
      </c>
      <c r="U24">
        <f t="shared" si="12"/>
        <v>35.886186666666703</v>
      </c>
      <c r="V24">
        <f t="shared" si="13"/>
        <v>5.9315421688889991</v>
      </c>
      <c r="W24">
        <f t="shared" si="14"/>
        <v>54.568387576294185</v>
      </c>
      <c r="X24">
        <f t="shared" si="15"/>
        <v>3.5148181952811393</v>
      </c>
      <c r="Y24">
        <f t="shared" si="16"/>
        <v>6.4411252584052177</v>
      </c>
      <c r="Z24">
        <f t="shared" si="17"/>
        <v>2.4167239736078598</v>
      </c>
      <c r="AA24">
        <f t="shared" si="18"/>
        <v>-422.14142113332412</v>
      </c>
      <c r="AB24">
        <f t="shared" si="19"/>
        <v>240.46069544058881</v>
      </c>
      <c r="AC24">
        <f t="shared" si="20"/>
        <v>19.266747505608684</v>
      </c>
      <c r="AD24">
        <f t="shared" si="21"/>
        <v>68.879499704260638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52044.429287168641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1250.1296</v>
      </c>
      <c r="AR24">
        <v>1902.83</v>
      </c>
      <c r="AS24">
        <f t="shared" si="27"/>
        <v>0.34301561358607968</v>
      </c>
      <c r="AT24">
        <v>0.5</v>
      </c>
      <c r="AU24">
        <f t="shared" si="28"/>
        <v>1180.1974087544538</v>
      </c>
      <c r="AV24">
        <f t="shared" si="29"/>
        <v>23.516123548387078</v>
      </c>
      <c r="AW24">
        <f t="shared" si="30"/>
        <v>202.41306915830512</v>
      </c>
      <c r="AX24">
        <f t="shared" si="31"/>
        <v>0.53490327564732532</v>
      </c>
      <c r="AY24">
        <f t="shared" si="32"/>
        <v>2.0415119410939292E-2</v>
      </c>
      <c r="AZ24">
        <f t="shared" si="33"/>
        <v>0.71433075997330298</v>
      </c>
      <c r="BA24" t="s">
        <v>328</v>
      </c>
      <c r="BB24">
        <v>885</v>
      </c>
      <c r="BC24">
        <f t="shared" si="34"/>
        <v>1017.8299999999999</v>
      </c>
      <c r="BD24">
        <f t="shared" si="35"/>
        <v>0.64126661623257319</v>
      </c>
      <c r="BE24">
        <f t="shared" si="36"/>
        <v>0.57181499991586315</v>
      </c>
      <c r="BF24">
        <f t="shared" si="37"/>
        <v>0.54971045486437509</v>
      </c>
      <c r="BG24">
        <f t="shared" si="38"/>
        <v>0.53375023862859239</v>
      </c>
      <c r="BH24">
        <f t="shared" si="39"/>
        <v>1400.0146666666701</v>
      </c>
      <c r="BI24">
        <f t="shared" si="40"/>
        <v>1180.1974087544538</v>
      </c>
      <c r="BJ24">
        <f t="shared" si="41"/>
        <v>0.84298931779365949</v>
      </c>
      <c r="BK24">
        <f t="shared" si="42"/>
        <v>0.19597863558731898</v>
      </c>
      <c r="BL24">
        <v>6</v>
      </c>
      <c r="BM24">
        <v>0.5</v>
      </c>
      <c r="BN24" t="s">
        <v>290</v>
      </c>
      <c r="BO24">
        <v>2</v>
      </c>
      <c r="BP24">
        <v>1603916962.3499999</v>
      </c>
      <c r="BQ24">
        <v>367.549033333333</v>
      </c>
      <c r="BR24">
        <v>399.99056666666701</v>
      </c>
      <c r="BS24">
        <v>34.502293333333299</v>
      </c>
      <c r="BT24">
        <v>23.4117033333333</v>
      </c>
      <c r="BU24">
        <v>365.632833333333</v>
      </c>
      <c r="BV24">
        <v>34.1612266666667</v>
      </c>
      <c r="BW24">
        <v>499.99680000000001</v>
      </c>
      <c r="BX24">
        <v>101.8275</v>
      </c>
      <c r="BY24">
        <v>4.4516486666666702E-2</v>
      </c>
      <c r="BZ24">
        <v>37.392243333333298</v>
      </c>
      <c r="CA24">
        <v>35.886186666666703</v>
      </c>
      <c r="CB24">
        <v>999.9</v>
      </c>
      <c r="CC24">
        <v>0</v>
      </c>
      <c r="CD24">
        <v>0</v>
      </c>
      <c r="CE24">
        <v>10000.7336666667</v>
      </c>
      <c r="CF24">
        <v>0</v>
      </c>
      <c r="CG24">
        <v>511.77176666666702</v>
      </c>
      <c r="CH24">
        <v>1400.0146666666701</v>
      </c>
      <c r="CI24">
        <v>0.89999926666666696</v>
      </c>
      <c r="CJ24">
        <v>0.10000094666666701</v>
      </c>
      <c r="CK24">
        <v>0</v>
      </c>
      <c r="CL24">
        <v>1250.9179999999999</v>
      </c>
      <c r="CM24">
        <v>4.9997499999999997</v>
      </c>
      <c r="CN24">
        <v>16969.356666666699</v>
      </c>
      <c r="CO24">
        <v>12178.17</v>
      </c>
      <c r="CP24">
        <v>47.612333333333297</v>
      </c>
      <c r="CQ24">
        <v>49.495800000000003</v>
      </c>
      <c r="CR24">
        <v>48.25</v>
      </c>
      <c r="CS24">
        <v>49.230966666666703</v>
      </c>
      <c r="CT24">
        <v>49.561999999999998</v>
      </c>
      <c r="CU24">
        <v>1255.5123333333299</v>
      </c>
      <c r="CV24">
        <v>139.50299999999999</v>
      </c>
      <c r="CW24">
        <v>0</v>
      </c>
      <c r="CX24">
        <v>137</v>
      </c>
      <c r="CY24">
        <v>0</v>
      </c>
      <c r="CZ24">
        <v>1250.1296</v>
      </c>
      <c r="DA24">
        <v>-116.569999830995</v>
      </c>
      <c r="DB24">
        <v>-1543.0230746873101</v>
      </c>
      <c r="DC24">
        <v>16958.704000000002</v>
      </c>
      <c r="DD24">
        <v>15</v>
      </c>
      <c r="DE24">
        <v>1603914584</v>
      </c>
      <c r="DF24" t="s">
        <v>291</v>
      </c>
      <c r="DG24">
        <v>1603914584</v>
      </c>
      <c r="DH24">
        <v>1603914581</v>
      </c>
      <c r="DI24">
        <v>2</v>
      </c>
      <c r="DJ24">
        <v>-0.59899999999999998</v>
      </c>
      <c r="DK24">
        <v>-9.0999999999999998E-2</v>
      </c>
      <c r="DL24">
        <v>1.9159999999999999</v>
      </c>
      <c r="DM24">
        <v>0.34100000000000003</v>
      </c>
      <c r="DN24">
        <v>400</v>
      </c>
      <c r="DO24">
        <v>26</v>
      </c>
      <c r="DP24">
        <v>0.28000000000000003</v>
      </c>
      <c r="DQ24">
        <v>0.2</v>
      </c>
      <c r="DR24">
        <v>23.520879639529198</v>
      </c>
      <c r="DS24">
        <v>-0.375087737964723</v>
      </c>
      <c r="DT24">
        <v>5.2431863064284601E-2</v>
      </c>
      <c r="DU24">
        <v>1</v>
      </c>
      <c r="DV24">
        <v>-32.4423866666667</v>
      </c>
      <c r="DW24">
        <v>0.35198042269191299</v>
      </c>
      <c r="DX24">
        <v>6.0142357416014001E-2</v>
      </c>
      <c r="DY24">
        <v>0</v>
      </c>
      <c r="DZ24">
        <v>11.0867966666667</v>
      </c>
      <c r="EA24">
        <v>0.42629499443824698</v>
      </c>
      <c r="EB24">
        <v>3.11535924448887E-2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1.9159999999999999</v>
      </c>
      <c r="EJ24">
        <v>0.34110000000000001</v>
      </c>
      <c r="EK24">
        <v>1.9163499999999101</v>
      </c>
      <c r="EL24">
        <v>0</v>
      </c>
      <c r="EM24">
        <v>0</v>
      </c>
      <c r="EN24">
        <v>0</v>
      </c>
      <c r="EO24">
        <v>0.34106000000000197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39.799999999999997</v>
      </c>
      <c r="EX24">
        <v>39.799999999999997</v>
      </c>
      <c r="EY24">
        <v>2</v>
      </c>
      <c r="EZ24">
        <v>520.92899999999997</v>
      </c>
      <c r="FA24">
        <v>496.61200000000002</v>
      </c>
      <c r="FB24">
        <v>36.567799999999998</v>
      </c>
      <c r="FC24">
        <v>34.954999999999998</v>
      </c>
      <c r="FD24">
        <v>30.0002</v>
      </c>
      <c r="FE24">
        <v>34.771500000000003</v>
      </c>
      <c r="FF24">
        <v>34.713000000000001</v>
      </c>
      <c r="FG24">
        <v>22.937999999999999</v>
      </c>
      <c r="FH24">
        <v>0</v>
      </c>
      <c r="FI24">
        <v>100</v>
      </c>
      <c r="FJ24">
        <v>-999.9</v>
      </c>
      <c r="FK24">
        <v>400</v>
      </c>
      <c r="FL24">
        <v>28.555900000000001</v>
      </c>
      <c r="FM24">
        <v>101.161</v>
      </c>
      <c r="FN24">
        <v>100.55</v>
      </c>
    </row>
    <row r="25" spans="1:170" x14ac:dyDescent="0.25">
      <c r="A25">
        <v>9</v>
      </c>
      <c r="B25">
        <v>1603917113.0999999</v>
      </c>
      <c r="C25">
        <v>1876.0999999046301</v>
      </c>
      <c r="D25" t="s">
        <v>329</v>
      </c>
      <c r="E25" t="s">
        <v>330</v>
      </c>
      <c r="F25" t="s">
        <v>325</v>
      </c>
      <c r="G25" t="s">
        <v>326</v>
      </c>
      <c r="H25">
        <v>1603917105.0999999</v>
      </c>
      <c r="I25">
        <f t="shared" si="0"/>
        <v>7.0100169974864667E-3</v>
      </c>
      <c r="J25">
        <f t="shared" si="1"/>
        <v>18.163080336028226</v>
      </c>
      <c r="K25">
        <f t="shared" si="2"/>
        <v>375.075774193548</v>
      </c>
      <c r="L25">
        <f t="shared" si="3"/>
        <v>240.34006198033194</v>
      </c>
      <c r="M25">
        <f t="shared" si="4"/>
        <v>24.483889692256117</v>
      </c>
      <c r="N25">
        <f t="shared" si="5"/>
        <v>38.209667609821551</v>
      </c>
      <c r="O25">
        <f t="shared" si="6"/>
        <v>0.25100016264172531</v>
      </c>
      <c r="P25">
        <f t="shared" si="7"/>
        <v>2.9619726562250901</v>
      </c>
      <c r="Q25">
        <f t="shared" si="8"/>
        <v>0.23975393104093581</v>
      </c>
      <c r="R25">
        <f t="shared" si="9"/>
        <v>0.1508146410353533</v>
      </c>
      <c r="S25">
        <f t="shared" si="10"/>
        <v>231.28725038193971</v>
      </c>
      <c r="T25">
        <f t="shared" si="11"/>
        <v>37.048457862684351</v>
      </c>
      <c r="U25">
        <f t="shared" si="12"/>
        <v>36.2302161290323</v>
      </c>
      <c r="V25">
        <f t="shared" si="13"/>
        <v>6.0447503888114031</v>
      </c>
      <c r="W25">
        <f t="shared" si="14"/>
        <v>49.412389166618119</v>
      </c>
      <c r="X25">
        <f t="shared" si="15"/>
        <v>3.2013525189481871</v>
      </c>
      <c r="Y25">
        <f t="shared" si="16"/>
        <v>6.4788458379400682</v>
      </c>
      <c r="Z25">
        <f t="shared" si="17"/>
        <v>2.8433978698632161</v>
      </c>
      <c r="AA25">
        <f t="shared" si="18"/>
        <v>-309.14174958915316</v>
      </c>
      <c r="AB25">
        <f t="shared" si="19"/>
        <v>202.69700132659275</v>
      </c>
      <c r="AC25">
        <f t="shared" si="20"/>
        <v>16.274079030421071</v>
      </c>
      <c r="AD25">
        <f t="shared" si="21"/>
        <v>141.11658114980037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52038.696095789615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331</v>
      </c>
      <c r="AQ25">
        <v>1182.36884615385</v>
      </c>
      <c r="AR25">
        <v>1679.3</v>
      </c>
      <c r="AS25">
        <f t="shared" si="27"/>
        <v>0.29591565166804623</v>
      </c>
      <c r="AT25">
        <v>0.5</v>
      </c>
      <c r="AU25">
        <f t="shared" si="28"/>
        <v>1180.1662139835048</v>
      </c>
      <c r="AV25">
        <f t="shared" si="29"/>
        <v>18.163080336028226</v>
      </c>
      <c r="AW25">
        <f t="shared" si="30"/>
        <v>174.61482714376987</v>
      </c>
      <c r="AX25">
        <f t="shared" si="31"/>
        <v>0.46015006252605245</v>
      </c>
      <c r="AY25">
        <f t="shared" si="32"/>
        <v>1.5879820650505753E-2</v>
      </c>
      <c r="AZ25">
        <f t="shared" si="33"/>
        <v>0.94252367057702613</v>
      </c>
      <c r="BA25" t="s">
        <v>332</v>
      </c>
      <c r="BB25">
        <v>906.57</v>
      </c>
      <c r="BC25">
        <f t="shared" si="34"/>
        <v>772.7299999999999</v>
      </c>
      <c r="BD25">
        <f t="shared" si="35"/>
        <v>0.64308510585346768</v>
      </c>
      <c r="BE25">
        <f t="shared" si="36"/>
        <v>0.67194790087921519</v>
      </c>
      <c r="BF25">
        <f t="shared" si="37"/>
        <v>0.51558337390360098</v>
      </c>
      <c r="BG25">
        <f t="shared" si="38"/>
        <v>0.62152599058051383</v>
      </c>
      <c r="BH25">
        <f t="shared" si="39"/>
        <v>1399.97774193548</v>
      </c>
      <c r="BI25">
        <f t="shared" si="40"/>
        <v>1180.1662139835048</v>
      </c>
      <c r="BJ25">
        <f t="shared" si="41"/>
        <v>0.84298926949503927</v>
      </c>
      <c r="BK25">
        <f t="shared" si="42"/>
        <v>0.19597853899007858</v>
      </c>
      <c r="BL25">
        <v>6</v>
      </c>
      <c r="BM25">
        <v>0.5</v>
      </c>
      <c r="BN25" t="s">
        <v>290</v>
      </c>
      <c r="BO25">
        <v>2</v>
      </c>
      <c r="BP25">
        <v>1603917105.0999999</v>
      </c>
      <c r="BQ25">
        <v>375.075774193548</v>
      </c>
      <c r="BR25">
        <v>400.02558064516103</v>
      </c>
      <c r="BS25">
        <v>31.425287096774198</v>
      </c>
      <c r="BT25">
        <v>23.2779548387097</v>
      </c>
      <c r="BU25">
        <v>373.15945161290301</v>
      </c>
      <c r="BV25">
        <v>31.084241935483899</v>
      </c>
      <c r="BW25">
        <v>500.02074193548401</v>
      </c>
      <c r="BX25">
        <v>101.825903225806</v>
      </c>
      <c r="BY25">
        <v>4.5959045161290298E-2</v>
      </c>
      <c r="BZ25">
        <v>37.499564516128999</v>
      </c>
      <c r="CA25">
        <v>36.2302161290323</v>
      </c>
      <c r="CB25">
        <v>999.9</v>
      </c>
      <c r="CC25">
        <v>0</v>
      </c>
      <c r="CD25">
        <v>0</v>
      </c>
      <c r="CE25">
        <v>10003.3535483871</v>
      </c>
      <c r="CF25">
        <v>0</v>
      </c>
      <c r="CG25">
        <v>423.20996774193497</v>
      </c>
      <c r="CH25">
        <v>1399.97774193548</v>
      </c>
      <c r="CI25">
        <v>0.90000054838709698</v>
      </c>
      <c r="CJ25">
        <v>9.9999809677419393E-2</v>
      </c>
      <c r="CK25">
        <v>0</v>
      </c>
      <c r="CL25">
        <v>1185.3022580645199</v>
      </c>
      <c r="CM25">
        <v>4.9997499999999997</v>
      </c>
      <c r="CN25">
        <v>16091.6870967742</v>
      </c>
      <c r="CO25">
        <v>12177.867741935501</v>
      </c>
      <c r="CP25">
        <v>47.686999999999998</v>
      </c>
      <c r="CQ25">
        <v>49.561999999999998</v>
      </c>
      <c r="CR25">
        <v>48.378999999999998</v>
      </c>
      <c r="CS25">
        <v>49.316064516129003</v>
      </c>
      <c r="CT25">
        <v>49.622903225806397</v>
      </c>
      <c r="CU25">
        <v>1255.4816129032299</v>
      </c>
      <c r="CV25">
        <v>139.49709677419401</v>
      </c>
      <c r="CW25">
        <v>0</v>
      </c>
      <c r="CX25">
        <v>142.39999985694899</v>
      </c>
      <c r="CY25">
        <v>0</v>
      </c>
      <c r="CZ25">
        <v>1182.36884615385</v>
      </c>
      <c r="DA25">
        <v>-234.03794888434601</v>
      </c>
      <c r="DB25">
        <v>-3076.4649595043302</v>
      </c>
      <c r="DC25">
        <v>16053.3230769231</v>
      </c>
      <c r="DD25">
        <v>15</v>
      </c>
      <c r="DE25">
        <v>1603914584</v>
      </c>
      <c r="DF25" t="s">
        <v>291</v>
      </c>
      <c r="DG25">
        <v>1603914584</v>
      </c>
      <c r="DH25">
        <v>1603914581</v>
      </c>
      <c r="DI25">
        <v>2</v>
      </c>
      <c r="DJ25">
        <v>-0.59899999999999998</v>
      </c>
      <c r="DK25">
        <v>-9.0999999999999998E-2</v>
      </c>
      <c r="DL25">
        <v>1.9159999999999999</v>
      </c>
      <c r="DM25">
        <v>0.34100000000000003</v>
      </c>
      <c r="DN25">
        <v>400</v>
      </c>
      <c r="DO25">
        <v>26</v>
      </c>
      <c r="DP25">
        <v>0.28000000000000003</v>
      </c>
      <c r="DQ25">
        <v>0.2</v>
      </c>
      <c r="DR25">
        <v>18.171473411318999</v>
      </c>
      <c r="DS25">
        <v>-0.313774881731269</v>
      </c>
      <c r="DT25">
        <v>3.5154462575912003E-2</v>
      </c>
      <c r="DU25">
        <v>1</v>
      </c>
      <c r="DV25">
        <v>-24.951516666666699</v>
      </c>
      <c r="DW25">
        <v>8.5265406006666697E-2</v>
      </c>
      <c r="DX25">
        <v>3.3840558341860803E-2</v>
      </c>
      <c r="DY25">
        <v>1</v>
      </c>
      <c r="DZ25">
        <v>8.1445989999999995</v>
      </c>
      <c r="EA25">
        <v>0.78161112347053396</v>
      </c>
      <c r="EB25">
        <v>5.67119734183179E-2</v>
      </c>
      <c r="EC25">
        <v>0</v>
      </c>
      <c r="ED25">
        <v>2</v>
      </c>
      <c r="EE25">
        <v>3</v>
      </c>
      <c r="EF25" t="s">
        <v>297</v>
      </c>
      <c r="EG25">
        <v>100</v>
      </c>
      <c r="EH25">
        <v>100</v>
      </c>
      <c r="EI25">
        <v>1.9159999999999999</v>
      </c>
      <c r="EJ25">
        <v>0.34110000000000001</v>
      </c>
      <c r="EK25">
        <v>1.9163499999999101</v>
      </c>
      <c r="EL25">
        <v>0</v>
      </c>
      <c r="EM25">
        <v>0</v>
      </c>
      <c r="EN25">
        <v>0</v>
      </c>
      <c r="EO25">
        <v>0.34106000000000197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42.2</v>
      </c>
      <c r="EX25">
        <v>42.2</v>
      </c>
      <c r="EY25">
        <v>2</v>
      </c>
      <c r="EZ25">
        <v>517.46299999999997</v>
      </c>
      <c r="FA25">
        <v>495.21300000000002</v>
      </c>
      <c r="FB25">
        <v>36.591799999999999</v>
      </c>
      <c r="FC25">
        <v>34.989800000000002</v>
      </c>
      <c r="FD25">
        <v>30.000599999999999</v>
      </c>
      <c r="FE25">
        <v>34.796799999999998</v>
      </c>
      <c r="FF25">
        <v>34.747500000000002</v>
      </c>
      <c r="FG25">
        <v>22.933199999999999</v>
      </c>
      <c r="FH25">
        <v>0</v>
      </c>
      <c r="FI25">
        <v>100</v>
      </c>
      <c r="FJ25">
        <v>-999.9</v>
      </c>
      <c r="FK25">
        <v>400</v>
      </c>
      <c r="FL25">
        <v>33.960099999999997</v>
      </c>
      <c r="FM25">
        <v>101.14700000000001</v>
      </c>
      <c r="FN25">
        <v>100.526</v>
      </c>
    </row>
    <row r="26" spans="1:170" x14ac:dyDescent="0.25">
      <c r="A26">
        <v>10</v>
      </c>
      <c r="B26">
        <v>1603917318.5999999</v>
      </c>
      <c r="C26">
        <v>2081.5999999046298</v>
      </c>
      <c r="D26" t="s">
        <v>333</v>
      </c>
      <c r="E26" t="s">
        <v>334</v>
      </c>
      <c r="F26" t="s">
        <v>335</v>
      </c>
      <c r="G26" t="s">
        <v>336</v>
      </c>
      <c r="H26">
        <v>1603917310.5999999</v>
      </c>
      <c r="I26">
        <f t="shared" si="0"/>
        <v>8.0515794443765786E-3</v>
      </c>
      <c r="J26">
        <f t="shared" si="1"/>
        <v>14.230022334252904</v>
      </c>
      <c r="K26">
        <f t="shared" si="2"/>
        <v>379.23396774193498</v>
      </c>
      <c r="L26">
        <f t="shared" si="3"/>
        <v>282.33309307425719</v>
      </c>
      <c r="M26">
        <f t="shared" si="4"/>
        <v>28.75753915508465</v>
      </c>
      <c r="N26">
        <f t="shared" si="5"/>
        <v>38.62755002442605</v>
      </c>
      <c r="O26">
        <f t="shared" si="6"/>
        <v>0.29197255153442264</v>
      </c>
      <c r="P26">
        <f t="shared" si="7"/>
        <v>2.961544208031297</v>
      </c>
      <c r="Q26">
        <f t="shared" si="8"/>
        <v>0.27687164951286081</v>
      </c>
      <c r="R26">
        <f t="shared" si="9"/>
        <v>0.17433642643743841</v>
      </c>
      <c r="S26">
        <f t="shared" si="10"/>
        <v>231.29035566263278</v>
      </c>
      <c r="T26">
        <f t="shared" si="11"/>
        <v>36.801137507809933</v>
      </c>
      <c r="U26">
        <f t="shared" si="12"/>
        <v>36.464764516129001</v>
      </c>
      <c r="V26">
        <f t="shared" si="13"/>
        <v>6.1230037690246153</v>
      </c>
      <c r="W26">
        <f t="shared" si="14"/>
        <v>50.850862240738174</v>
      </c>
      <c r="X26">
        <f t="shared" si="15"/>
        <v>3.2979358404992696</v>
      </c>
      <c r="Y26">
        <f t="shared" si="16"/>
        <v>6.48550623367246</v>
      </c>
      <c r="Z26">
        <f t="shared" si="17"/>
        <v>2.8250679285253457</v>
      </c>
      <c r="AA26">
        <f t="shared" si="18"/>
        <v>-355.07465349700709</v>
      </c>
      <c r="AB26">
        <f t="shared" si="19"/>
        <v>168.23563208212803</v>
      </c>
      <c r="AC26">
        <f t="shared" si="20"/>
        <v>13.5257716487385</v>
      </c>
      <c r="AD26">
        <f t="shared" si="21"/>
        <v>57.977105896492219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52023.118956809165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1095.66730769231</v>
      </c>
      <c r="AR26">
        <v>1389.91</v>
      </c>
      <c r="AS26">
        <f t="shared" si="27"/>
        <v>0.21169909728521275</v>
      </c>
      <c r="AT26">
        <v>0.5</v>
      </c>
      <c r="AU26">
        <f t="shared" si="28"/>
        <v>1180.1844297795221</v>
      </c>
      <c r="AV26">
        <f t="shared" si="29"/>
        <v>14.230022334252904</v>
      </c>
      <c r="AW26">
        <f t="shared" si="30"/>
        <v>124.92198920719419</v>
      </c>
      <c r="AX26">
        <f t="shared" si="31"/>
        <v>0.47391557726759287</v>
      </c>
      <c r="AY26">
        <f t="shared" si="32"/>
        <v>1.2546996418886378E-2</v>
      </c>
      <c r="AZ26">
        <f t="shared" si="33"/>
        <v>1.3469721061075894</v>
      </c>
      <c r="BA26" t="s">
        <v>338</v>
      </c>
      <c r="BB26">
        <v>731.21</v>
      </c>
      <c r="BC26">
        <f t="shared" si="34"/>
        <v>658.7</v>
      </c>
      <c r="BD26">
        <f t="shared" si="35"/>
        <v>0.44670212890191291</v>
      </c>
      <c r="BE26">
        <f t="shared" si="36"/>
        <v>0.73973376743965513</v>
      </c>
      <c r="BF26">
        <f t="shared" si="37"/>
        <v>0.43628152647864582</v>
      </c>
      <c r="BG26">
        <f t="shared" si="38"/>
        <v>0.73516364484332664</v>
      </c>
      <c r="BH26">
        <f t="shared" si="39"/>
        <v>1399.9996774193501</v>
      </c>
      <c r="BI26">
        <f t="shared" si="40"/>
        <v>1180.1844297795221</v>
      </c>
      <c r="BJ26">
        <f t="shared" si="41"/>
        <v>0.84298907265106082</v>
      </c>
      <c r="BK26">
        <f t="shared" si="42"/>
        <v>0.19597814530212165</v>
      </c>
      <c r="BL26">
        <v>6</v>
      </c>
      <c r="BM26">
        <v>0.5</v>
      </c>
      <c r="BN26" t="s">
        <v>290</v>
      </c>
      <c r="BO26">
        <v>2</v>
      </c>
      <c r="BP26">
        <v>1603917310.5999999</v>
      </c>
      <c r="BQ26">
        <v>379.23396774193498</v>
      </c>
      <c r="BR26">
        <v>399.973935483871</v>
      </c>
      <c r="BS26">
        <v>32.378167741935499</v>
      </c>
      <c r="BT26">
        <v>23.029187096774201</v>
      </c>
      <c r="BU26">
        <v>377.317580645161</v>
      </c>
      <c r="BV26">
        <v>32.037116129032299</v>
      </c>
      <c r="BW26">
        <v>500.00429032258103</v>
      </c>
      <c r="BX26">
        <v>101.811935483871</v>
      </c>
      <c r="BY26">
        <v>4.4842416129032302E-2</v>
      </c>
      <c r="BZ26">
        <v>37.518458064516103</v>
      </c>
      <c r="CA26">
        <v>36.464764516129001</v>
      </c>
      <c r="CB26">
        <v>999.9</v>
      </c>
      <c r="CC26">
        <v>0</v>
      </c>
      <c r="CD26">
        <v>0</v>
      </c>
      <c r="CE26">
        <v>10002.2964516129</v>
      </c>
      <c r="CF26">
        <v>0</v>
      </c>
      <c r="CG26">
        <v>658.20622580645204</v>
      </c>
      <c r="CH26">
        <v>1399.9996774193501</v>
      </c>
      <c r="CI26">
        <v>0.90000825806451601</v>
      </c>
      <c r="CJ26">
        <v>9.9992129032258098E-2</v>
      </c>
      <c r="CK26">
        <v>0</v>
      </c>
      <c r="CL26">
        <v>1096.12516129032</v>
      </c>
      <c r="CM26">
        <v>4.9997499999999997</v>
      </c>
      <c r="CN26">
        <v>15050.2580645161</v>
      </c>
      <c r="CO26">
        <v>12178.083870967699</v>
      </c>
      <c r="CP26">
        <v>47.8241935483871</v>
      </c>
      <c r="CQ26">
        <v>49.625</v>
      </c>
      <c r="CR26">
        <v>48.443096774193499</v>
      </c>
      <c r="CS26">
        <v>49.370935483871001</v>
      </c>
      <c r="CT26">
        <v>49.753999999999998</v>
      </c>
      <c r="CU26">
        <v>1255.5096774193501</v>
      </c>
      <c r="CV26">
        <v>139.49</v>
      </c>
      <c r="CW26">
        <v>0</v>
      </c>
      <c r="CX26">
        <v>94.399999856948895</v>
      </c>
      <c r="CY26">
        <v>0</v>
      </c>
      <c r="CZ26">
        <v>1095.66730769231</v>
      </c>
      <c r="DA26">
        <v>-76.455042783060094</v>
      </c>
      <c r="DB26">
        <v>-1022.63931695056</v>
      </c>
      <c r="DC26">
        <v>15044.0769230769</v>
      </c>
      <c r="DD26">
        <v>15</v>
      </c>
      <c r="DE26">
        <v>1603914584</v>
      </c>
      <c r="DF26" t="s">
        <v>291</v>
      </c>
      <c r="DG26">
        <v>1603914584</v>
      </c>
      <c r="DH26">
        <v>1603914581</v>
      </c>
      <c r="DI26">
        <v>2</v>
      </c>
      <c r="DJ26">
        <v>-0.59899999999999998</v>
      </c>
      <c r="DK26">
        <v>-9.0999999999999998E-2</v>
      </c>
      <c r="DL26">
        <v>1.9159999999999999</v>
      </c>
      <c r="DM26">
        <v>0.34100000000000003</v>
      </c>
      <c r="DN26">
        <v>400</v>
      </c>
      <c r="DO26">
        <v>26</v>
      </c>
      <c r="DP26">
        <v>0.28000000000000003</v>
      </c>
      <c r="DQ26">
        <v>0.2</v>
      </c>
      <c r="DR26">
        <v>14.2290924942468</v>
      </c>
      <c r="DS26">
        <v>-0.10848410731213901</v>
      </c>
      <c r="DT26">
        <v>2.3796934994267601E-2</v>
      </c>
      <c r="DU26">
        <v>1</v>
      </c>
      <c r="DV26">
        <v>-20.737453333333299</v>
      </c>
      <c r="DW26">
        <v>0.12865494994434701</v>
      </c>
      <c r="DX26">
        <v>2.80195138351036E-2</v>
      </c>
      <c r="DY26">
        <v>1</v>
      </c>
      <c r="DZ26">
        <v>9.34811366666667</v>
      </c>
      <c r="EA26">
        <v>-0.21953325917687799</v>
      </c>
      <c r="EB26">
        <v>1.59551278033809E-2</v>
      </c>
      <c r="EC26">
        <v>0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1.9159999999999999</v>
      </c>
      <c r="EJ26">
        <v>0.34100000000000003</v>
      </c>
      <c r="EK26">
        <v>1.9163499999999101</v>
      </c>
      <c r="EL26">
        <v>0</v>
      </c>
      <c r="EM26">
        <v>0</v>
      </c>
      <c r="EN26">
        <v>0</v>
      </c>
      <c r="EO26">
        <v>0.34106000000000197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45.6</v>
      </c>
      <c r="EX26">
        <v>45.6</v>
      </c>
      <c r="EY26">
        <v>2</v>
      </c>
      <c r="EZ26">
        <v>523.73900000000003</v>
      </c>
      <c r="FA26">
        <v>495.649</v>
      </c>
      <c r="FB26">
        <v>36.603299999999997</v>
      </c>
      <c r="FC26">
        <v>35.121600000000001</v>
      </c>
      <c r="FD26">
        <v>30.0001</v>
      </c>
      <c r="FE26">
        <v>34.904499999999999</v>
      </c>
      <c r="FF26">
        <v>34.8489</v>
      </c>
      <c r="FG26">
        <v>22.9206</v>
      </c>
      <c r="FH26">
        <v>0</v>
      </c>
      <c r="FI26">
        <v>100</v>
      </c>
      <c r="FJ26">
        <v>-999.9</v>
      </c>
      <c r="FK26">
        <v>400</v>
      </c>
      <c r="FL26">
        <v>32.1267</v>
      </c>
      <c r="FM26">
        <v>101.136</v>
      </c>
      <c r="FN26">
        <v>100.51600000000001</v>
      </c>
    </row>
    <row r="27" spans="1:170" x14ac:dyDescent="0.25">
      <c r="A27">
        <v>11</v>
      </c>
      <c r="B27">
        <v>1603917485</v>
      </c>
      <c r="C27">
        <v>2248</v>
      </c>
      <c r="D27" t="s">
        <v>339</v>
      </c>
      <c r="E27" t="s">
        <v>340</v>
      </c>
      <c r="F27" t="s">
        <v>335</v>
      </c>
      <c r="G27" t="s">
        <v>336</v>
      </c>
      <c r="H27">
        <v>1603917477</v>
      </c>
      <c r="I27">
        <f t="shared" si="0"/>
        <v>9.1742544404124406E-3</v>
      </c>
      <c r="J27">
        <f t="shared" si="1"/>
        <v>14.391913677845222</v>
      </c>
      <c r="K27">
        <f t="shared" si="2"/>
        <v>378.54129032258101</v>
      </c>
      <c r="L27">
        <f t="shared" si="3"/>
        <v>300.40237220204824</v>
      </c>
      <c r="M27">
        <f t="shared" si="4"/>
        <v>30.596852315364107</v>
      </c>
      <c r="N27">
        <f t="shared" si="5"/>
        <v>38.555527609073948</v>
      </c>
      <c r="O27">
        <f t="shared" si="6"/>
        <v>0.38025937888669309</v>
      </c>
      <c r="P27">
        <f t="shared" si="7"/>
        <v>2.9613652392388055</v>
      </c>
      <c r="Q27">
        <f t="shared" si="8"/>
        <v>0.35506669990051681</v>
      </c>
      <c r="R27">
        <f t="shared" si="9"/>
        <v>0.22404091398084341</v>
      </c>
      <c r="S27">
        <f t="shared" si="10"/>
        <v>231.28794158220856</v>
      </c>
      <c r="T27">
        <f t="shared" si="11"/>
        <v>36.41521497685553</v>
      </c>
      <c r="U27">
        <f t="shared" si="12"/>
        <v>35.876203225806499</v>
      </c>
      <c r="V27">
        <f t="shared" si="13"/>
        <v>5.9282846537471272</v>
      </c>
      <c r="W27">
        <f t="shared" si="14"/>
        <v>52.976041145097064</v>
      </c>
      <c r="X27">
        <f t="shared" si="15"/>
        <v>3.4173342793850341</v>
      </c>
      <c r="Y27">
        <f t="shared" si="16"/>
        <v>6.4507165985190058</v>
      </c>
      <c r="Z27">
        <f t="shared" si="17"/>
        <v>2.5109503743620931</v>
      </c>
      <c r="AA27">
        <f t="shared" si="18"/>
        <v>-404.58462082218864</v>
      </c>
      <c r="AB27">
        <f t="shared" si="19"/>
        <v>246.40553963486684</v>
      </c>
      <c r="AC27">
        <f t="shared" si="20"/>
        <v>19.745893397596969</v>
      </c>
      <c r="AD27">
        <f t="shared" si="21"/>
        <v>92.854753792483734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52034.51334183474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341</v>
      </c>
      <c r="AQ27">
        <v>1106.4234615384601</v>
      </c>
      <c r="AR27">
        <v>1366.03</v>
      </c>
      <c r="AS27">
        <f t="shared" si="27"/>
        <v>0.19004453669505061</v>
      </c>
      <c r="AT27">
        <v>0.5</v>
      </c>
      <c r="AU27">
        <f t="shared" si="28"/>
        <v>1180.1670684893047</v>
      </c>
      <c r="AV27">
        <f t="shared" si="29"/>
        <v>14.391913677845222</v>
      </c>
      <c r="AW27">
        <f t="shared" si="30"/>
        <v>112.14215187690299</v>
      </c>
      <c r="AX27">
        <f t="shared" si="31"/>
        <v>0.46750071374713587</v>
      </c>
      <c r="AY27">
        <f t="shared" si="32"/>
        <v>1.2684357628131112E-2</v>
      </c>
      <c r="AZ27">
        <f t="shared" si="33"/>
        <v>1.388000263537404</v>
      </c>
      <c r="BA27" t="s">
        <v>342</v>
      </c>
      <c r="BB27">
        <v>727.41</v>
      </c>
      <c r="BC27">
        <f t="shared" si="34"/>
        <v>638.62</v>
      </c>
      <c r="BD27">
        <f t="shared" si="35"/>
        <v>0.40651175732288358</v>
      </c>
      <c r="BE27">
        <f t="shared" si="36"/>
        <v>0.74804609673054079</v>
      </c>
      <c r="BF27">
        <f t="shared" si="37"/>
        <v>0.39905512351029343</v>
      </c>
      <c r="BG27">
        <f t="shared" si="38"/>
        <v>0.74454084234080753</v>
      </c>
      <c r="BH27">
        <f t="shared" si="39"/>
        <v>1399.9783870967699</v>
      </c>
      <c r="BI27">
        <f t="shared" si="40"/>
        <v>1180.1670684893047</v>
      </c>
      <c r="BJ27">
        <f t="shared" si="41"/>
        <v>0.84298949138543289</v>
      </c>
      <c r="BK27">
        <f t="shared" si="42"/>
        <v>0.19597898277086573</v>
      </c>
      <c r="BL27">
        <v>6</v>
      </c>
      <c r="BM27">
        <v>0.5</v>
      </c>
      <c r="BN27" t="s">
        <v>290</v>
      </c>
      <c r="BO27">
        <v>2</v>
      </c>
      <c r="BP27">
        <v>1603917477</v>
      </c>
      <c r="BQ27">
        <v>378.54129032258101</v>
      </c>
      <c r="BR27">
        <v>399.97870967741898</v>
      </c>
      <c r="BS27">
        <v>33.551664516129001</v>
      </c>
      <c r="BT27">
        <v>22.912070967741901</v>
      </c>
      <c r="BU27">
        <v>376.624967741935</v>
      </c>
      <c r="BV27">
        <v>33.210596774193498</v>
      </c>
      <c r="BW27">
        <v>500.006483870968</v>
      </c>
      <c r="BX27">
        <v>101.806548387097</v>
      </c>
      <c r="BY27">
        <v>4.6350080645161301E-2</v>
      </c>
      <c r="BZ27">
        <v>37.419583870967699</v>
      </c>
      <c r="CA27">
        <v>35.876203225806499</v>
      </c>
      <c r="CB27">
        <v>999.9</v>
      </c>
      <c r="CC27">
        <v>0</v>
      </c>
      <c r="CD27">
        <v>0</v>
      </c>
      <c r="CE27">
        <v>10001.8109677419</v>
      </c>
      <c r="CF27">
        <v>0</v>
      </c>
      <c r="CG27">
        <v>768.11025806451596</v>
      </c>
      <c r="CH27">
        <v>1399.9783870967699</v>
      </c>
      <c r="CI27">
        <v>0.89999419354838694</v>
      </c>
      <c r="CJ27">
        <v>0.100005896774194</v>
      </c>
      <c r="CK27">
        <v>0</v>
      </c>
      <c r="CL27">
        <v>1107.56741935484</v>
      </c>
      <c r="CM27">
        <v>4.9997499999999997</v>
      </c>
      <c r="CN27">
        <v>15322.0903225806</v>
      </c>
      <c r="CO27">
        <v>12177.8516129032</v>
      </c>
      <c r="CP27">
        <v>47.721548387096803</v>
      </c>
      <c r="CQ27">
        <v>49.686999999999998</v>
      </c>
      <c r="CR27">
        <v>48.4796774193548</v>
      </c>
      <c r="CS27">
        <v>49.25</v>
      </c>
      <c r="CT27">
        <v>49.625</v>
      </c>
      <c r="CU27">
        <v>1255.4709677419401</v>
      </c>
      <c r="CV27">
        <v>139.50741935483899</v>
      </c>
      <c r="CW27">
        <v>0</v>
      </c>
      <c r="CX27">
        <v>165.59999990463299</v>
      </c>
      <c r="CY27">
        <v>0</v>
      </c>
      <c r="CZ27">
        <v>1106.4234615384601</v>
      </c>
      <c r="DA27">
        <v>-154.46188013434599</v>
      </c>
      <c r="DB27">
        <v>-2115.90768946972</v>
      </c>
      <c r="DC27">
        <v>15305.9807692308</v>
      </c>
      <c r="DD27">
        <v>15</v>
      </c>
      <c r="DE27">
        <v>1603914584</v>
      </c>
      <c r="DF27" t="s">
        <v>291</v>
      </c>
      <c r="DG27">
        <v>1603914584</v>
      </c>
      <c r="DH27">
        <v>1603914581</v>
      </c>
      <c r="DI27">
        <v>2</v>
      </c>
      <c r="DJ27">
        <v>-0.59899999999999998</v>
      </c>
      <c r="DK27">
        <v>-9.0999999999999998E-2</v>
      </c>
      <c r="DL27">
        <v>1.9159999999999999</v>
      </c>
      <c r="DM27">
        <v>0.34100000000000003</v>
      </c>
      <c r="DN27">
        <v>400</v>
      </c>
      <c r="DO27">
        <v>26</v>
      </c>
      <c r="DP27">
        <v>0.28000000000000003</v>
      </c>
      <c r="DQ27">
        <v>0.2</v>
      </c>
      <c r="DR27">
        <v>14.395353320494101</v>
      </c>
      <c r="DS27">
        <v>-0.89826047456514901</v>
      </c>
      <c r="DT27">
        <v>7.0491853911601898E-2</v>
      </c>
      <c r="DU27">
        <v>0</v>
      </c>
      <c r="DV27">
        <v>-21.4374258064516</v>
      </c>
      <c r="DW27">
        <v>0.99664838709679704</v>
      </c>
      <c r="DX27">
        <v>8.1021124158045799E-2</v>
      </c>
      <c r="DY27">
        <v>0</v>
      </c>
      <c r="DZ27">
        <v>10.639590322580601</v>
      </c>
      <c r="EA27">
        <v>0.162769354838699</v>
      </c>
      <c r="EB27">
        <v>1.22447712300633E-2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1.9159999999999999</v>
      </c>
      <c r="EJ27">
        <v>0.34110000000000001</v>
      </c>
      <c r="EK27">
        <v>1.9163499999999101</v>
      </c>
      <c r="EL27">
        <v>0</v>
      </c>
      <c r="EM27">
        <v>0</v>
      </c>
      <c r="EN27">
        <v>0</v>
      </c>
      <c r="EO27">
        <v>0.34106000000000197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48.4</v>
      </c>
      <c r="EX27">
        <v>48.4</v>
      </c>
      <c r="EY27">
        <v>2</v>
      </c>
      <c r="EZ27">
        <v>524.07500000000005</v>
      </c>
      <c r="FA27">
        <v>495.90899999999999</v>
      </c>
      <c r="FB27">
        <v>36.575899999999997</v>
      </c>
      <c r="FC27">
        <v>35.112000000000002</v>
      </c>
      <c r="FD27">
        <v>29.9999</v>
      </c>
      <c r="FE27">
        <v>34.908000000000001</v>
      </c>
      <c r="FF27">
        <v>34.851300000000002</v>
      </c>
      <c r="FG27">
        <v>22.8931</v>
      </c>
      <c r="FH27">
        <v>0</v>
      </c>
      <c r="FI27">
        <v>100</v>
      </c>
      <c r="FJ27">
        <v>-999.9</v>
      </c>
      <c r="FK27">
        <v>400</v>
      </c>
      <c r="FL27">
        <v>31.939900000000002</v>
      </c>
      <c r="FM27">
        <v>101.134</v>
      </c>
      <c r="FN27">
        <v>100.517</v>
      </c>
    </row>
    <row r="28" spans="1:170" x14ac:dyDescent="0.25">
      <c r="A28">
        <v>12</v>
      </c>
      <c r="B28">
        <v>1603917775.5</v>
      </c>
      <c r="C28">
        <v>2538.5</v>
      </c>
      <c r="D28" t="s">
        <v>343</v>
      </c>
      <c r="E28" t="s">
        <v>344</v>
      </c>
      <c r="F28" t="s">
        <v>345</v>
      </c>
      <c r="G28" t="s">
        <v>316</v>
      </c>
      <c r="H28">
        <v>1603917767.75</v>
      </c>
      <c r="I28">
        <f t="shared" si="0"/>
        <v>9.1192124011924888E-3</v>
      </c>
      <c r="J28">
        <f t="shared" si="1"/>
        <v>17.038066601421537</v>
      </c>
      <c r="K28">
        <f t="shared" si="2"/>
        <v>375.45803333333299</v>
      </c>
      <c r="L28">
        <f t="shared" si="3"/>
        <v>288.09940390127349</v>
      </c>
      <c r="M28">
        <f t="shared" si="4"/>
        <v>29.342141219720261</v>
      </c>
      <c r="N28">
        <f t="shared" si="5"/>
        <v>38.239380182543997</v>
      </c>
      <c r="O28">
        <f t="shared" si="6"/>
        <v>0.39040952953890906</v>
      </c>
      <c r="P28">
        <f t="shared" si="7"/>
        <v>2.9609790316332889</v>
      </c>
      <c r="Q28">
        <f t="shared" si="8"/>
        <v>0.36390103451133465</v>
      </c>
      <c r="R28">
        <f t="shared" si="9"/>
        <v>0.22966966557427587</v>
      </c>
      <c r="S28">
        <f t="shared" si="10"/>
        <v>231.29026089991038</v>
      </c>
      <c r="T28">
        <f t="shared" si="11"/>
        <v>36.303439995239458</v>
      </c>
      <c r="U28">
        <f t="shared" si="12"/>
        <v>35.552496666666698</v>
      </c>
      <c r="V28">
        <f t="shared" si="13"/>
        <v>5.8235005375762068</v>
      </c>
      <c r="W28">
        <f t="shared" si="14"/>
        <v>52.860737495016167</v>
      </c>
      <c r="X28">
        <f t="shared" si="15"/>
        <v>3.3866502628599093</v>
      </c>
      <c r="Y28">
        <f t="shared" si="16"/>
        <v>6.4067404719414114</v>
      </c>
      <c r="Z28">
        <f t="shared" si="17"/>
        <v>2.4368502747162974</v>
      </c>
      <c r="AA28">
        <f t="shared" si="18"/>
        <v>-402.15726689258878</v>
      </c>
      <c r="AB28">
        <f t="shared" si="19"/>
        <v>277.99007521717778</v>
      </c>
      <c r="AC28">
        <f t="shared" si="20"/>
        <v>22.23142472167406</v>
      </c>
      <c r="AD28">
        <f t="shared" si="21"/>
        <v>129.35449394617342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52044.521135708557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346</v>
      </c>
      <c r="AQ28">
        <v>764.31088461538502</v>
      </c>
      <c r="AR28">
        <v>1041.1099999999999</v>
      </c>
      <c r="AS28">
        <f t="shared" si="27"/>
        <v>0.26586923128642981</v>
      </c>
      <c r="AT28">
        <v>0.5</v>
      </c>
      <c r="AU28">
        <f t="shared" si="28"/>
        <v>1180.1810987544518</v>
      </c>
      <c r="AV28">
        <f t="shared" si="29"/>
        <v>17.038066601421537</v>
      </c>
      <c r="AW28">
        <f t="shared" si="30"/>
        <v>156.88692075231009</v>
      </c>
      <c r="AX28">
        <f t="shared" si="31"/>
        <v>0.44447752879138602</v>
      </c>
      <c r="AY28">
        <f t="shared" si="32"/>
        <v>1.4926365199230244E-2</v>
      </c>
      <c r="AZ28">
        <f t="shared" si="33"/>
        <v>2.1332712201400432</v>
      </c>
      <c r="BA28" t="s">
        <v>347</v>
      </c>
      <c r="BB28">
        <v>578.36</v>
      </c>
      <c r="BC28">
        <f t="shared" si="34"/>
        <v>462.74999999999989</v>
      </c>
      <c r="BD28">
        <f t="shared" si="35"/>
        <v>0.59816124340273358</v>
      </c>
      <c r="BE28">
        <f t="shared" si="36"/>
        <v>0.82757143070066941</v>
      </c>
      <c r="BF28">
        <f t="shared" si="37"/>
        <v>0.85003378035211719</v>
      </c>
      <c r="BG28">
        <f t="shared" si="38"/>
        <v>0.87213041566080196</v>
      </c>
      <c r="BH28">
        <f t="shared" si="39"/>
        <v>1399.9953333333301</v>
      </c>
      <c r="BI28">
        <f t="shared" si="40"/>
        <v>1180.1810987544518</v>
      </c>
      <c r="BJ28">
        <f t="shared" si="41"/>
        <v>0.84298930907468828</v>
      </c>
      <c r="BK28">
        <f t="shared" si="42"/>
        <v>0.19597861814937656</v>
      </c>
      <c r="BL28">
        <v>6</v>
      </c>
      <c r="BM28">
        <v>0.5</v>
      </c>
      <c r="BN28" t="s">
        <v>290</v>
      </c>
      <c r="BO28">
        <v>2</v>
      </c>
      <c r="BP28">
        <v>1603917767.75</v>
      </c>
      <c r="BQ28">
        <v>375.45803333333299</v>
      </c>
      <c r="BR28">
        <v>400.01133333333303</v>
      </c>
      <c r="BS28">
        <v>33.25224</v>
      </c>
      <c r="BT28">
        <v>22.6735133333333</v>
      </c>
      <c r="BU28">
        <v>373.54166666666703</v>
      </c>
      <c r="BV28">
        <v>32.911176666666698</v>
      </c>
      <c r="BW28">
        <v>500.02113333333301</v>
      </c>
      <c r="BX28">
        <v>101.8002</v>
      </c>
      <c r="BY28">
        <v>4.7081953333333301E-2</v>
      </c>
      <c r="BZ28">
        <v>37.293936666666703</v>
      </c>
      <c r="CA28">
        <v>35.552496666666698</v>
      </c>
      <c r="CB28">
        <v>999.9</v>
      </c>
      <c r="CC28">
        <v>0</v>
      </c>
      <c r="CD28">
        <v>0</v>
      </c>
      <c r="CE28">
        <v>10000.245000000001</v>
      </c>
      <c r="CF28">
        <v>0</v>
      </c>
      <c r="CG28">
        <v>783.42623333333302</v>
      </c>
      <c r="CH28">
        <v>1399.9953333333301</v>
      </c>
      <c r="CI28">
        <v>0.89999700000000005</v>
      </c>
      <c r="CJ28">
        <v>0.10000299999999999</v>
      </c>
      <c r="CK28">
        <v>0</v>
      </c>
      <c r="CL28">
        <v>765.06073333333302</v>
      </c>
      <c r="CM28">
        <v>4.9997499999999997</v>
      </c>
      <c r="CN28">
        <v>10572.64</v>
      </c>
      <c r="CO28">
        <v>12177.996666666701</v>
      </c>
      <c r="CP28">
        <v>47.557866666666598</v>
      </c>
      <c r="CQ28">
        <v>49.436999999999998</v>
      </c>
      <c r="CR28">
        <v>48.278933333333299</v>
      </c>
      <c r="CS28">
        <v>49.125</v>
      </c>
      <c r="CT28">
        <v>49.495800000000003</v>
      </c>
      <c r="CU28">
        <v>1255.4953333333301</v>
      </c>
      <c r="CV28">
        <v>139.500666666667</v>
      </c>
      <c r="CW28">
        <v>0</v>
      </c>
      <c r="CX28">
        <v>290</v>
      </c>
      <c r="CY28">
        <v>0</v>
      </c>
      <c r="CZ28">
        <v>764.31088461538502</v>
      </c>
      <c r="DA28">
        <v>-92.815624006665999</v>
      </c>
      <c r="DB28">
        <v>-1259.3709411094501</v>
      </c>
      <c r="DC28">
        <v>10562.438461538501</v>
      </c>
      <c r="DD28">
        <v>15</v>
      </c>
      <c r="DE28">
        <v>1603914584</v>
      </c>
      <c r="DF28" t="s">
        <v>291</v>
      </c>
      <c r="DG28">
        <v>1603914584</v>
      </c>
      <c r="DH28">
        <v>1603914581</v>
      </c>
      <c r="DI28">
        <v>2</v>
      </c>
      <c r="DJ28">
        <v>-0.59899999999999998</v>
      </c>
      <c r="DK28">
        <v>-9.0999999999999998E-2</v>
      </c>
      <c r="DL28">
        <v>1.9159999999999999</v>
      </c>
      <c r="DM28">
        <v>0.34100000000000003</v>
      </c>
      <c r="DN28">
        <v>400</v>
      </c>
      <c r="DO28">
        <v>26</v>
      </c>
      <c r="DP28">
        <v>0.28000000000000003</v>
      </c>
      <c r="DQ28">
        <v>0.2</v>
      </c>
      <c r="DR28">
        <v>17.0494566030046</v>
      </c>
      <c r="DS28">
        <v>-0.586173209173388</v>
      </c>
      <c r="DT28">
        <v>5.1729792544060502E-2</v>
      </c>
      <c r="DU28">
        <v>0</v>
      </c>
      <c r="DV28">
        <v>-24.559232258064501</v>
      </c>
      <c r="DW28">
        <v>0.54971612903236999</v>
      </c>
      <c r="DX28">
        <v>5.5619255119629403E-2</v>
      </c>
      <c r="DY28">
        <v>0</v>
      </c>
      <c r="DZ28">
        <v>10.5727806451613</v>
      </c>
      <c r="EA28">
        <v>0.47129032258062697</v>
      </c>
      <c r="EB28">
        <v>3.5313018885526799E-2</v>
      </c>
      <c r="EC28">
        <v>0</v>
      </c>
      <c r="ED28">
        <v>0</v>
      </c>
      <c r="EE28">
        <v>3</v>
      </c>
      <c r="EF28" t="s">
        <v>312</v>
      </c>
      <c r="EG28">
        <v>100</v>
      </c>
      <c r="EH28">
        <v>100</v>
      </c>
      <c r="EI28">
        <v>1.9159999999999999</v>
      </c>
      <c r="EJ28">
        <v>0.34100000000000003</v>
      </c>
      <c r="EK28">
        <v>1.9163499999999101</v>
      </c>
      <c r="EL28">
        <v>0</v>
      </c>
      <c r="EM28">
        <v>0</v>
      </c>
      <c r="EN28">
        <v>0</v>
      </c>
      <c r="EO28">
        <v>0.34106000000000197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53.2</v>
      </c>
      <c r="EX28">
        <v>53.2</v>
      </c>
      <c r="EY28">
        <v>2</v>
      </c>
      <c r="EZ28">
        <v>508.62299999999999</v>
      </c>
      <c r="FA28">
        <v>495.33699999999999</v>
      </c>
      <c r="FB28">
        <v>36.511099999999999</v>
      </c>
      <c r="FC28">
        <v>34.9574</v>
      </c>
      <c r="FD28">
        <v>30</v>
      </c>
      <c r="FE28">
        <v>34.784100000000002</v>
      </c>
      <c r="FF28">
        <v>34.728299999999997</v>
      </c>
      <c r="FG28">
        <v>22.877300000000002</v>
      </c>
      <c r="FH28">
        <v>0</v>
      </c>
      <c r="FI28">
        <v>100</v>
      </c>
      <c r="FJ28">
        <v>-999.9</v>
      </c>
      <c r="FK28">
        <v>400</v>
      </c>
      <c r="FL28">
        <v>33.105899999999998</v>
      </c>
      <c r="FM28">
        <v>101.163</v>
      </c>
      <c r="FN28">
        <v>100.539</v>
      </c>
    </row>
    <row r="29" spans="1:170" x14ac:dyDescent="0.25">
      <c r="A29">
        <v>13</v>
      </c>
      <c r="B29">
        <v>1603917897.5</v>
      </c>
      <c r="C29">
        <v>2660.5</v>
      </c>
      <c r="D29" t="s">
        <v>348</v>
      </c>
      <c r="E29" t="s">
        <v>349</v>
      </c>
      <c r="F29" t="s">
        <v>345</v>
      </c>
      <c r="G29" t="s">
        <v>316</v>
      </c>
      <c r="H29">
        <v>1603917889.75</v>
      </c>
      <c r="I29">
        <f t="shared" si="0"/>
        <v>6.2404723879484741E-3</v>
      </c>
      <c r="J29">
        <f t="shared" si="1"/>
        <v>14.666229701357322</v>
      </c>
      <c r="K29">
        <f t="shared" si="2"/>
        <v>379.5795</v>
      </c>
      <c r="L29">
        <f t="shared" si="3"/>
        <v>245.90099299365053</v>
      </c>
      <c r="M29">
        <f t="shared" si="4"/>
        <v>25.043360339935976</v>
      </c>
      <c r="N29">
        <f t="shared" si="5"/>
        <v>38.657616142274719</v>
      </c>
      <c r="O29">
        <f t="shared" si="6"/>
        <v>0.20544668919102504</v>
      </c>
      <c r="P29">
        <f t="shared" si="7"/>
        <v>2.96138471914219</v>
      </c>
      <c r="Q29">
        <f t="shared" si="8"/>
        <v>0.19784422780769043</v>
      </c>
      <c r="R29">
        <f t="shared" si="9"/>
        <v>0.12431225442569947</v>
      </c>
      <c r="S29">
        <f t="shared" si="10"/>
        <v>231.28969507083792</v>
      </c>
      <c r="T29">
        <f t="shared" si="11"/>
        <v>37.14365367775671</v>
      </c>
      <c r="U29">
        <f t="shared" si="12"/>
        <v>36.436156666666697</v>
      </c>
      <c r="V29">
        <f t="shared" si="13"/>
        <v>6.1134123459954335</v>
      </c>
      <c r="W29">
        <f t="shared" si="14"/>
        <v>47.266584081082925</v>
      </c>
      <c r="X29">
        <f t="shared" si="15"/>
        <v>3.0454826777609649</v>
      </c>
      <c r="Y29">
        <f t="shared" si="16"/>
        <v>6.4432045111121763</v>
      </c>
      <c r="Z29">
        <f t="shared" si="17"/>
        <v>3.0679296682344686</v>
      </c>
      <c r="AA29">
        <f t="shared" si="18"/>
        <v>-275.20483230852773</v>
      </c>
      <c r="AB29">
        <f t="shared" si="19"/>
        <v>153.58997530808705</v>
      </c>
      <c r="AC29">
        <f t="shared" si="20"/>
        <v>12.34005755769633</v>
      </c>
      <c r="AD29">
        <f t="shared" si="21"/>
        <v>122.01489562809357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52038.446939675538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350</v>
      </c>
      <c r="AQ29">
        <v>830.50592307692295</v>
      </c>
      <c r="AR29">
        <v>1104.71</v>
      </c>
      <c r="AS29">
        <f t="shared" si="27"/>
        <v>0.24821362794133939</v>
      </c>
      <c r="AT29">
        <v>0.5</v>
      </c>
      <c r="AU29">
        <f t="shared" si="28"/>
        <v>1180.178280747326</v>
      </c>
      <c r="AV29">
        <f t="shared" si="29"/>
        <v>14.666229701357322</v>
      </c>
      <c r="AW29">
        <f t="shared" si="30"/>
        <v>146.46816634093318</v>
      </c>
      <c r="AX29">
        <f t="shared" si="31"/>
        <v>0.42149523404332356</v>
      </c>
      <c r="AY29">
        <f t="shared" si="32"/>
        <v>1.2916673209339676E-2</v>
      </c>
      <c r="AZ29">
        <f t="shared" si="33"/>
        <v>1.9528835622018446</v>
      </c>
      <c r="BA29" t="s">
        <v>351</v>
      </c>
      <c r="BB29">
        <v>639.08000000000004</v>
      </c>
      <c r="BC29">
        <f t="shared" si="34"/>
        <v>465.63</v>
      </c>
      <c r="BD29">
        <f t="shared" si="35"/>
        <v>0.58888833821505715</v>
      </c>
      <c r="BE29">
        <f t="shared" si="36"/>
        <v>0.82248189096454438</v>
      </c>
      <c r="BF29">
        <f t="shared" si="37"/>
        <v>0.70447270075473878</v>
      </c>
      <c r="BG29">
        <f t="shared" si="38"/>
        <v>0.84715597006449617</v>
      </c>
      <c r="BH29">
        <f t="shared" si="39"/>
        <v>1399.992</v>
      </c>
      <c r="BI29">
        <f t="shared" si="40"/>
        <v>1180.178280747326</v>
      </c>
      <c r="BJ29">
        <f t="shared" si="41"/>
        <v>0.84298930332982325</v>
      </c>
      <c r="BK29">
        <f t="shared" si="42"/>
        <v>0.19597860665964639</v>
      </c>
      <c r="BL29">
        <v>6</v>
      </c>
      <c r="BM29">
        <v>0.5</v>
      </c>
      <c r="BN29" t="s">
        <v>290</v>
      </c>
      <c r="BO29">
        <v>2</v>
      </c>
      <c r="BP29">
        <v>1603917889.75</v>
      </c>
      <c r="BQ29">
        <v>379.5795</v>
      </c>
      <c r="BR29">
        <v>400.02033333333299</v>
      </c>
      <c r="BS29">
        <v>29.9036233333333</v>
      </c>
      <c r="BT29">
        <v>22.639399999999998</v>
      </c>
      <c r="BU29">
        <v>377.66313333333301</v>
      </c>
      <c r="BV29">
        <v>29.562583333333301</v>
      </c>
      <c r="BW29">
        <v>500.02809999999999</v>
      </c>
      <c r="BX29">
        <v>101.79666666666699</v>
      </c>
      <c r="BY29">
        <v>4.6599743333333297E-2</v>
      </c>
      <c r="BZ29">
        <v>37.398173333333297</v>
      </c>
      <c r="CA29">
        <v>36.436156666666697</v>
      </c>
      <c r="CB29">
        <v>999.9</v>
      </c>
      <c r="CC29">
        <v>0</v>
      </c>
      <c r="CD29">
        <v>0</v>
      </c>
      <c r="CE29">
        <v>10002.8923333333</v>
      </c>
      <c r="CF29">
        <v>0</v>
      </c>
      <c r="CG29">
        <v>865.73183333333304</v>
      </c>
      <c r="CH29">
        <v>1399.992</v>
      </c>
      <c r="CI29">
        <v>0.89999913333333303</v>
      </c>
      <c r="CJ29">
        <v>0.100000796666667</v>
      </c>
      <c r="CK29">
        <v>0</v>
      </c>
      <c r="CL29">
        <v>830.95123333333299</v>
      </c>
      <c r="CM29">
        <v>4.9997499999999997</v>
      </c>
      <c r="CN29">
        <v>11457.2066666667</v>
      </c>
      <c r="CO29">
        <v>12177.96</v>
      </c>
      <c r="CP29">
        <v>47.620800000000003</v>
      </c>
      <c r="CQ29">
        <v>49.5</v>
      </c>
      <c r="CR29">
        <v>48.316200000000002</v>
      </c>
      <c r="CS29">
        <v>49.103999999999999</v>
      </c>
      <c r="CT29">
        <v>49.5041333333333</v>
      </c>
      <c r="CU29">
        <v>1255.492</v>
      </c>
      <c r="CV29">
        <v>139.5</v>
      </c>
      <c r="CW29">
        <v>0</v>
      </c>
      <c r="CX29">
        <v>121.200000047684</v>
      </c>
      <c r="CY29">
        <v>0</v>
      </c>
      <c r="CZ29">
        <v>830.50592307692295</v>
      </c>
      <c r="DA29">
        <v>-143.309811760993</v>
      </c>
      <c r="DB29">
        <v>-1887.0735017198001</v>
      </c>
      <c r="DC29">
        <v>11451.6115384615</v>
      </c>
      <c r="DD29">
        <v>15</v>
      </c>
      <c r="DE29">
        <v>1603914584</v>
      </c>
      <c r="DF29" t="s">
        <v>291</v>
      </c>
      <c r="DG29">
        <v>1603914584</v>
      </c>
      <c r="DH29">
        <v>1603914581</v>
      </c>
      <c r="DI29">
        <v>2</v>
      </c>
      <c r="DJ29">
        <v>-0.59899999999999998</v>
      </c>
      <c r="DK29">
        <v>-9.0999999999999998E-2</v>
      </c>
      <c r="DL29">
        <v>1.9159999999999999</v>
      </c>
      <c r="DM29">
        <v>0.34100000000000003</v>
      </c>
      <c r="DN29">
        <v>400</v>
      </c>
      <c r="DO29">
        <v>26</v>
      </c>
      <c r="DP29">
        <v>0.28000000000000003</v>
      </c>
      <c r="DQ29">
        <v>0.2</v>
      </c>
      <c r="DR29">
        <v>14.680123968814099</v>
      </c>
      <c r="DS29">
        <v>-0.64596692941393097</v>
      </c>
      <c r="DT29">
        <v>5.6754796560351997E-2</v>
      </c>
      <c r="DU29">
        <v>0</v>
      </c>
      <c r="DV29">
        <v>-20.446141935483901</v>
      </c>
      <c r="DW29">
        <v>0.151204838709697</v>
      </c>
      <c r="DX29">
        <v>3.96775045894706E-2</v>
      </c>
      <c r="DY29">
        <v>1</v>
      </c>
      <c r="DZ29">
        <v>7.2437387096774204</v>
      </c>
      <c r="EA29">
        <v>1.56921338709675</v>
      </c>
      <c r="EB29">
        <v>0.118303216184622</v>
      </c>
      <c r="EC29">
        <v>0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1.9159999999999999</v>
      </c>
      <c r="EJ29">
        <v>0.34100000000000003</v>
      </c>
      <c r="EK29">
        <v>1.9163499999999101</v>
      </c>
      <c r="EL29">
        <v>0</v>
      </c>
      <c r="EM29">
        <v>0</v>
      </c>
      <c r="EN29">
        <v>0</v>
      </c>
      <c r="EO29">
        <v>0.34106000000000197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55.2</v>
      </c>
      <c r="EX29">
        <v>55.3</v>
      </c>
      <c r="EY29">
        <v>2</v>
      </c>
      <c r="EZ29">
        <v>520.26</v>
      </c>
      <c r="FA29">
        <v>495.35500000000002</v>
      </c>
      <c r="FB29">
        <v>36.503300000000003</v>
      </c>
      <c r="FC29">
        <v>34.948599999999999</v>
      </c>
      <c r="FD29">
        <v>30</v>
      </c>
      <c r="FE29">
        <v>34.7684</v>
      </c>
      <c r="FF29">
        <v>34.714399999999998</v>
      </c>
      <c r="FG29">
        <v>22.8612</v>
      </c>
      <c r="FH29">
        <v>0</v>
      </c>
      <c r="FI29">
        <v>100</v>
      </c>
      <c r="FJ29">
        <v>-999.9</v>
      </c>
      <c r="FK29">
        <v>400</v>
      </c>
      <c r="FL29">
        <v>32.851999999999997</v>
      </c>
      <c r="FM29">
        <v>101.16200000000001</v>
      </c>
      <c r="FN29">
        <v>100.544</v>
      </c>
    </row>
    <row r="30" spans="1:170" x14ac:dyDescent="0.25">
      <c r="A30">
        <v>14</v>
      </c>
      <c r="B30">
        <v>1603918012.5</v>
      </c>
      <c r="C30">
        <v>2775.5</v>
      </c>
      <c r="D30" t="s">
        <v>352</v>
      </c>
      <c r="E30" t="s">
        <v>353</v>
      </c>
      <c r="F30" t="s">
        <v>354</v>
      </c>
      <c r="G30" t="s">
        <v>336</v>
      </c>
      <c r="H30">
        <v>1603918004.75</v>
      </c>
      <c r="I30">
        <f t="shared" si="0"/>
        <v>6.3267361164311055E-3</v>
      </c>
      <c r="J30">
        <f t="shared" si="1"/>
        <v>14.835402540777908</v>
      </c>
      <c r="K30">
        <f t="shared" si="2"/>
        <v>379.35546666666698</v>
      </c>
      <c r="L30">
        <f t="shared" si="3"/>
        <v>248.41840314338535</v>
      </c>
      <c r="M30">
        <f t="shared" si="4"/>
        <v>25.299319224183527</v>
      </c>
      <c r="N30">
        <f t="shared" si="5"/>
        <v>38.634154833929713</v>
      </c>
      <c r="O30">
        <f t="shared" si="6"/>
        <v>0.21254971501151224</v>
      </c>
      <c r="P30">
        <f t="shared" si="7"/>
        <v>2.9610050736361511</v>
      </c>
      <c r="Q30">
        <f t="shared" si="8"/>
        <v>0.20442266161301628</v>
      </c>
      <c r="R30">
        <f t="shared" si="9"/>
        <v>0.128468455727407</v>
      </c>
      <c r="S30">
        <f t="shared" si="10"/>
        <v>231.2839256688294</v>
      </c>
      <c r="T30">
        <f t="shared" si="11"/>
        <v>37.163617589253832</v>
      </c>
      <c r="U30">
        <f t="shared" si="12"/>
        <v>36.27834</v>
      </c>
      <c r="V30">
        <f t="shared" si="13"/>
        <v>6.0607349474685641</v>
      </c>
      <c r="W30">
        <f t="shared" si="14"/>
        <v>47.225241191641693</v>
      </c>
      <c r="X30">
        <f t="shared" si="15"/>
        <v>3.0497930276634615</v>
      </c>
      <c r="Y30">
        <f t="shared" si="16"/>
        <v>6.4579723696641249</v>
      </c>
      <c r="Z30">
        <f t="shared" si="17"/>
        <v>3.0109419198051026</v>
      </c>
      <c r="AA30">
        <f t="shared" si="18"/>
        <v>-279.00906273461175</v>
      </c>
      <c r="AB30">
        <f t="shared" si="19"/>
        <v>185.47893456750481</v>
      </c>
      <c r="AC30">
        <f t="shared" si="20"/>
        <v>14.895728456939443</v>
      </c>
      <c r="AD30">
        <f t="shared" si="21"/>
        <v>152.64952595866191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52020.62324093192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355</v>
      </c>
      <c r="AQ30">
        <v>1144.4204</v>
      </c>
      <c r="AR30">
        <v>1501.48</v>
      </c>
      <c r="AS30">
        <f t="shared" si="27"/>
        <v>0.23780509896901725</v>
      </c>
      <c r="AT30">
        <v>0.5</v>
      </c>
      <c r="AU30">
        <f t="shared" si="28"/>
        <v>1180.1480277579715</v>
      </c>
      <c r="AV30">
        <f t="shared" si="29"/>
        <v>14.835402540777908</v>
      </c>
      <c r="AW30">
        <f t="shared" si="30"/>
        <v>140.32260926953745</v>
      </c>
      <c r="AX30">
        <f t="shared" si="31"/>
        <v>0.44428830220848764</v>
      </c>
      <c r="AY30">
        <f t="shared" si="32"/>
        <v>1.3060353157455861E-2</v>
      </c>
      <c r="AZ30">
        <f t="shared" si="33"/>
        <v>1.1725763912939233</v>
      </c>
      <c r="BA30" t="s">
        <v>356</v>
      </c>
      <c r="BB30">
        <v>834.39</v>
      </c>
      <c r="BC30">
        <f t="shared" si="34"/>
        <v>667.09</v>
      </c>
      <c r="BD30">
        <f t="shared" si="35"/>
        <v>0.53524951655698638</v>
      </c>
      <c r="BE30">
        <f t="shared" si="36"/>
        <v>0.72521615197986555</v>
      </c>
      <c r="BF30">
        <f t="shared" si="37"/>
        <v>0.45427252193179901</v>
      </c>
      <c r="BG30">
        <f t="shared" si="38"/>
        <v>0.69135234145999613</v>
      </c>
      <c r="BH30">
        <f t="shared" si="39"/>
        <v>1399.9559999999999</v>
      </c>
      <c r="BI30">
        <f t="shared" si="40"/>
        <v>1180.1480277579715</v>
      </c>
      <c r="BJ30">
        <f t="shared" si="41"/>
        <v>0.84298937092163728</v>
      </c>
      <c r="BK30">
        <f t="shared" si="42"/>
        <v>0.1959787418432748</v>
      </c>
      <c r="BL30">
        <v>6</v>
      </c>
      <c r="BM30">
        <v>0.5</v>
      </c>
      <c r="BN30" t="s">
        <v>290</v>
      </c>
      <c r="BO30">
        <v>2</v>
      </c>
      <c r="BP30">
        <v>1603918004.75</v>
      </c>
      <c r="BQ30">
        <v>379.35546666666698</v>
      </c>
      <c r="BR30">
        <v>400.03739999999999</v>
      </c>
      <c r="BS30">
        <v>29.946446666666699</v>
      </c>
      <c r="BT30">
        <v>22.581949999999999</v>
      </c>
      <c r="BU30">
        <v>377.43893333333301</v>
      </c>
      <c r="BV30">
        <v>29.6053833333333</v>
      </c>
      <c r="BW30">
        <v>500.01566666666702</v>
      </c>
      <c r="BX30">
        <v>101.79510000000001</v>
      </c>
      <c r="BY30">
        <v>4.6466100000000003E-2</v>
      </c>
      <c r="BZ30">
        <v>37.440243333333299</v>
      </c>
      <c r="CA30">
        <v>36.27834</v>
      </c>
      <c r="CB30">
        <v>999.9</v>
      </c>
      <c r="CC30">
        <v>0</v>
      </c>
      <c r="CD30">
        <v>0</v>
      </c>
      <c r="CE30">
        <v>10000.8936666667</v>
      </c>
      <c r="CF30">
        <v>0</v>
      </c>
      <c r="CG30">
        <v>765.34283333333303</v>
      </c>
      <c r="CH30">
        <v>1399.9559999999999</v>
      </c>
      <c r="CI30">
        <v>0.89999706666666601</v>
      </c>
      <c r="CJ30">
        <v>0.10000313333333299</v>
      </c>
      <c r="CK30">
        <v>0</v>
      </c>
      <c r="CL30">
        <v>1147.9873333333301</v>
      </c>
      <c r="CM30">
        <v>4.9997499999999997</v>
      </c>
      <c r="CN30">
        <v>15725.473333333301</v>
      </c>
      <c r="CO30">
        <v>12177.65</v>
      </c>
      <c r="CP30">
        <v>47.7541333333333</v>
      </c>
      <c r="CQ30">
        <v>49.647733333333299</v>
      </c>
      <c r="CR30">
        <v>48.432866666666598</v>
      </c>
      <c r="CS30">
        <v>49.197566666666702</v>
      </c>
      <c r="CT30">
        <v>49.625</v>
      </c>
      <c r="CU30">
        <v>1255.4573333333301</v>
      </c>
      <c r="CV30">
        <v>139.499666666667</v>
      </c>
      <c r="CW30">
        <v>0</v>
      </c>
      <c r="CX30">
        <v>114.200000047684</v>
      </c>
      <c r="CY30">
        <v>0</v>
      </c>
      <c r="CZ30">
        <v>1144.4204</v>
      </c>
      <c r="DA30">
        <v>-426.61769166758302</v>
      </c>
      <c r="DB30">
        <v>-5789.7230683182697</v>
      </c>
      <c r="DC30">
        <v>15676.964</v>
      </c>
      <c r="DD30">
        <v>15</v>
      </c>
      <c r="DE30">
        <v>1603914584</v>
      </c>
      <c r="DF30" t="s">
        <v>291</v>
      </c>
      <c r="DG30">
        <v>1603914584</v>
      </c>
      <c r="DH30">
        <v>1603914581</v>
      </c>
      <c r="DI30">
        <v>2</v>
      </c>
      <c r="DJ30">
        <v>-0.59899999999999998</v>
      </c>
      <c r="DK30">
        <v>-9.0999999999999998E-2</v>
      </c>
      <c r="DL30">
        <v>1.9159999999999999</v>
      </c>
      <c r="DM30">
        <v>0.34100000000000003</v>
      </c>
      <c r="DN30">
        <v>400</v>
      </c>
      <c r="DO30">
        <v>26</v>
      </c>
      <c r="DP30">
        <v>0.28000000000000003</v>
      </c>
      <c r="DQ30">
        <v>0.2</v>
      </c>
      <c r="DR30">
        <v>14.8480939956952</v>
      </c>
      <c r="DS30">
        <v>-0.95604834977939701</v>
      </c>
      <c r="DT30">
        <v>7.1189855416103495E-2</v>
      </c>
      <c r="DU30">
        <v>0</v>
      </c>
      <c r="DV30">
        <v>-20.687580645161301</v>
      </c>
      <c r="DW30">
        <v>0.57336290322586003</v>
      </c>
      <c r="DX30">
        <v>4.7465297471941802E-2</v>
      </c>
      <c r="DY30">
        <v>0</v>
      </c>
      <c r="DZ30">
        <v>7.3473387096774196</v>
      </c>
      <c r="EA30">
        <v>1.32345580645158</v>
      </c>
      <c r="EB30">
        <v>9.9327722464314899E-2</v>
      </c>
      <c r="EC30">
        <v>0</v>
      </c>
      <c r="ED30">
        <v>0</v>
      </c>
      <c r="EE30">
        <v>3</v>
      </c>
      <c r="EF30" t="s">
        <v>312</v>
      </c>
      <c r="EG30">
        <v>100</v>
      </c>
      <c r="EH30">
        <v>100</v>
      </c>
      <c r="EI30">
        <v>1.917</v>
      </c>
      <c r="EJ30">
        <v>0.34110000000000001</v>
      </c>
      <c r="EK30">
        <v>1.9163499999999101</v>
      </c>
      <c r="EL30">
        <v>0</v>
      </c>
      <c r="EM30">
        <v>0</v>
      </c>
      <c r="EN30">
        <v>0</v>
      </c>
      <c r="EO30">
        <v>0.34106000000000197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57.1</v>
      </c>
      <c r="EX30">
        <v>57.2</v>
      </c>
      <c r="EY30">
        <v>2</v>
      </c>
      <c r="EZ30">
        <v>518.12199999999996</v>
      </c>
      <c r="FA30">
        <v>495.62099999999998</v>
      </c>
      <c r="FB30">
        <v>36.524799999999999</v>
      </c>
      <c r="FC30">
        <v>34.991700000000002</v>
      </c>
      <c r="FD30">
        <v>30.000399999999999</v>
      </c>
      <c r="FE30">
        <v>34.801499999999997</v>
      </c>
      <c r="FF30">
        <v>34.7502</v>
      </c>
      <c r="FG30">
        <v>22.837599999999998</v>
      </c>
      <c r="FH30">
        <v>0</v>
      </c>
      <c r="FI30">
        <v>100</v>
      </c>
      <c r="FJ30">
        <v>-999.9</v>
      </c>
      <c r="FK30">
        <v>400</v>
      </c>
      <c r="FL30">
        <v>29.719000000000001</v>
      </c>
      <c r="FM30">
        <v>101.149</v>
      </c>
      <c r="FN30">
        <v>100.53100000000001</v>
      </c>
    </row>
    <row r="31" spans="1:170" x14ac:dyDescent="0.25">
      <c r="A31">
        <v>15</v>
      </c>
      <c r="B31">
        <v>1603918148</v>
      </c>
      <c r="C31">
        <v>2911</v>
      </c>
      <c r="D31" t="s">
        <v>357</v>
      </c>
      <c r="E31" t="s">
        <v>358</v>
      </c>
      <c r="F31" t="s">
        <v>354</v>
      </c>
      <c r="G31" t="s">
        <v>336</v>
      </c>
      <c r="H31">
        <v>1603918140</v>
      </c>
      <c r="I31">
        <f t="shared" si="0"/>
        <v>4.4675768387679605E-3</v>
      </c>
      <c r="J31">
        <f t="shared" si="1"/>
        <v>11.774782458623706</v>
      </c>
      <c r="K31">
        <f t="shared" si="2"/>
        <v>383.80232258064501</v>
      </c>
      <c r="L31">
        <f t="shared" si="3"/>
        <v>225.16065851098637</v>
      </c>
      <c r="M31">
        <f t="shared" si="4"/>
        <v>22.927311541795746</v>
      </c>
      <c r="N31">
        <f t="shared" si="5"/>
        <v>39.081229724871655</v>
      </c>
      <c r="O31">
        <f t="shared" si="6"/>
        <v>0.13535150562793849</v>
      </c>
      <c r="P31">
        <f t="shared" si="7"/>
        <v>2.9606242764228194</v>
      </c>
      <c r="Q31">
        <f t="shared" si="8"/>
        <v>0.13200544794750102</v>
      </c>
      <c r="R31">
        <f t="shared" si="9"/>
        <v>8.2797145318976251E-2</v>
      </c>
      <c r="S31">
        <f t="shared" si="10"/>
        <v>231.2886402908274</v>
      </c>
      <c r="T31">
        <f t="shared" si="11"/>
        <v>37.786446613510279</v>
      </c>
      <c r="U31">
        <f t="shared" si="12"/>
        <v>36.4462677419355</v>
      </c>
      <c r="V31">
        <f t="shared" si="13"/>
        <v>6.116800818767997</v>
      </c>
      <c r="W31">
        <f t="shared" si="14"/>
        <v>43.346459258865252</v>
      </c>
      <c r="X31">
        <f t="shared" si="15"/>
        <v>2.8218577360988921</v>
      </c>
      <c r="Y31">
        <f t="shared" si="16"/>
        <v>6.510007470844954</v>
      </c>
      <c r="Z31">
        <f t="shared" si="17"/>
        <v>3.2949430826691049</v>
      </c>
      <c r="AA31">
        <f t="shared" si="18"/>
        <v>-197.02013858966706</v>
      </c>
      <c r="AB31">
        <f t="shared" si="19"/>
        <v>182.20616361136061</v>
      </c>
      <c r="AC31">
        <f t="shared" si="20"/>
        <v>14.657137171053908</v>
      </c>
      <c r="AD31">
        <f t="shared" si="21"/>
        <v>231.13180248357486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51984.846600853285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359</v>
      </c>
      <c r="AQ31">
        <v>1142.3140000000001</v>
      </c>
      <c r="AR31">
        <v>1499.86</v>
      </c>
      <c r="AS31">
        <f t="shared" si="27"/>
        <v>0.23838624938327568</v>
      </c>
      <c r="AT31">
        <v>0.5</v>
      </c>
      <c r="AU31">
        <f t="shared" si="28"/>
        <v>1180.1735301125511</v>
      </c>
      <c r="AV31">
        <f t="shared" si="29"/>
        <v>11.774782458623706</v>
      </c>
      <c r="AW31">
        <f t="shared" si="30"/>
        <v>140.6685707324757</v>
      </c>
      <c r="AX31">
        <f t="shared" si="31"/>
        <v>0.43323376848505851</v>
      </c>
      <c r="AY31">
        <f t="shared" si="32"/>
        <v>1.0466706482784688E-2</v>
      </c>
      <c r="AZ31">
        <f t="shared" si="33"/>
        <v>1.1749229928126625</v>
      </c>
      <c r="BA31" t="s">
        <v>360</v>
      </c>
      <c r="BB31">
        <v>850.07</v>
      </c>
      <c r="BC31">
        <f t="shared" si="34"/>
        <v>649.78999999999985</v>
      </c>
      <c r="BD31">
        <f t="shared" si="35"/>
        <v>0.55024854183659322</v>
      </c>
      <c r="BE31">
        <f t="shared" si="36"/>
        <v>0.73060227776833442</v>
      </c>
      <c r="BF31">
        <f t="shared" si="37"/>
        <v>0.45583084403421381</v>
      </c>
      <c r="BG31">
        <f t="shared" si="38"/>
        <v>0.69198848299877003</v>
      </c>
      <c r="BH31">
        <f t="shared" si="39"/>
        <v>1399.9864516129001</v>
      </c>
      <c r="BI31">
        <f t="shared" si="40"/>
        <v>1180.1735301125511</v>
      </c>
      <c r="BJ31">
        <f t="shared" si="41"/>
        <v>0.84298925089803101</v>
      </c>
      <c r="BK31">
        <f t="shared" si="42"/>
        <v>0.19597850179606197</v>
      </c>
      <c r="BL31">
        <v>6</v>
      </c>
      <c r="BM31">
        <v>0.5</v>
      </c>
      <c r="BN31" t="s">
        <v>290</v>
      </c>
      <c r="BO31">
        <v>2</v>
      </c>
      <c r="BP31">
        <v>1603918140</v>
      </c>
      <c r="BQ31">
        <v>383.80232258064501</v>
      </c>
      <c r="BR31">
        <v>399.98925806451598</v>
      </c>
      <c r="BS31">
        <v>27.7124225806452</v>
      </c>
      <c r="BT31">
        <v>22.500029032258102</v>
      </c>
      <c r="BU31">
        <v>381.88590322580598</v>
      </c>
      <c r="BV31">
        <v>27.371354838709699</v>
      </c>
      <c r="BW31">
        <v>500.01245161290302</v>
      </c>
      <c r="BX31">
        <v>101.78100000000001</v>
      </c>
      <c r="BY31">
        <v>4.5454467741935498E-2</v>
      </c>
      <c r="BZ31">
        <v>37.587816129032298</v>
      </c>
      <c r="CA31">
        <v>36.4462677419355</v>
      </c>
      <c r="CB31">
        <v>999.9</v>
      </c>
      <c r="CC31">
        <v>0</v>
      </c>
      <c r="CD31">
        <v>0</v>
      </c>
      <c r="CE31">
        <v>10000.120000000001</v>
      </c>
      <c r="CF31">
        <v>0</v>
      </c>
      <c r="CG31">
        <v>401.58945161290302</v>
      </c>
      <c r="CH31">
        <v>1399.9864516129001</v>
      </c>
      <c r="CI31">
        <v>0.90000103225806405</v>
      </c>
      <c r="CJ31">
        <v>9.9999135483870905E-2</v>
      </c>
      <c r="CK31">
        <v>0</v>
      </c>
      <c r="CL31">
        <v>1147.1219354838699</v>
      </c>
      <c r="CM31">
        <v>4.9997499999999997</v>
      </c>
      <c r="CN31">
        <v>15803.9096774194</v>
      </c>
      <c r="CO31">
        <v>12177.941935483899</v>
      </c>
      <c r="CP31">
        <v>47.929000000000002</v>
      </c>
      <c r="CQ31">
        <v>49.818096774193499</v>
      </c>
      <c r="CR31">
        <v>48.620935483871001</v>
      </c>
      <c r="CS31">
        <v>49.425064516128998</v>
      </c>
      <c r="CT31">
        <v>49.8</v>
      </c>
      <c r="CU31">
        <v>1255.4903225806499</v>
      </c>
      <c r="CV31">
        <v>139.49709677419401</v>
      </c>
      <c r="CW31">
        <v>0</v>
      </c>
      <c r="CX31">
        <v>134.5</v>
      </c>
      <c r="CY31">
        <v>0</v>
      </c>
      <c r="CZ31">
        <v>1142.3140000000001</v>
      </c>
      <c r="DA31">
        <v>-373.90461480249201</v>
      </c>
      <c r="DB31">
        <v>-5127.5922997615198</v>
      </c>
      <c r="DC31">
        <v>15737.924000000001</v>
      </c>
      <c r="DD31">
        <v>15</v>
      </c>
      <c r="DE31">
        <v>1603914584</v>
      </c>
      <c r="DF31" t="s">
        <v>291</v>
      </c>
      <c r="DG31">
        <v>1603914584</v>
      </c>
      <c r="DH31">
        <v>1603914581</v>
      </c>
      <c r="DI31">
        <v>2</v>
      </c>
      <c r="DJ31">
        <v>-0.59899999999999998</v>
      </c>
      <c r="DK31">
        <v>-9.0999999999999998E-2</v>
      </c>
      <c r="DL31">
        <v>1.9159999999999999</v>
      </c>
      <c r="DM31">
        <v>0.34100000000000003</v>
      </c>
      <c r="DN31">
        <v>400</v>
      </c>
      <c r="DO31">
        <v>26</v>
      </c>
      <c r="DP31">
        <v>0.28000000000000003</v>
      </c>
      <c r="DQ31">
        <v>0.2</v>
      </c>
      <c r="DR31">
        <v>11.7838103621207</v>
      </c>
      <c r="DS31">
        <v>-1.1157042189659101</v>
      </c>
      <c r="DT31">
        <v>8.5324739717671905E-2</v>
      </c>
      <c r="DU31">
        <v>0</v>
      </c>
      <c r="DV31">
        <v>-16.186893548387101</v>
      </c>
      <c r="DW31">
        <v>1.03288064516128</v>
      </c>
      <c r="DX31">
        <v>8.0452586459691194E-2</v>
      </c>
      <c r="DY31">
        <v>0</v>
      </c>
      <c r="DZ31">
        <v>5.2123864516129004</v>
      </c>
      <c r="EA31">
        <v>0.61956290322579599</v>
      </c>
      <c r="EB31">
        <v>4.6940191359093497E-2</v>
      </c>
      <c r="EC31">
        <v>0</v>
      </c>
      <c r="ED31">
        <v>0</v>
      </c>
      <c r="EE31">
        <v>3</v>
      </c>
      <c r="EF31" t="s">
        <v>312</v>
      </c>
      <c r="EG31">
        <v>100</v>
      </c>
      <c r="EH31">
        <v>100</v>
      </c>
      <c r="EI31">
        <v>1.9159999999999999</v>
      </c>
      <c r="EJ31">
        <v>0.34100000000000003</v>
      </c>
      <c r="EK31">
        <v>1.9163499999999101</v>
      </c>
      <c r="EL31">
        <v>0</v>
      </c>
      <c r="EM31">
        <v>0</v>
      </c>
      <c r="EN31">
        <v>0</v>
      </c>
      <c r="EO31">
        <v>0.34106000000000197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59.4</v>
      </c>
      <c r="EX31">
        <v>59.5</v>
      </c>
      <c r="EY31">
        <v>2</v>
      </c>
      <c r="EZ31">
        <v>506.51400000000001</v>
      </c>
      <c r="FA31">
        <v>493.78399999999999</v>
      </c>
      <c r="FB31">
        <v>36.5837</v>
      </c>
      <c r="FC31">
        <v>35.112400000000001</v>
      </c>
      <c r="FD31">
        <v>30.000599999999999</v>
      </c>
      <c r="FE31">
        <v>34.901699999999998</v>
      </c>
      <c r="FF31">
        <v>34.8476</v>
      </c>
      <c r="FG31">
        <v>22.814</v>
      </c>
      <c r="FH31">
        <v>0</v>
      </c>
      <c r="FI31">
        <v>100</v>
      </c>
      <c r="FJ31">
        <v>-999.9</v>
      </c>
      <c r="FK31">
        <v>400</v>
      </c>
      <c r="FL31">
        <v>29.620899999999999</v>
      </c>
      <c r="FM31">
        <v>101.128</v>
      </c>
      <c r="FN31">
        <v>100.50700000000001</v>
      </c>
    </row>
    <row r="32" spans="1:170" x14ac:dyDescent="0.25">
      <c r="A32">
        <v>16</v>
      </c>
      <c r="B32">
        <v>1603918320</v>
      </c>
      <c r="C32">
        <v>3083</v>
      </c>
      <c r="D32" t="s">
        <v>361</v>
      </c>
      <c r="E32" t="s">
        <v>362</v>
      </c>
      <c r="F32" t="s">
        <v>363</v>
      </c>
      <c r="G32" t="s">
        <v>286</v>
      </c>
      <c r="H32">
        <v>1603918312.25</v>
      </c>
      <c r="I32">
        <f t="shared" si="0"/>
        <v>7.6705459264421218E-3</v>
      </c>
      <c r="J32">
        <f t="shared" si="1"/>
        <v>12.793590451696421</v>
      </c>
      <c r="K32">
        <f t="shared" si="2"/>
        <v>381.19850000000002</v>
      </c>
      <c r="L32">
        <f t="shared" si="3"/>
        <v>287.3389803145065</v>
      </c>
      <c r="M32">
        <f t="shared" si="4"/>
        <v>29.256428084720262</v>
      </c>
      <c r="N32">
        <f t="shared" si="5"/>
        <v>38.813064934824631</v>
      </c>
      <c r="O32">
        <f t="shared" si="6"/>
        <v>0.27325313849823873</v>
      </c>
      <c r="P32">
        <f t="shared" si="7"/>
        <v>2.9604732127175053</v>
      </c>
      <c r="Q32">
        <f t="shared" si="8"/>
        <v>0.25997467558562204</v>
      </c>
      <c r="R32">
        <f t="shared" si="9"/>
        <v>0.16362340470425596</v>
      </c>
      <c r="S32">
        <f t="shared" si="10"/>
        <v>231.294651142346</v>
      </c>
      <c r="T32">
        <f t="shared" si="11"/>
        <v>36.953160190112754</v>
      </c>
      <c r="U32">
        <f t="shared" si="12"/>
        <v>36.248976666666699</v>
      </c>
      <c r="V32">
        <f t="shared" si="13"/>
        <v>6.0509774249785488</v>
      </c>
      <c r="W32">
        <f t="shared" si="14"/>
        <v>48.933408938928885</v>
      </c>
      <c r="X32">
        <f t="shared" si="15"/>
        <v>3.1830497161943714</v>
      </c>
      <c r="Y32">
        <f t="shared" si="16"/>
        <v>6.5048599417362523</v>
      </c>
      <c r="Z32">
        <f t="shared" si="17"/>
        <v>2.8679277087841775</v>
      </c>
      <c r="AA32">
        <f t="shared" si="18"/>
        <v>-338.27107535609758</v>
      </c>
      <c r="AB32">
        <f t="shared" si="19"/>
        <v>211.36281560394221</v>
      </c>
      <c r="AC32">
        <f t="shared" si="20"/>
        <v>16.986039073975117</v>
      </c>
      <c r="AD32">
        <f t="shared" si="21"/>
        <v>121.37243046416575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51982.794315691492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364</v>
      </c>
      <c r="AQ32">
        <v>723.34284615384604</v>
      </c>
      <c r="AR32">
        <v>912.18</v>
      </c>
      <c r="AS32">
        <f t="shared" si="27"/>
        <v>0.20701742402393597</v>
      </c>
      <c r="AT32">
        <v>0.5</v>
      </c>
      <c r="AU32">
        <f t="shared" si="28"/>
        <v>1180.2050807472942</v>
      </c>
      <c r="AV32">
        <f t="shared" si="29"/>
        <v>12.793590451696421</v>
      </c>
      <c r="AW32">
        <f t="shared" si="30"/>
        <v>122.1615078181331</v>
      </c>
      <c r="AX32">
        <f t="shared" si="31"/>
        <v>0.34315595606130367</v>
      </c>
      <c r="AY32">
        <f t="shared" si="32"/>
        <v>1.1329673248861159E-2</v>
      </c>
      <c r="AZ32">
        <f t="shared" si="33"/>
        <v>2.5761362888903507</v>
      </c>
      <c r="BA32" t="s">
        <v>365</v>
      </c>
      <c r="BB32">
        <v>599.16</v>
      </c>
      <c r="BC32">
        <f t="shared" si="34"/>
        <v>313.02</v>
      </c>
      <c r="BD32">
        <f t="shared" si="35"/>
        <v>0.60327504263674503</v>
      </c>
      <c r="BE32">
        <f t="shared" si="36"/>
        <v>0.88245234554549146</v>
      </c>
      <c r="BF32">
        <f t="shared" si="37"/>
        <v>0.96001118437003841</v>
      </c>
      <c r="BG32">
        <f t="shared" si="38"/>
        <v>0.92275864318802969</v>
      </c>
      <c r="BH32">
        <f t="shared" si="39"/>
        <v>1400.0239999999999</v>
      </c>
      <c r="BI32">
        <f t="shared" si="40"/>
        <v>1180.2050807472942</v>
      </c>
      <c r="BJ32">
        <f t="shared" si="41"/>
        <v>0.84298917786216121</v>
      </c>
      <c r="BK32">
        <f t="shared" si="42"/>
        <v>0.19597835572432251</v>
      </c>
      <c r="BL32">
        <v>6</v>
      </c>
      <c r="BM32">
        <v>0.5</v>
      </c>
      <c r="BN32" t="s">
        <v>290</v>
      </c>
      <c r="BO32">
        <v>2</v>
      </c>
      <c r="BP32">
        <v>1603918312.25</v>
      </c>
      <c r="BQ32">
        <v>381.19850000000002</v>
      </c>
      <c r="BR32">
        <v>400.05916666666701</v>
      </c>
      <c r="BS32">
        <v>31.261993333333301</v>
      </c>
      <c r="BT32">
        <v>22.345303333333302</v>
      </c>
      <c r="BU32">
        <v>379.282033333333</v>
      </c>
      <c r="BV32">
        <v>30.920936666666702</v>
      </c>
      <c r="BW32">
        <v>500.01173333333298</v>
      </c>
      <c r="BX32">
        <v>101.77056666666699</v>
      </c>
      <c r="BY32">
        <v>4.79476633333333E-2</v>
      </c>
      <c r="BZ32">
        <v>37.573263333333301</v>
      </c>
      <c r="CA32">
        <v>36.248976666666699</v>
      </c>
      <c r="CB32">
        <v>999.9</v>
      </c>
      <c r="CC32">
        <v>0</v>
      </c>
      <c r="CD32">
        <v>0</v>
      </c>
      <c r="CE32">
        <v>10000.2886666667</v>
      </c>
      <c r="CF32">
        <v>0</v>
      </c>
      <c r="CG32">
        <v>478.85163333333298</v>
      </c>
      <c r="CH32">
        <v>1400.0239999999999</v>
      </c>
      <c r="CI32">
        <v>0.90000360000000001</v>
      </c>
      <c r="CJ32">
        <v>9.9996450000000001E-2</v>
      </c>
      <c r="CK32">
        <v>0</v>
      </c>
      <c r="CL32">
        <v>723.49436666666702</v>
      </c>
      <c r="CM32">
        <v>4.9997499999999997</v>
      </c>
      <c r="CN32">
        <v>10087.2866666667</v>
      </c>
      <c r="CO32">
        <v>12178.276666666699</v>
      </c>
      <c r="CP32">
        <v>47.936999999999998</v>
      </c>
      <c r="CQ32">
        <v>49.875</v>
      </c>
      <c r="CR32">
        <v>48.666333333333299</v>
      </c>
      <c r="CS32">
        <v>49.5</v>
      </c>
      <c r="CT32">
        <v>49.875</v>
      </c>
      <c r="CU32">
        <v>1255.5266666666701</v>
      </c>
      <c r="CV32">
        <v>139.49733333333299</v>
      </c>
      <c r="CW32">
        <v>0</v>
      </c>
      <c r="CX32">
        <v>171.200000047684</v>
      </c>
      <c r="CY32">
        <v>0</v>
      </c>
      <c r="CZ32">
        <v>723.34284615384604</v>
      </c>
      <c r="DA32">
        <v>-31.7063931187549</v>
      </c>
      <c r="DB32">
        <v>-455.71623876703302</v>
      </c>
      <c r="DC32">
        <v>10085.157692307699</v>
      </c>
      <c r="DD32">
        <v>15</v>
      </c>
      <c r="DE32">
        <v>1603914584</v>
      </c>
      <c r="DF32" t="s">
        <v>291</v>
      </c>
      <c r="DG32">
        <v>1603914584</v>
      </c>
      <c r="DH32">
        <v>1603914581</v>
      </c>
      <c r="DI32">
        <v>2</v>
      </c>
      <c r="DJ32">
        <v>-0.59899999999999998</v>
      </c>
      <c r="DK32">
        <v>-9.0999999999999998E-2</v>
      </c>
      <c r="DL32">
        <v>1.9159999999999999</v>
      </c>
      <c r="DM32">
        <v>0.34100000000000003</v>
      </c>
      <c r="DN32">
        <v>400</v>
      </c>
      <c r="DO32">
        <v>26</v>
      </c>
      <c r="DP32">
        <v>0.28000000000000003</v>
      </c>
      <c r="DQ32">
        <v>0.2</v>
      </c>
      <c r="DR32">
        <v>12.8076894814343</v>
      </c>
      <c r="DS32">
        <v>-0.88412987730574399</v>
      </c>
      <c r="DT32">
        <v>6.9688965406287801E-2</v>
      </c>
      <c r="DU32">
        <v>0</v>
      </c>
      <c r="DV32">
        <v>-18.865696774193601</v>
      </c>
      <c r="DW32">
        <v>1.0146241935484399</v>
      </c>
      <c r="DX32">
        <v>8.1141145379302698E-2</v>
      </c>
      <c r="DY32">
        <v>0</v>
      </c>
      <c r="DZ32">
        <v>8.9157245161290302</v>
      </c>
      <c r="EA32">
        <v>0.21322838709675901</v>
      </c>
      <c r="EB32">
        <v>1.59835937738406E-2</v>
      </c>
      <c r="EC32">
        <v>0</v>
      </c>
      <c r="ED32">
        <v>0</v>
      </c>
      <c r="EE32">
        <v>3</v>
      </c>
      <c r="EF32" t="s">
        <v>312</v>
      </c>
      <c r="EG32">
        <v>100</v>
      </c>
      <c r="EH32">
        <v>100</v>
      </c>
      <c r="EI32">
        <v>1.917</v>
      </c>
      <c r="EJ32">
        <v>0.34110000000000001</v>
      </c>
      <c r="EK32">
        <v>1.9163499999999101</v>
      </c>
      <c r="EL32">
        <v>0</v>
      </c>
      <c r="EM32">
        <v>0</v>
      </c>
      <c r="EN32">
        <v>0</v>
      </c>
      <c r="EO32">
        <v>0.34106000000000197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62.3</v>
      </c>
      <c r="EX32">
        <v>62.3</v>
      </c>
      <c r="EY32">
        <v>2</v>
      </c>
      <c r="EZ32">
        <v>523.79100000000005</v>
      </c>
      <c r="FA32">
        <v>493.33800000000002</v>
      </c>
      <c r="FB32">
        <v>36.641300000000001</v>
      </c>
      <c r="FC32">
        <v>35.276800000000001</v>
      </c>
      <c r="FD32">
        <v>30.000299999999999</v>
      </c>
      <c r="FE32">
        <v>35.054499999999997</v>
      </c>
      <c r="FF32">
        <v>34.995800000000003</v>
      </c>
      <c r="FG32">
        <v>22.796299999999999</v>
      </c>
      <c r="FH32">
        <v>0</v>
      </c>
      <c r="FI32">
        <v>100</v>
      </c>
      <c r="FJ32">
        <v>-999.9</v>
      </c>
      <c r="FK32">
        <v>400</v>
      </c>
      <c r="FL32">
        <v>27.588799999999999</v>
      </c>
      <c r="FM32">
        <v>101.101</v>
      </c>
      <c r="FN32">
        <v>100.467</v>
      </c>
    </row>
    <row r="33" spans="1:170" x14ac:dyDescent="0.25">
      <c r="A33">
        <v>17</v>
      </c>
      <c r="B33">
        <v>1603918437.5</v>
      </c>
      <c r="C33">
        <v>3200.5</v>
      </c>
      <c r="D33" t="s">
        <v>366</v>
      </c>
      <c r="E33" t="s">
        <v>367</v>
      </c>
      <c r="F33" t="s">
        <v>363</v>
      </c>
      <c r="G33" t="s">
        <v>286</v>
      </c>
      <c r="H33">
        <v>1603918429.5</v>
      </c>
      <c r="I33">
        <f t="shared" si="0"/>
        <v>5.7351976012055966E-3</v>
      </c>
      <c r="J33">
        <f t="shared" si="1"/>
        <v>11.610011781320308</v>
      </c>
      <c r="K33">
        <f t="shared" si="2"/>
        <v>383.41587096774202</v>
      </c>
      <c r="L33">
        <f t="shared" si="3"/>
        <v>259.00286222013148</v>
      </c>
      <c r="M33">
        <f t="shared" si="4"/>
        <v>26.369790554139406</v>
      </c>
      <c r="N33">
        <f t="shared" si="5"/>
        <v>39.036619618354294</v>
      </c>
      <c r="O33">
        <f t="shared" si="6"/>
        <v>0.17793673425350867</v>
      </c>
      <c r="P33">
        <f t="shared" si="7"/>
        <v>2.9599949172041047</v>
      </c>
      <c r="Q33">
        <f t="shared" si="8"/>
        <v>0.17220078019417723</v>
      </c>
      <c r="R33">
        <f t="shared" si="9"/>
        <v>0.10812543724735693</v>
      </c>
      <c r="S33">
        <f t="shared" si="10"/>
        <v>231.28855857564861</v>
      </c>
      <c r="T33">
        <f t="shared" si="11"/>
        <v>37.520514498289486</v>
      </c>
      <c r="U33">
        <f t="shared" si="12"/>
        <v>36.652638709677397</v>
      </c>
      <c r="V33">
        <f t="shared" si="13"/>
        <v>6.186318145221871</v>
      </c>
      <c r="W33">
        <f t="shared" si="14"/>
        <v>45.133959869905752</v>
      </c>
      <c r="X33">
        <f t="shared" si="15"/>
        <v>2.9475175198128638</v>
      </c>
      <c r="Y33">
        <f t="shared" si="16"/>
        <v>6.5305980869145897</v>
      </c>
      <c r="Z33">
        <f t="shared" si="17"/>
        <v>3.2388006254090072</v>
      </c>
      <c r="AA33">
        <f t="shared" si="18"/>
        <v>-252.92221421316682</v>
      </c>
      <c r="AB33">
        <f t="shared" si="19"/>
        <v>158.50852071299238</v>
      </c>
      <c r="AC33">
        <f t="shared" si="20"/>
        <v>12.769865328828956</v>
      </c>
      <c r="AD33">
        <f t="shared" si="21"/>
        <v>149.64473040430312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51957.031837907234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368</v>
      </c>
      <c r="AQ33">
        <v>816.97811999999999</v>
      </c>
      <c r="AR33">
        <v>1035.67</v>
      </c>
      <c r="AS33">
        <f t="shared" si="27"/>
        <v>0.21115980959185843</v>
      </c>
      <c r="AT33">
        <v>0.5</v>
      </c>
      <c r="AU33">
        <f t="shared" si="28"/>
        <v>1180.171781392504</v>
      </c>
      <c r="AV33">
        <f t="shared" si="29"/>
        <v>11.610011781320308</v>
      </c>
      <c r="AW33">
        <f t="shared" si="30"/>
        <v>124.60242432226276</v>
      </c>
      <c r="AX33">
        <f t="shared" si="31"/>
        <v>0.37386426178222792</v>
      </c>
      <c r="AY33">
        <f t="shared" si="32"/>
        <v>1.032710614954375E-2</v>
      </c>
      <c r="AZ33">
        <f t="shared" si="33"/>
        <v>2.1497291608330835</v>
      </c>
      <c r="BA33" t="s">
        <v>369</v>
      </c>
      <c r="BB33">
        <v>648.47</v>
      </c>
      <c r="BC33">
        <f t="shared" si="34"/>
        <v>387.20000000000005</v>
      </c>
      <c r="BD33">
        <f t="shared" si="35"/>
        <v>0.5648034090909092</v>
      </c>
      <c r="BE33">
        <f t="shared" si="36"/>
        <v>0.85185241868526684</v>
      </c>
      <c r="BF33">
        <f t="shared" si="37"/>
        <v>0.68300002642636282</v>
      </c>
      <c r="BG33">
        <f t="shared" si="38"/>
        <v>0.87426659465520273</v>
      </c>
      <c r="BH33">
        <f t="shared" si="39"/>
        <v>1399.9841935483901</v>
      </c>
      <c r="BI33">
        <f t="shared" si="40"/>
        <v>1180.171781392504</v>
      </c>
      <c r="BJ33">
        <f t="shared" si="41"/>
        <v>0.84298936147360992</v>
      </c>
      <c r="BK33">
        <f t="shared" si="42"/>
        <v>0.19597872294721996</v>
      </c>
      <c r="BL33">
        <v>6</v>
      </c>
      <c r="BM33">
        <v>0.5</v>
      </c>
      <c r="BN33" t="s">
        <v>290</v>
      </c>
      <c r="BO33">
        <v>2</v>
      </c>
      <c r="BP33">
        <v>1603918429.5</v>
      </c>
      <c r="BQ33">
        <v>383.41587096774202</v>
      </c>
      <c r="BR33">
        <v>399.98645161290301</v>
      </c>
      <c r="BS33">
        <v>28.950380645161299</v>
      </c>
      <c r="BT33">
        <v>22.267464516128999</v>
      </c>
      <c r="BU33">
        <v>381.49964516129</v>
      </c>
      <c r="BV33">
        <v>28.609325806451601</v>
      </c>
      <c r="BW33">
        <v>500.00580645161301</v>
      </c>
      <c r="BX33">
        <v>101.766419354839</v>
      </c>
      <c r="BY33">
        <v>4.6318651612903203E-2</v>
      </c>
      <c r="BZ33">
        <v>37.645929032258103</v>
      </c>
      <c r="CA33">
        <v>36.652638709677397</v>
      </c>
      <c r="CB33">
        <v>999.9</v>
      </c>
      <c r="CC33">
        <v>0</v>
      </c>
      <c r="CD33">
        <v>0</v>
      </c>
      <c r="CE33">
        <v>9997.9845161290305</v>
      </c>
      <c r="CF33">
        <v>0</v>
      </c>
      <c r="CG33">
        <v>493.83445161290302</v>
      </c>
      <c r="CH33">
        <v>1399.9841935483901</v>
      </c>
      <c r="CI33">
        <v>0.89999667741935496</v>
      </c>
      <c r="CJ33">
        <v>0.10000409032258099</v>
      </c>
      <c r="CK33">
        <v>0</v>
      </c>
      <c r="CL33">
        <v>818.18122580645195</v>
      </c>
      <c r="CM33">
        <v>4.9997499999999997</v>
      </c>
      <c r="CN33">
        <v>11406.3806451613</v>
      </c>
      <c r="CO33">
        <v>12177.9064516129</v>
      </c>
      <c r="CP33">
        <v>47.933</v>
      </c>
      <c r="CQ33">
        <v>49.826225806451603</v>
      </c>
      <c r="CR33">
        <v>48.628999999999998</v>
      </c>
      <c r="CS33">
        <v>49.5</v>
      </c>
      <c r="CT33">
        <v>49.870935483871001</v>
      </c>
      <c r="CU33">
        <v>1255.48225806452</v>
      </c>
      <c r="CV33">
        <v>139.50193548387099</v>
      </c>
      <c r="CW33">
        <v>0</v>
      </c>
      <c r="CX33">
        <v>116.5</v>
      </c>
      <c r="CY33">
        <v>0</v>
      </c>
      <c r="CZ33">
        <v>816.97811999999999</v>
      </c>
      <c r="DA33">
        <v>-94.396999852799496</v>
      </c>
      <c r="DB33">
        <v>-1299.74615186801</v>
      </c>
      <c r="DC33">
        <v>11390.111999999999</v>
      </c>
      <c r="DD33">
        <v>15</v>
      </c>
      <c r="DE33">
        <v>1603914584</v>
      </c>
      <c r="DF33" t="s">
        <v>291</v>
      </c>
      <c r="DG33">
        <v>1603914584</v>
      </c>
      <c r="DH33">
        <v>1603914581</v>
      </c>
      <c r="DI33">
        <v>2</v>
      </c>
      <c r="DJ33">
        <v>-0.59899999999999998</v>
      </c>
      <c r="DK33">
        <v>-9.0999999999999998E-2</v>
      </c>
      <c r="DL33">
        <v>1.9159999999999999</v>
      </c>
      <c r="DM33">
        <v>0.34100000000000003</v>
      </c>
      <c r="DN33">
        <v>400</v>
      </c>
      <c r="DO33">
        <v>26</v>
      </c>
      <c r="DP33">
        <v>0.28000000000000003</v>
      </c>
      <c r="DQ33">
        <v>0.2</v>
      </c>
      <c r="DR33">
        <v>11.6214996084361</v>
      </c>
      <c r="DS33">
        <v>-0.93517209846986504</v>
      </c>
      <c r="DT33">
        <v>7.4141752415542606E-2</v>
      </c>
      <c r="DU33">
        <v>0</v>
      </c>
      <c r="DV33">
        <v>-16.5757935483871</v>
      </c>
      <c r="DW33">
        <v>0.90749516129030605</v>
      </c>
      <c r="DX33">
        <v>7.3814483828669106E-2</v>
      </c>
      <c r="DY33">
        <v>0</v>
      </c>
      <c r="DZ33">
        <v>6.67818064516129</v>
      </c>
      <c r="EA33">
        <v>0.56997870967741504</v>
      </c>
      <c r="EB33">
        <v>4.2843034133652501E-2</v>
      </c>
      <c r="EC33">
        <v>0</v>
      </c>
      <c r="ED33">
        <v>0</v>
      </c>
      <c r="EE33">
        <v>3</v>
      </c>
      <c r="EF33" t="s">
        <v>312</v>
      </c>
      <c r="EG33">
        <v>100</v>
      </c>
      <c r="EH33">
        <v>100</v>
      </c>
      <c r="EI33">
        <v>1.917</v>
      </c>
      <c r="EJ33">
        <v>0.34110000000000001</v>
      </c>
      <c r="EK33">
        <v>1.9163499999999101</v>
      </c>
      <c r="EL33">
        <v>0</v>
      </c>
      <c r="EM33">
        <v>0</v>
      </c>
      <c r="EN33">
        <v>0</v>
      </c>
      <c r="EO33">
        <v>0.34106000000000197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64.2</v>
      </c>
      <c r="EX33">
        <v>64.3</v>
      </c>
      <c r="EY33">
        <v>2</v>
      </c>
      <c r="EZ33">
        <v>521.13</v>
      </c>
      <c r="FA33">
        <v>493.73700000000002</v>
      </c>
      <c r="FB33">
        <v>36.680500000000002</v>
      </c>
      <c r="FC33">
        <v>35.3217</v>
      </c>
      <c r="FD33">
        <v>30</v>
      </c>
      <c r="FE33">
        <v>35.1021</v>
      </c>
      <c r="FF33">
        <v>35.041699999999999</v>
      </c>
      <c r="FG33">
        <v>22.825700000000001</v>
      </c>
      <c r="FH33">
        <v>0</v>
      </c>
      <c r="FI33">
        <v>100</v>
      </c>
      <c r="FJ33">
        <v>-999.9</v>
      </c>
      <c r="FK33">
        <v>400</v>
      </c>
      <c r="FL33">
        <v>30.932099999999998</v>
      </c>
      <c r="FM33">
        <v>101.096</v>
      </c>
      <c r="FN33">
        <v>100.47499999999999</v>
      </c>
    </row>
    <row r="34" spans="1:170" x14ac:dyDescent="0.25">
      <c r="A34">
        <v>18</v>
      </c>
      <c r="B34">
        <v>1603918589.5</v>
      </c>
      <c r="C34">
        <v>3352.5</v>
      </c>
      <c r="D34" t="s">
        <v>370</v>
      </c>
      <c r="E34" t="s">
        <v>371</v>
      </c>
      <c r="F34" t="s">
        <v>372</v>
      </c>
      <c r="G34" t="s">
        <v>373</v>
      </c>
      <c r="H34">
        <v>1603918581.5</v>
      </c>
      <c r="I34">
        <f t="shared" si="0"/>
        <v>8.7775887569363793E-3</v>
      </c>
      <c r="J34">
        <f t="shared" si="1"/>
        <v>16.527878942949531</v>
      </c>
      <c r="K34">
        <f t="shared" si="2"/>
        <v>376.406580645161</v>
      </c>
      <c r="L34">
        <f t="shared" si="3"/>
        <v>276.56007279261092</v>
      </c>
      <c r="M34">
        <f t="shared" si="4"/>
        <v>28.156867614679836</v>
      </c>
      <c r="N34">
        <f t="shared" si="5"/>
        <v>38.322344051694493</v>
      </c>
      <c r="O34">
        <f t="shared" si="6"/>
        <v>0.32704036557404798</v>
      </c>
      <c r="P34">
        <f t="shared" si="7"/>
        <v>2.9604114725726971</v>
      </c>
      <c r="Q34">
        <f t="shared" si="8"/>
        <v>0.30821296396939185</v>
      </c>
      <c r="R34">
        <f t="shared" si="9"/>
        <v>0.19423428758794692</v>
      </c>
      <c r="S34">
        <f t="shared" si="10"/>
        <v>231.29060593687583</v>
      </c>
      <c r="T34">
        <f t="shared" si="11"/>
        <v>36.609353531865217</v>
      </c>
      <c r="U34">
        <f t="shared" si="12"/>
        <v>36.297864516129003</v>
      </c>
      <c r="V34">
        <f t="shared" si="13"/>
        <v>6.0672305637369544</v>
      </c>
      <c r="W34">
        <f t="shared" si="14"/>
        <v>50.916947351399998</v>
      </c>
      <c r="X34">
        <f t="shared" si="15"/>
        <v>3.3011578248563267</v>
      </c>
      <c r="Y34">
        <f t="shared" si="16"/>
        <v>6.4834166158344111</v>
      </c>
      <c r="Z34">
        <f t="shared" si="17"/>
        <v>2.7660727388806277</v>
      </c>
      <c r="AA34">
        <f t="shared" si="18"/>
        <v>-387.09166418089433</v>
      </c>
      <c r="AB34">
        <f t="shared" si="19"/>
        <v>193.86304056781475</v>
      </c>
      <c r="AC34">
        <f t="shared" si="20"/>
        <v>15.579101283416101</v>
      </c>
      <c r="AD34">
        <f t="shared" si="21"/>
        <v>53.641083607212352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51991.031398790132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374</v>
      </c>
      <c r="AQ34">
        <v>1027.0165199999999</v>
      </c>
      <c r="AR34">
        <v>1333.69</v>
      </c>
      <c r="AS34">
        <f t="shared" si="27"/>
        <v>0.22994360008697678</v>
      </c>
      <c r="AT34">
        <v>0.5</v>
      </c>
      <c r="AU34">
        <f t="shared" si="28"/>
        <v>1180.183101080265</v>
      </c>
      <c r="AV34">
        <f t="shared" si="29"/>
        <v>16.527878942949531</v>
      </c>
      <c r="AW34">
        <f t="shared" si="30"/>
        <v>135.68777551210428</v>
      </c>
      <c r="AX34">
        <f t="shared" si="31"/>
        <v>0.41502897974791747</v>
      </c>
      <c r="AY34">
        <f t="shared" si="32"/>
        <v>1.4494044531825906E-2</v>
      </c>
      <c r="AZ34">
        <f t="shared" si="33"/>
        <v>1.4459057202198411</v>
      </c>
      <c r="BA34" t="s">
        <v>375</v>
      </c>
      <c r="BB34">
        <v>780.17</v>
      </c>
      <c r="BC34">
        <f t="shared" si="34"/>
        <v>553.5200000000001</v>
      </c>
      <c r="BD34">
        <f t="shared" si="35"/>
        <v>0.55404227489521629</v>
      </c>
      <c r="BE34">
        <f t="shared" si="36"/>
        <v>0.77697821435910241</v>
      </c>
      <c r="BF34">
        <f t="shared" si="37"/>
        <v>0.49606436914332508</v>
      </c>
      <c r="BG34">
        <f t="shared" si="38"/>
        <v>0.75724011231855159</v>
      </c>
      <c r="BH34">
        <f t="shared" si="39"/>
        <v>1399.99774193548</v>
      </c>
      <c r="BI34">
        <f t="shared" si="40"/>
        <v>1180.183101080265</v>
      </c>
      <c r="BJ34">
        <f t="shared" si="41"/>
        <v>0.84298928900319237</v>
      </c>
      <c r="BK34">
        <f t="shared" si="42"/>
        <v>0.1959785780063848</v>
      </c>
      <c r="BL34">
        <v>6</v>
      </c>
      <c r="BM34">
        <v>0.5</v>
      </c>
      <c r="BN34" t="s">
        <v>290</v>
      </c>
      <c r="BO34">
        <v>2</v>
      </c>
      <c r="BP34">
        <v>1603918581.5</v>
      </c>
      <c r="BQ34">
        <v>376.406580645161</v>
      </c>
      <c r="BR34">
        <v>400.203741935484</v>
      </c>
      <c r="BS34">
        <v>32.424361290322601</v>
      </c>
      <c r="BT34">
        <v>22.233222580645201</v>
      </c>
      <c r="BU34">
        <v>374.49016129032299</v>
      </c>
      <c r="BV34">
        <v>32.083306451612899</v>
      </c>
      <c r="BW34">
        <v>500.02151612903202</v>
      </c>
      <c r="BX34">
        <v>101.761741935484</v>
      </c>
      <c r="BY34">
        <v>4.9294380645161298E-2</v>
      </c>
      <c r="BZ34">
        <v>37.512532258064503</v>
      </c>
      <c r="CA34">
        <v>36.297864516129003</v>
      </c>
      <c r="CB34">
        <v>999.9</v>
      </c>
      <c r="CC34">
        <v>0</v>
      </c>
      <c r="CD34">
        <v>0</v>
      </c>
      <c r="CE34">
        <v>10000.805806451601</v>
      </c>
      <c r="CF34">
        <v>0</v>
      </c>
      <c r="CG34">
        <v>431.21600000000001</v>
      </c>
      <c r="CH34">
        <v>1399.99774193548</v>
      </c>
      <c r="CI34">
        <v>0.89999980645161304</v>
      </c>
      <c r="CJ34">
        <v>0.10000055806451601</v>
      </c>
      <c r="CK34">
        <v>0</v>
      </c>
      <c r="CL34">
        <v>1031.2658064516099</v>
      </c>
      <c r="CM34">
        <v>4.9997499999999997</v>
      </c>
      <c r="CN34">
        <v>14287.5064516129</v>
      </c>
      <c r="CO34">
        <v>12178.0290322581</v>
      </c>
      <c r="CP34">
        <v>47.901000000000003</v>
      </c>
      <c r="CQ34">
        <v>49.75</v>
      </c>
      <c r="CR34">
        <v>48.625</v>
      </c>
      <c r="CS34">
        <v>49.378999999999998</v>
      </c>
      <c r="CT34">
        <v>49.811999999999998</v>
      </c>
      <c r="CU34">
        <v>1255.49870967742</v>
      </c>
      <c r="CV34">
        <v>139.5</v>
      </c>
      <c r="CW34">
        <v>0</v>
      </c>
      <c r="CX34">
        <v>151.39999985694899</v>
      </c>
      <c r="CY34">
        <v>0</v>
      </c>
      <c r="CZ34">
        <v>1027.0165199999999</v>
      </c>
      <c r="DA34">
        <v>-237.16184650734101</v>
      </c>
      <c r="DB34">
        <v>-3257.8384665435401</v>
      </c>
      <c r="DC34">
        <v>14229.352000000001</v>
      </c>
      <c r="DD34">
        <v>15</v>
      </c>
      <c r="DE34">
        <v>1603914584</v>
      </c>
      <c r="DF34" t="s">
        <v>291</v>
      </c>
      <c r="DG34">
        <v>1603914584</v>
      </c>
      <c r="DH34">
        <v>1603914581</v>
      </c>
      <c r="DI34">
        <v>2</v>
      </c>
      <c r="DJ34">
        <v>-0.59899999999999998</v>
      </c>
      <c r="DK34">
        <v>-9.0999999999999998E-2</v>
      </c>
      <c r="DL34">
        <v>1.9159999999999999</v>
      </c>
      <c r="DM34">
        <v>0.34100000000000003</v>
      </c>
      <c r="DN34">
        <v>400</v>
      </c>
      <c r="DO34">
        <v>26</v>
      </c>
      <c r="DP34">
        <v>0.28000000000000003</v>
      </c>
      <c r="DQ34">
        <v>0.2</v>
      </c>
      <c r="DR34">
        <v>16.557898216346199</v>
      </c>
      <c r="DS34">
        <v>-4.46708715408879</v>
      </c>
      <c r="DT34">
        <v>0.39545002715594901</v>
      </c>
      <c r="DU34">
        <v>0</v>
      </c>
      <c r="DV34">
        <v>-23.812793548387098</v>
      </c>
      <c r="DW34">
        <v>5.0044403225807104</v>
      </c>
      <c r="DX34">
        <v>0.45302323086163199</v>
      </c>
      <c r="DY34">
        <v>0</v>
      </c>
      <c r="DZ34">
        <v>10.1845741935484</v>
      </c>
      <c r="EA34">
        <v>0.82078064516126503</v>
      </c>
      <c r="EB34">
        <v>6.1383101424404E-2</v>
      </c>
      <c r="EC34">
        <v>0</v>
      </c>
      <c r="ED34">
        <v>0</v>
      </c>
      <c r="EE34">
        <v>3</v>
      </c>
      <c r="EF34" t="s">
        <v>312</v>
      </c>
      <c r="EG34">
        <v>100</v>
      </c>
      <c r="EH34">
        <v>100</v>
      </c>
      <c r="EI34">
        <v>1.917</v>
      </c>
      <c r="EJ34">
        <v>0.34100000000000003</v>
      </c>
      <c r="EK34">
        <v>1.9163499999999101</v>
      </c>
      <c r="EL34">
        <v>0</v>
      </c>
      <c r="EM34">
        <v>0</v>
      </c>
      <c r="EN34">
        <v>0</v>
      </c>
      <c r="EO34">
        <v>0.34106000000000197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66.8</v>
      </c>
      <c r="EX34">
        <v>66.8</v>
      </c>
      <c r="EY34">
        <v>2</v>
      </c>
      <c r="EZ34">
        <v>525.07899999999995</v>
      </c>
      <c r="FA34">
        <v>493.39499999999998</v>
      </c>
      <c r="FB34">
        <v>36.6706</v>
      </c>
      <c r="FC34">
        <v>35.295900000000003</v>
      </c>
      <c r="FD34">
        <v>30.0001</v>
      </c>
      <c r="FE34">
        <v>35.1053</v>
      </c>
      <c r="FF34">
        <v>35.044899999999998</v>
      </c>
      <c r="FG34">
        <v>22.765899999999998</v>
      </c>
      <c r="FH34">
        <v>0</v>
      </c>
      <c r="FI34">
        <v>100</v>
      </c>
      <c r="FJ34">
        <v>-999.9</v>
      </c>
      <c r="FK34">
        <v>400</v>
      </c>
      <c r="FL34">
        <v>28.7287</v>
      </c>
      <c r="FM34">
        <v>101.10599999999999</v>
      </c>
      <c r="FN34">
        <v>100.48</v>
      </c>
    </row>
    <row r="35" spans="1:170" x14ac:dyDescent="0.25">
      <c r="A35">
        <v>19</v>
      </c>
      <c r="B35">
        <v>1603918704.5</v>
      </c>
      <c r="C35">
        <v>3467.5</v>
      </c>
      <c r="D35" t="s">
        <v>376</v>
      </c>
      <c r="E35" t="s">
        <v>377</v>
      </c>
      <c r="F35" t="s">
        <v>372</v>
      </c>
      <c r="G35" t="s">
        <v>373</v>
      </c>
      <c r="H35">
        <v>1603918696.5</v>
      </c>
      <c r="I35">
        <f t="shared" si="0"/>
        <v>7.9879076664717413E-3</v>
      </c>
      <c r="J35">
        <f t="shared" si="1"/>
        <v>16.874798283064127</v>
      </c>
      <c r="K35">
        <f t="shared" si="2"/>
        <v>376.11012903225799</v>
      </c>
      <c r="L35">
        <f t="shared" si="3"/>
        <v>272.80858709319608</v>
      </c>
      <c r="M35">
        <f t="shared" si="4"/>
        <v>27.774528603421061</v>
      </c>
      <c r="N35">
        <f t="shared" si="5"/>
        <v>38.291615554147526</v>
      </c>
      <c r="O35">
        <f t="shared" si="6"/>
        <v>0.31680032212128262</v>
      </c>
      <c r="P35">
        <f t="shared" si="7"/>
        <v>2.9600903793429927</v>
      </c>
      <c r="Q35">
        <f t="shared" si="8"/>
        <v>0.29909742488682822</v>
      </c>
      <c r="R35">
        <f t="shared" si="9"/>
        <v>0.18844394102340983</v>
      </c>
      <c r="S35">
        <f t="shared" si="10"/>
        <v>231.28692874501934</v>
      </c>
      <c r="T35">
        <f t="shared" si="11"/>
        <v>36.795304927939455</v>
      </c>
      <c r="U35">
        <f t="shared" si="12"/>
        <v>35.508987096774199</v>
      </c>
      <c r="V35">
        <f t="shared" si="13"/>
        <v>5.8095398798041442</v>
      </c>
      <c r="W35">
        <f t="shared" si="14"/>
        <v>49.568939444313564</v>
      </c>
      <c r="X35">
        <f t="shared" si="15"/>
        <v>3.2109954405203287</v>
      </c>
      <c r="Y35">
        <f t="shared" si="16"/>
        <v>6.4778376873033681</v>
      </c>
      <c r="Z35">
        <f t="shared" si="17"/>
        <v>2.5985444392838155</v>
      </c>
      <c r="AA35">
        <f t="shared" si="18"/>
        <v>-352.26672809140382</v>
      </c>
      <c r="AB35">
        <f t="shared" si="19"/>
        <v>317.20847097595174</v>
      </c>
      <c r="AC35">
        <f t="shared" si="20"/>
        <v>25.395070815697494</v>
      </c>
      <c r="AD35">
        <f t="shared" si="21"/>
        <v>221.62374244526472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51984.602479370158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378</v>
      </c>
      <c r="AQ35">
        <v>1250.2149999999999</v>
      </c>
      <c r="AR35">
        <v>1657.39</v>
      </c>
      <c r="AS35">
        <f t="shared" si="27"/>
        <v>0.24567241264880335</v>
      </c>
      <c r="AT35">
        <v>0.5</v>
      </c>
      <c r="AU35">
        <f t="shared" si="28"/>
        <v>1180.1645813924761</v>
      </c>
      <c r="AV35">
        <f t="shared" si="29"/>
        <v>16.874798283064127</v>
      </c>
      <c r="AW35">
        <f t="shared" si="30"/>
        <v>144.96694001667731</v>
      </c>
      <c r="AX35">
        <f t="shared" si="31"/>
        <v>0.48292194353773105</v>
      </c>
      <c r="AY35">
        <f t="shared" si="32"/>
        <v>1.4788230419767465E-2</v>
      </c>
      <c r="AZ35">
        <f t="shared" si="33"/>
        <v>0.96820301799817765</v>
      </c>
      <c r="BA35" t="s">
        <v>379</v>
      </c>
      <c r="BB35">
        <v>857</v>
      </c>
      <c r="BC35">
        <f t="shared" si="34"/>
        <v>800.3900000000001</v>
      </c>
      <c r="BD35">
        <f t="shared" si="35"/>
        <v>0.50872074863504058</v>
      </c>
      <c r="BE35">
        <f t="shared" si="36"/>
        <v>0.66720857518253029</v>
      </c>
      <c r="BF35">
        <f t="shared" si="37"/>
        <v>0.43228511205100595</v>
      </c>
      <c r="BG35">
        <f t="shared" si="38"/>
        <v>0.63012960855244871</v>
      </c>
      <c r="BH35">
        <f t="shared" si="39"/>
        <v>1399.97580645161</v>
      </c>
      <c r="BI35">
        <f t="shared" si="40"/>
        <v>1180.1645813924761</v>
      </c>
      <c r="BJ35">
        <f t="shared" si="41"/>
        <v>0.84298926878153035</v>
      </c>
      <c r="BK35">
        <f t="shared" si="42"/>
        <v>0.19597853756306083</v>
      </c>
      <c r="BL35">
        <v>6</v>
      </c>
      <c r="BM35">
        <v>0.5</v>
      </c>
      <c r="BN35" t="s">
        <v>290</v>
      </c>
      <c r="BO35">
        <v>2</v>
      </c>
      <c r="BP35">
        <v>1603918696.5</v>
      </c>
      <c r="BQ35">
        <v>376.11012903225799</v>
      </c>
      <c r="BR35">
        <v>399.96480645161301</v>
      </c>
      <c r="BS35">
        <v>31.539225806451601</v>
      </c>
      <c r="BT35">
        <v>22.256164516129001</v>
      </c>
      <c r="BU35">
        <v>374.19387096774199</v>
      </c>
      <c r="BV35">
        <v>31.198154838709701</v>
      </c>
      <c r="BW35">
        <v>500.005870967742</v>
      </c>
      <c r="BX35">
        <v>101.761677419355</v>
      </c>
      <c r="BY35">
        <v>4.7905993548387101E-2</v>
      </c>
      <c r="BZ35">
        <v>37.496703225806399</v>
      </c>
      <c r="CA35">
        <v>35.508987096774199</v>
      </c>
      <c r="CB35">
        <v>999.9</v>
      </c>
      <c r="CC35">
        <v>0</v>
      </c>
      <c r="CD35">
        <v>0</v>
      </c>
      <c r="CE35">
        <v>9998.9916129032299</v>
      </c>
      <c r="CF35">
        <v>0</v>
      </c>
      <c r="CG35">
        <v>693.48503225806496</v>
      </c>
      <c r="CH35">
        <v>1399.97580645161</v>
      </c>
      <c r="CI35">
        <v>0.89999980645161304</v>
      </c>
      <c r="CJ35">
        <v>0.100000477419355</v>
      </c>
      <c r="CK35">
        <v>0</v>
      </c>
      <c r="CL35">
        <v>1252.8425806451601</v>
      </c>
      <c r="CM35">
        <v>4.9997499999999997</v>
      </c>
      <c r="CN35">
        <v>17355.322580645199</v>
      </c>
      <c r="CO35">
        <v>12177.835483871</v>
      </c>
      <c r="CP35">
        <v>48.061999999999998</v>
      </c>
      <c r="CQ35">
        <v>49.870935483871001</v>
      </c>
      <c r="CR35">
        <v>48.741870967741903</v>
      </c>
      <c r="CS35">
        <v>49.396999999999998</v>
      </c>
      <c r="CT35">
        <v>49.917000000000002</v>
      </c>
      <c r="CU35">
        <v>1255.47903225806</v>
      </c>
      <c r="CV35">
        <v>139.49677419354799</v>
      </c>
      <c r="CW35">
        <v>0</v>
      </c>
      <c r="CX35">
        <v>114</v>
      </c>
      <c r="CY35">
        <v>0</v>
      </c>
      <c r="CZ35">
        <v>1250.2149999999999</v>
      </c>
      <c r="DA35">
        <v>-432.875555500345</v>
      </c>
      <c r="DB35">
        <v>-5995.9316232375904</v>
      </c>
      <c r="DC35">
        <v>17319.184615384602</v>
      </c>
      <c r="DD35">
        <v>15</v>
      </c>
      <c r="DE35">
        <v>1603914584</v>
      </c>
      <c r="DF35" t="s">
        <v>291</v>
      </c>
      <c r="DG35">
        <v>1603914584</v>
      </c>
      <c r="DH35">
        <v>1603914581</v>
      </c>
      <c r="DI35">
        <v>2</v>
      </c>
      <c r="DJ35">
        <v>-0.59899999999999998</v>
      </c>
      <c r="DK35">
        <v>-9.0999999999999998E-2</v>
      </c>
      <c r="DL35">
        <v>1.9159999999999999</v>
      </c>
      <c r="DM35">
        <v>0.34100000000000003</v>
      </c>
      <c r="DN35">
        <v>400</v>
      </c>
      <c r="DO35">
        <v>26</v>
      </c>
      <c r="DP35">
        <v>0.28000000000000003</v>
      </c>
      <c r="DQ35">
        <v>0.2</v>
      </c>
      <c r="DR35">
        <v>16.870536524684901</v>
      </c>
      <c r="DS35">
        <v>0.18421302820042901</v>
      </c>
      <c r="DT35">
        <v>2.7917432664831699E-2</v>
      </c>
      <c r="DU35">
        <v>1</v>
      </c>
      <c r="DV35">
        <v>-23.846061290322599</v>
      </c>
      <c r="DW35">
        <v>-0.82909838709671202</v>
      </c>
      <c r="DX35">
        <v>6.9670536547748796E-2</v>
      </c>
      <c r="DY35">
        <v>0</v>
      </c>
      <c r="DZ35">
        <v>9.2702280645161306</v>
      </c>
      <c r="EA35">
        <v>1.53852919354837</v>
      </c>
      <c r="EB35">
        <v>0.115597650953345</v>
      </c>
      <c r="EC35">
        <v>0</v>
      </c>
      <c r="ED35">
        <v>1</v>
      </c>
      <c r="EE35">
        <v>3</v>
      </c>
      <c r="EF35" t="s">
        <v>292</v>
      </c>
      <c r="EG35">
        <v>100</v>
      </c>
      <c r="EH35">
        <v>100</v>
      </c>
      <c r="EI35">
        <v>1.9159999999999999</v>
      </c>
      <c r="EJ35">
        <v>0.34110000000000001</v>
      </c>
      <c r="EK35">
        <v>1.9163499999999101</v>
      </c>
      <c r="EL35">
        <v>0</v>
      </c>
      <c r="EM35">
        <v>0</v>
      </c>
      <c r="EN35">
        <v>0</v>
      </c>
      <c r="EO35">
        <v>0.34106000000000197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68.7</v>
      </c>
      <c r="EX35">
        <v>68.7</v>
      </c>
      <c r="EY35">
        <v>2</v>
      </c>
      <c r="EZ35">
        <v>524.11</v>
      </c>
      <c r="FA35">
        <v>491.91199999999998</v>
      </c>
      <c r="FB35">
        <v>36.666899999999998</v>
      </c>
      <c r="FC35">
        <v>35.354100000000003</v>
      </c>
      <c r="FD35">
        <v>30.000800000000002</v>
      </c>
      <c r="FE35">
        <v>35.165300000000002</v>
      </c>
      <c r="FF35">
        <v>35.113</v>
      </c>
      <c r="FG35">
        <v>22.756399999999999</v>
      </c>
      <c r="FH35">
        <v>0</v>
      </c>
      <c r="FI35">
        <v>100</v>
      </c>
      <c r="FJ35">
        <v>-999.9</v>
      </c>
      <c r="FK35">
        <v>400</v>
      </c>
      <c r="FL35">
        <v>31.965</v>
      </c>
      <c r="FM35">
        <v>101.096</v>
      </c>
      <c r="FN35">
        <v>100.468</v>
      </c>
    </row>
    <row r="36" spans="1:170" x14ac:dyDescent="0.25">
      <c r="A36">
        <v>20</v>
      </c>
      <c r="B36">
        <v>1603918876.5</v>
      </c>
      <c r="C36">
        <v>3639.5</v>
      </c>
      <c r="D36" t="s">
        <v>380</v>
      </c>
      <c r="E36" t="s">
        <v>381</v>
      </c>
      <c r="F36" t="s">
        <v>382</v>
      </c>
      <c r="G36" t="s">
        <v>383</v>
      </c>
      <c r="H36">
        <v>1603918868.75</v>
      </c>
      <c r="I36">
        <f t="shared" si="0"/>
        <v>3.0159586323126315E-3</v>
      </c>
      <c r="J36">
        <f t="shared" si="1"/>
        <v>6.8390884549781763</v>
      </c>
      <c r="K36">
        <f t="shared" si="2"/>
        <v>390.29340000000002</v>
      </c>
      <c r="L36">
        <f t="shared" si="3"/>
        <v>228.3845894435122</v>
      </c>
      <c r="M36">
        <f t="shared" si="4"/>
        <v>23.251770766311022</v>
      </c>
      <c r="N36">
        <f t="shared" si="5"/>
        <v>39.735661195514751</v>
      </c>
      <c r="O36">
        <f t="shared" si="6"/>
        <v>7.776285204046296E-2</v>
      </c>
      <c r="P36">
        <f t="shared" si="7"/>
        <v>2.9605177917134649</v>
      </c>
      <c r="Q36">
        <f t="shared" si="8"/>
        <v>7.6645684597891561E-2</v>
      </c>
      <c r="R36">
        <f t="shared" si="9"/>
        <v>4.8002588862874798E-2</v>
      </c>
      <c r="S36">
        <f t="shared" si="10"/>
        <v>231.29181825744442</v>
      </c>
      <c r="T36">
        <f t="shared" si="11"/>
        <v>38.150298831557564</v>
      </c>
      <c r="U36">
        <f t="shared" si="12"/>
        <v>37.380139999999997</v>
      </c>
      <c r="V36">
        <f t="shared" si="13"/>
        <v>6.436883239737071</v>
      </c>
      <c r="W36">
        <f t="shared" si="14"/>
        <v>40.088013736705655</v>
      </c>
      <c r="X36">
        <f t="shared" si="15"/>
        <v>2.6087050330276678</v>
      </c>
      <c r="Y36">
        <f t="shared" si="16"/>
        <v>6.5074439710617744</v>
      </c>
      <c r="Z36">
        <f t="shared" si="17"/>
        <v>3.8281782067094032</v>
      </c>
      <c r="AA36">
        <f t="shared" si="18"/>
        <v>-133.00377568498706</v>
      </c>
      <c r="AB36">
        <f t="shared" si="19"/>
        <v>31.990118234502305</v>
      </c>
      <c r="AC36">
        <f t="shared" si="20"/>
        <v>2.5850074662107163</v>
      </c>
      <c r="AD36">
        <f t="shared" si="21"/>
        <v>132.8631682731704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51982.665074390155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384</v>
      </c>
      <c r="AQ36">
        <v>926.41639999999995</v>
      </c>
      <c r="AR36">
        <v>1150.26</v>
      </c>
      <c r="AS36">
        <f t="shared" si="27"/>
        <v>0.19460261158346814</v>
      </c>
      <c r="AT36">
        <v>0.5</v>
      </c>
      <c r="AU36">
        <f t="shared" si="28"/>
        <v>1180.1862057648113</v>
      </c>
      <c r="AV36">
        <f t="shared" si="29"/>
        <v>6.8390884549781763</v>
      </c>
      <c r="AW36">
        <f t="shared" si="30"/>
        <v>114.8336588983083</v>
      </c>
      <c r="AX36">
        <f t="shared" si="31"/>
        <v>0.31941474101507483</v>
      </c>
      <c r="AY36">
        <f t="shared" si="32"/>
        <v>6.2844624844500454E-3</v>
      </c>
      <c r="AZ36">
        <f t="shared" si="33"/>
        <v>1.8359501330134054</v>
      </c>
      <c r="BA36" t="s">
        <v>385</v>
      </c>
      <c r="BB36">
        <v>782.85</v>
      </c>
      <c r="BC36">
        <f t="shared" si="34"/>
        <v>367.40999999999997</v>
      </c>
      <c r="BD36">
        <f t="shared" si="35"/>
        <v>0.60924743474592435</v>
      </c>
      <c r="BE36">
        <f t="shared" si="36"/>
        <v>0.85180479423046662</v>
      </c>
      <c r="BF36">
        <f t="shared" si="37"/>
        <v>0.51483972555721857</v>
      </c>
      <c r="BG36">
        <f t="shared" si="38"/>
        <v>0.82926939778600983</v>
      </c>
      <c r="BH36">
        <f t="shared" si="39"/>
        <v>1400.001</v>
      </c>
      <c r="BI36">
        <f t="shared" si="40"/>
        <v>1180.1862057648113</v>
      </c>
      <c r="BJ36">
        <f t="shared" si="41"/>
        <v>0.84298954483947608</v>
      </c>
      <c r="BK36">
        <f t="shared" si="42"/>
        <v>0.19597908967895231</v>
      </c>
      <c r="BL36">
        <v>6</v>
      </c>
      <c r="BM36">
        <v>0.5</v>
      </c>
      <c r="BN36" t="s">
        <v>290</v>
      </c>
      <c r="BO36">
        <v>2</v>
      </c>
      <c r="BP36">
        <v>1603918868.75</v>
      </c>
      <c r="BQ36">
        <v>390.29340000000002</v>
      </c>
      <c r="BR36">
        <v>399.91256666666698</v>
      </c>
      <c r="BS36">
        <v>25.623339999999999</v>
      </c>
      <c r="BT36">
        <v>22.097023333333301</v>
      </c>
      <c r="BU36">
        <v>388.37709999999998</v>
      </c>
      <c r="BV36">
        <v>25.28229</v>
      </c>
      <c r="BW36">
        <v>500.01403333333297</v>
      </c>
      <c r="BX36">
        <v>101.76260000000001</v>
      </c>
      <c r="BY36">
        <v>4.7118523333333301E-2</v>
      </c>
      <c r="BZ36">
        <v>37.580570000000002</v>
      </c>
      <c r="CA36">
        <v>37.380139999999997</v>
      </c>
      <c r="CB36">
        <v>999.9</v>
      </c>
      <c r="CC36">
        <v>0</v>
      </c>
      <c r="CD36">
        <v>0</v>
      </c>
      <c r="CE36">
        <v>10001.324333333299</v>
      </c>
      <c r="CF36">
        <v>0</v>
      </c>
      <c r="CG36">
        <v>437.55739999999997</v>
      </c>
      <c r="CH36">
        <v>1400.001</v>
      </c>
      <c r="CI36">
        <v>0.89999366666666603</v>
      </c>
      <c r="CJ36">
        <v>0.100006466666667</v>
      </c>
      <c r="CK36">
        <v>0</v>
      </c>
      <c r="CL36">
        <v>927.01926666666702</v>
      </c>
      <c r="CM36">
        <v>4.9997499999999997</v>
      </c>
      <c r="CN36">
        <v>12752.25</v>
      </c>
      <c r="CO36">
        <v>12178.0233333333</v>
      </c>
      <c r="CP36">
        <v>47.941200000000002</v>
      </c>
      <c r="CQ36">
        <v>49.811999999999998</v>
      </c>
      <c r="CR36">
        <v>48.6291333333333</v>
      </c>
      <c r="CS36">
        <v>49.399799999999999</v>
      </c>
      <c r="CT36">
        <v>49.853999999999999</v>
      </c>
      <c r="CU36">
        <v>1255.49033333333</v>
      </c>
      <c r="CV36">
        <v>139.512333333333</v>
      </c>
      <c r="CW36">
        <v>0</v>
      </c>
      <c r="CX36">
        <v>171</v>
      </c>
      <c r="CY36">
        <v>0</v>
      </c>
      <c r="CZ36">
        <v>926.41639999999995</v>
      </c>
      <c r="DA36">
        <v>-76.643769104804804</v>
      </c>
      <c r="DB36">
        <v>-1052.20769077315</v>
      </c>
      <c r="DC36">
        <v>12743.74</v>
      </c>
      <c r="DD36">
        <v>15</v>
      </c>
      <c r="DE36">
        <v>1603914584</v>
      </c>
      <c r="DF36" t="s">
        <v>291</v>
      </c>
      <c r="DG36">
        <v>1603914584</v>
      </c>
      <c r="DH36">
        <v>1603914581</v>
      </c>
      <c r="DI36">
        <v>2</v>
      </c>
      <c r="DJ36">
        <v>-0.59899999999999998</v>
      </c>
      <c r="DK36">
        <v>-9.0999999999999998E-2</v>
      </c>
      <c r="DL36">
        <v>1.9159999999999999</v>
      </c>
      <c r="DM36">
        <v>0.34100000000000003</v>
      </c>
      <c r="DN36">
        <v>400</v>
      </c>
      <c r="DO36">
        <v>26</v>
      </c>
      <c r="DP36">
        <v>0.28000000000000003</v>
      </c>
      <c r="DQ36">
        <v>0.2</v>
      </c>
      <c r="DR36">
        <v>6.8458866809449699</v>
      </c>
      <c r="DS36">
        <v>-0.67228240449377996</v>
      </c>
      <c r="DT36">
        <v>5.6994260892668E-2</v>
      </c>
      <c r="DU36">
        <v>0</v>
      </c>
      <c r="DV36">
        <v>-9.6213729032258097</v>
      </c>
      <c r="DW36">
        <v>0.52563677419356303</v>
      </c>
      <c r="DX36">
        <v>5.3903917757764097E-2</v>
      </c>
      <c r="DY36">
        <v>0</v>
      </c>
      <c r="DZ36">
        <v>3.5179077419354798</v>
      </c>
      <c r="EA36">
        <v>0.64551387096773505</v>
      </c>
      <c r="EB36">
        <v>4.8478134393311598E-2</v>
      </c>
      <c r="EC36">
        <v>0</v>
      </c>
      <c r="ED36">
        <v>0</v>
      </c>
      <c r="EE36">
        <v>3</v>
      </c>
      <c r="EF36" t="s">
        <v>312</v>
      </c>
      <c r="EG36">
        <v>100</v>
      </c>
      <c r="EH36">
        <v>100</v>
      </c>
      <c r="EI36">
        <v>1.917</v>
      </c>
      <c r="EJ36">
        <v>0.34100000000000003</v>
      </c>
      <c r="EK36">
        <v>1.9163499999999101</v>
      </c>
      <c r="EL36">
        <v>0</v>
      </c>
      <c r="EM36">
        <v>0</v>
      </c>
      <c r="EN36">
        <v>0</v>
      </c>
      <c r="EO36">
        <v>0.34106000000000197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71.5</v>
      </c>
      <c r="EX36">
        <v>71.599999999999994</v>
      </c>
      <c r="EY36">
        <v>2</v>
      </c>
      <c r="EZ36">
        <v>513.43799999999999</v>
      </c>
      <c r="FA36">
        <v>492.72800000000001</v>
      </c>
      <c r="FB36">
        <v>36.627299999999998</v>
      </c>
      <c r="FC36">
        <v>35.461599999999997</v>
      </c>
      <c r="FD36">
        <v>30</v>
      </c>
      <c r="FE36">
        <v>35.2562</v>
      </c>
      <c r="FF36">
        <v>35.198399999999999</v>
      </c>
      <c r="FG36">
        <v>22.714200000000002</v>
      </c>
      <c r="FH36">
        <v>0</v>
      </c>
      <c r="FI36">
        <v>100</v>
      </c>
      <c r="FJ36">
        <v>-999.9</v>
      </c>
      <c r="FK36">
        <v>400</v>
      </c>
      <c r="FL36">
        <v>31.202400000000001</v>
      </c>
      <c r="FM36">
        <v>101.072</v>
      </c>
      <c r="FN36">
        <v>100.443</v>
      </c>
    </row>
    <row r="37" spans="1:170" x14ac:dyDescent="0.25">
      <c r="A37">
        <v>21</v>
      </c>
      <c r="B37">
        <v>1603919044</v>
      </c>
      <c r="C37">
        <v>3807</v>
      </c>
      <c r="D37" t="s">
        <v>386</v>
      </c>
      <c r="E37" t="s">
        <v>387</v>
      </c>
      <c r="F37" t="s">
        <v>382</v>
      </c>
      <c r="G37" t="s">
        <v>383</v>
      </c>
      <c r="H37">
        <v>1603919036.25</v>
      </c>
      <c r="I37">
        <f t="shared" si="0"/>
        <v>5.250096412544222E-3</v>
      </c>
      <c r="J37">
        <f t="shared" si="1"/>
        <v>9.5809145012452053</v>
      </c>
      <c r="K37">
        <f t="shared" si="2"/>
        <v>386.07343333333301</v>
      </c>
      <c r="L37">
        <f t="shared" si="3"/>
        <v>267.3212955483225</v>
      </c>
      <c r="M37">
        <f t="shared" si="4"/>
        <v>27.214890194537119</v>
      </c>
      <c r="N37">
        <f t="shared" si="5"/>
        <v>39.304560729600794</v>
      </c>
      <c r="O37">
        <f t="shared" si="6"/>
        <v>0.15600493550188116</v>
      </c>
      <c r="P37">
        <f t="shared" si="7"/>
        <v>2.9606008133048891</v>
      </c>
      <c r="Q37">
        <f t="shared" si="8"/>
        <v>0.15157776228827149</v>
      </c>
      <c r="R37">
        <f t="shared" si="9"/>
        <v>9.5123400496032989E-2</v>
      </c>
      <c r="S37">
        <f t="shared" si="10"/>
        <v>231.29430490148715</v>
      </c>
      <c r="T37">
        <f t="shared" si="11"/>
        <v>37.551294799624891</v>
      </c>
      <c r="U37">
        <f t="shared" si="12"/>
        <v>36.768546666666701</v>
      </c>
      <c r="V37">
        <f t="shared" si="13"/>
        <v>6.2256625076001297</v>
      </c>
      <c r="W37">
        <f t="shared" si="14"/>
        <v>43.966708749081192</v>
      </c>
      <c r="X37">
        <f t="shared" si="15"/>
        <v>2.8567708062238908</v>
      </c>
      <c r="Y37">
        <f t="shared" si="16"/>
        <v>6.4975771157389426</v>
      </c>
      <c r="Z37">
        <f t="shared" si="17"/>
        <v>3.3688917013762389</v>
      </c>
      <c r="AA37">
        <f t="shared" si="18"/>
        <v>-231.52925179320019</v>
      </c>
      <c r="AB37">
        <f t="shared" si="19"/>
        <v>125.15329557097915</v>
      </c>
      <c r="AC37">
        <f t="shared" si="20"/>
        <v>10.081710655992506</v>
      </c>
      <c r="AD37">
        <f t="shared" si="21"/>
        <v>135.00005933525864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51989.609821800746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388</v>
      </c>
      <c r="AQ37">
        <v>946.52250000000004</v>
      </c>
      <c r="AR37">
        <v>1166.1400000000001</v>
      </c>
      <c r="AS37">
        <f t="shared" si="27"/>
        <v>0.18832858833416233</v>
      </c>
      <c r="AT37">
        <v>0.5</v>
      </c>
      <c r="AU37">
        <f t="shared" si="28"/>
        <v>1180.2011207473399</v>
      </c>
      <c r="AV37">
        <f t="shared" si="29"/>
        <v>9.5809145012452053</v>
      </c>
      <c r="AW37">
        <f t="shared" si="30"/>
        <v>111.1328055103714</v>
      </c>
      <c r="AX37">
        <f t="shared" si="31"/>
        <v>0.354914504261924</v>
      </c>
      <c r="AY37">
        <f t="shared" si="32"/>
        <v>8.6075684919097936E-3</v>
      </c>
      <c r="AZ37">
        <f t="shared" si="33"/>
        <v>1.7973313667312667</v>
      </c>
      <c r="BA37" t="s">
        <v>389</v>
      </c>
      <c r="BB37">
        <v>752.26</v>
      </c>
      <c r="BC37">
        <f t="shared" si="34"/>
        <v>413.88000000000011</v>
      </c>
      <c r="BD37">
        <f t="shared" si="35"/>
        <v>0.53063085918623754</v>
      </c>
      <c r="BE37">
        <f t="shared" si="36"/>
        <v>0.83509574391789043</v>
      </c>
      <c r="BF37">
        <f t="shared" si="37"/>
        <v>0.48732081957867202</v>
      </c>
      <c r="BG37">
        <f t="shared" si="38"/>
        <v>0.82303363998617751</v>
      </c>
      <c r="BH37">
        <f t="shared" si="39"/>
        <v>1400.019</v>
      </c>
      <c r="BI37">
        <f t="shared" si="40"/>
        <v>1180.2011207473399</v>
      </c>
      <c r="BJ37">
        <f t="shared" si="41"/>
        <v>0.84298935996392899</v>
      </c>
      <c r="BK37">
        <f t="shared" si="42"/>
        <v>0.19597871992785809</v>
      </c>
      <c r="BL37">
        <v>6</v>
      </c>
      <c r="BM37">
        <v>0.5</v>
      </c>
      <c r="BN37" t="s">
        <v>290</v>
      </c>
      <c r="BO37">
        <v>2</v>
      </c>
      <c r="BP37">
        <v>1603919036.25</v>
      </c>
      <c r="BQ37">
        <v>386.07343333333301</v>
      </c>
      <c r="BR37">
        <v>400.00216666666699</v>
      </c>
      <c r="BS37">
        <v>28.060949999999998</v>
      </c>
      <c r="BT37">
        <v>21.937916666666698</v>
      </c>
      <c r="BU37">
        <v>384.15713333333298</v>
      </c>
      <c r="BV37">
        <v>27.719906666666699</v>
      </c>
      <c r="BW37">
        <v>500.02409999999998</v>
      </c>
      <c r="BX37">
        <v>101.75903333333299</v>
      </c>
      <c r="BY37">
        <v>4.6885789999999997E-2</v>
      </c>
      <c r="BZ37">
        <v>37.552656666666699</v>
      </c>
      <c r="CA37">
        <v>36.768546666666701</v>
      </c>
      <c r="CB37">
        <v>999.9</v>
      </c>
      <c r="CC37">
        <v>0</v>
      </c>
      <c r="CD37">
        <v>0</v>
      </c>
      <c r="CE37">
        <v>10002.1456666667</v>
      </c>
      <c r="CF37">
        <v>0</v>
      </c>
      <c r="CG37">
        <v>445.72469999999998</v>
      </c>
      <c r="CH37">
        <v>1400.019</v>
      </c>
      <c r="CI37">
        <v>0.89999810000000002</v>
      </c>
      <c r="CJ37">
        <v>0.10000194666666699</v>
      </c>
      <c r="CK37">
        <v>0</v>
      </c>
      <c r="CL37">
        <v>946.52176666666696</v>
      </c>
      <c r="CM37">
        <v>4.9997499999999997</v>
      </c>
      <c r="CN37">
        <v>13037.153333333301</v>
      </c>
      <c r="CO37">
        <v>12178.21</v>
      </c>
      <c r="CP37">
        <v>47.799666666666702</v>
      </c>
      <c r="CQ37">
        <v>49.625</v>
      </c>
      <c r="CR37">
        <v>48.499933333333303</v>
      </c>
      <c r="CS37">
        <v>49.2541333333333</v>
      </c>
      <c r="CT37">
        <v>49.720599999999997</v>
      </c>
      <c r="CU37">
        <v>1255.5136666666699</v>
      </c>
      <c r="CV37">
        <v>139.505333333333</v>
      </c>
      <c r="CW37">
        <v>0</v>
      </c>
      <c r="CX37">
        <v>166.39999985694899</v>
      </c>
      <c r="CY37">
        <v>0</v>
      </c>
      <c r="CZ37">
        <v>946.52250000000004</v>
      </c>
      <c r="DA37">
        <v>-35.750940204067199</v>
      </c>
      <c r="DB37">
        <v>-487.77435933453899</v>
      </c>
      <c r="DC37">
        <v>13037.169230769199</v>
      </c>
      <c r="DD37">
        <v>15</v>
      </c>
      <c r="DE37">
        <v>1603914584</v>
      </c>
      <c r="DF37" t="s">
        <v>291</v>
      </c>
      <c r="DG37">
        <v>1603914584</v>
      </c>
      <c r="DH37">
        <v>1603914581</v>
      </c>
      <c r="DI37">
        <v>2</v>
      </c>
      <c r="DJ37">
        <v>-0.59899999999999998</v>
      </c>
      <c r="DK37">
        <v>-9.0999999999999998E-2</v>
      </c>
      <c r="DL37">
        <v>1.9159999999999999</v>
      </c>
      <c r="DM37">
        <v>0.34100000000000003</v>
      </c>
      <c r="DN37">
        <v>400</v>
      </c>
      <c r="DO37">
        <v>26</v>
      </c>
      <c r="DP37">
        <v>0.28000000000000003</v>
      </c>
      <c r="DQ37">
        <v>0.2</v>
      </c>
      <c r="DR37">
        <v>9.5733505181216394</v>
      </c>
      <c r="DS37">
        <v>1.67619760516039</v>
      </c>
      <c r="DT37">
        <v>0.18784461521254001</v>
      </c>
      <c r="DU37">
        <v>0</v>
      </c>
      <c r="DV37">
        <v>-13.9206870967742</v>
      </c>
      <c r="DW37">
        <v>-1.63639354838706</v>
      </c>
      <c r="DX37">
        <v>0.222084785817424</v>
      </c>
      <c r="DY37">
        <v>0</v>
      </c>
      <c r="DZ37">
        <v>6.1236354838709701</v>
      </c>
      <c r="EA37">
        <v>-0.177353709677429</v>
      </c>
      <c r="EB37">
        <v>1.3402638122281599E-2</v>
      </c>
      <c r="EC37">
        <v>1</v>
      </c>
      <c r="ED37">
        <v>1</v>
      </c>
      <c r="EE37">
        <v>3</v>
      </c>
      <c r="EF37" t="s">
        <v>292</v>
      </c>
      <c r="EG37">
        <v>100</v>
      </c>
      <c r="EH37">
        <v>100</v>
      </c>
      <c r="EI37">
        <v>1.9159999999999999</v>
      </c>
      <c r="EJ37">
        <v>0.34110000000000001</v>
      </c>
      <c r="EK37">
        <v>1.9163499999999101</v>
      </c>
      <c r="EL37">
        <v>0</v>
      </c>
      <c r="EM37">
        <v>0</v>
      </c>
      <c r="EN37">
        <v>0</v>
      </c>
      <c r="EO37">
        <v>0.34106000000000197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74.3</v>
      </c>
      <c r="EX37">
        <v>74.400000000000006</v>
      </c>
      <c r="EY37">
        <v>2</v>
      </c>
      <c r="EZ37">
        <v>518.54100000000005</v>
      </c>
      <c r="FA37">
        <v>493.33</v>
      </c>
      <c r="FB37">
        <v>36.6342</v>
      </c>
      <c r="FC37">
        <v>35.419699999999999</v>
      </c>
      <c r="FD37">
        <v>29.999700000000001</v>
      </c>
      <c r="FE37">
        <v>35.234200000000001</v>
      </c>
      <c r="FF37">
        <v>35.179099999999998</v>
      </c>
      <c r="FG37">
        <v>22.7042</v>
      </c>
      <c r="FH37">
        <v>0</v>
      </c>
      <c r="FI37">
        <v>100</v>
      </c>
      <c r="FJ37">
        <v>-999.9</v>
      </c>
      <c r="FK37">
        <v>400</v>
      </c>
      <c r="FL37">
        <v>25.482800000000001</v>
      </c>
      <c r="FM37">
        <v>101.08499999999999</v>
      </c>
      <c r="FN37">
        <v>100.461</v>
      </c>
    </row>
    <row r="38" spans="1:170" x14ac:dyDescent="0.25">
      <c r="A38">
        <v>22</v>
      </c>
      <c r="B38">
        <v>1603919184.5999999</v>
      </c>
      <c r="C38">
        <v>3947.5999999046298</v>
      </c>
      <c r="D38" t="s">
        <v>390</v>
      </c>
      <c r="E38" t="s">
        <v>391</v>
      </c>
      <c r="F38" t="s">
        <v>392</v>
      </c>
      <c r="G38" t="s">
        <v>301</v>
      </c>
      <c r="H38">
        <v>1603919176.8499999</v>
      </c>
      <c r="I38">
        <f t="shared" si="0"/>
        <v>1.0298884236239973E-2</v>
      </c>
      <c r="J38">
        <f t="shared" si="1"/>
        <v>19.102223291741481</v>
      </c>
      <c r="K38">
        <f t="shared" si="2"/>
        <v>372.41730000000001</v>
      </c>
      <c r="L38">
        <f t="shared" si="3"/>
        <v>284.57376044564154</v>
      </c>
      <c r="M38">
        <f t="shared" si="4"/>
        <v>28.969977835338746</v>
      </c>
      <c r="N38">
        <f t="shared" si="5"/>
        <v>37.912564073375165</v>
      </c>
      <c r="O38">
        <f t="shared" si="6"/>
        <v>0.43824259462008147</v>
      </c>
      <c r="P38">
        <f t="shared" si="7"/>
        <v>2.9600859462186269</v>
      </c>
      <c r="Q38">
        <f t="shared" si="8"/>
        <v>0.40512651811366945</v>
      </c>
      <c r="R38">
        <f t="shared" si="9"/>
        <v>0.25597056816812813</v>
      </c>
      <c r="S38">
        <f t="shared" si="10"/>
        <v>231.28864980610095</v>
      </c>
      <c r="T38">
        <f t="shared" si="11"/>
        <v>36.02718937490593</v>
      </c>
      <c r="U38">
        <f t="shared" si="12"/>
        <v>35.814646666666697</v>
      </c>
      <c r="V38">
        <f t="shared" si="13"/>
        <v>5.9082335638102803</v>
      </c>
      <c r="W38">
        <f t="shared" si="14"/>
        <v>53.604613603898166</v>
      </c>
      <c r="X38">
        <f t="shared" si="15"/>
        <v>3.4391131663744741</v>
      </c>
      <c r="Y38">
        <f t="shared" si="16"/>
        <v>6.4157036776483345</v>
      </c>
      <c r="Z38">
        <f t="shared" si="17"/>
        <v>2.4691203974358062</v>
      </c>
      <c r="AA38">
        <f t="shared" si="18"/>
        <v>-454.18079481818285</v>
      </c>
      <c r="AB38">
        <f t="shared" si="19"/>
        <v>240.16776770032996</v>
      </c>
      <c r="AC38">
        <f t="shared" si="20"/>
        <v>19.239274133179762</v>
      </c>
      <c r="AD38">
        <f t="shared" si="21"/>
        <v>36.514896821427811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52013.956719859103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393</v>
      </c>
      <c r="AQ38">
        <v>1196.9946153846199</v>
      </c>
      <c r="AR38">
        <v>1600.01</v>
      </c>
      <c r="AS38">
        <f t="shared" si="27"/>
        <v>0.25188304111560555</v>
      </c>
      <c r="AT38">
        <v>0.5</v>
      </c>
      <c r="AU38">
        <f t="shared" si="28"/>
        <v>1180.1706767613866</v>
      </c>
      <c r="AV38">
        <f t="shared" si="29"/>
        <v>19.102223291741481</v>
      </c>
      <c r="AW38">
        <f t="shared" si="30"/>
        <v>148.63248954906018</v>
      </c>
      <c r="AX38">
        <f t="shared" si="31"/>
        <v>0.46432209798688756</v>
      </c>
      <c r="AY38">
        <f t="shared" si="32"/>
        <v>1.667552936119655E-2</v>
      </c>
      <c r="AZ38">
        <f t="shared" si="33"/>
        <v>1.0387872575796402</v>
      </c>
      <c r="BA38" t="s">
        <v>394</v>
      </c>
      <c r="BB38">
        <v>857.09</v>
      </c>
      <c r="BC38">
        <f t="shared" si="34"/>
        <v>742.92</v>
      </c>
      <c r="BD38">
        <f t="shared" si="35"/>
        <v>0.54247480834461326</v>
      </c>
      <c r="BE38">
        <f t="shared" si="36"/>
        <v>0.69109227065393208</v>
      </c>
      <c r="BF38">
        <f t="shared" si="37"/>
        <v>0.45562500163058128</v>
      </c>
      <c r="BG38">
        <f t="shared" si="38"/>
        <v>0.65266158478383263</v>
      </c>
      <c r="BH38">
        <f t="shared" si="39"/>
        <v>1399.98266666667</v>
      </c>
      <c r="BI38">
        <f t="shared" si="40"/>
        <v>1180.1706767613866</v>
      </c>
      <c r="BJ38">
        <f t="shared" si="41"/>
        <v>0.84298949184231597</v>
      </c>
      <c r="BK38">
        <f t="shared" si="42"/>
        <v>0.19597898368463204</v>
      </c>
      <c r="BL38">
        <v>6</v>
      </c>
      <c r="BM38">
        <v>0.5</v>
      </c>
      <c r="BN38" t="s">
        <v>290</v>
      </c>
      <c r="BO38">
        <v>2</v>
      </c>
      <c r="BP38">
        <v>1603919176.8499999</v>
      </c>
      <c r="BQ38">
        <v>372.41730000000001</v>
      </c>
      <c r="BR38">
        <v>399.941233333333</v>
      </c>
      <c r="BS38">
        <v>33.782606666666702</v>
      </c>
      <c r="BT38">
        <v>21.842023333333302</v>
      </c>
      <c r="BU38">
        <v>370.50099999999998</v>
      </c>
      <c r="BV38">
        <v>33.441560000000003</v>
      </c>
      <c r="BW38">
        <v>500.023866666667</v>
      </c>
      <c r="BX38">
        <v>101.7527</v>
      </c>
      <c r="BY38">
        <v>4.8596753333333298E-2</v>
      </c>
      <c r="BZ38">
        <v>37.319606666666701</v>
      </c>
      <c r="CA38">
        <v>35.814646666666697</v>
      </c>
      <c r="CB38">
        <v>999.9</v>
      </c>
      <c r="CC38">
        <v>0</v>
      </c>
      <c r="CD38">
        <v>0</v>
      </c>
      <c r="CE38">
        <v>9999.8486666666595</v>
      </c>
      <c r="CF38">
        <v>0</v>
      </c>
      <c r="CG38">
        <v>353.25389999999999</v>
      </c>
      <c r="CH38">
        <v>1399.98266666667</v>
      </c>
      <c r="CI38">
        <v>0.899994133333333</v>
      </c>
      <c r="CJ38">
        <v>0.100005973333333</v>
      </c>
      <c r="CK38">
        <v>0</v>
      </c>
      <c r="CL38">
        <v>1198.49133333333</v>
      </c>
      <c r="CM38">
        <v>4.9997499999999997</v>
      </c>
      <c r="CN38">
        <v>16578.919999999998</v>
      </c>
      <c r="CO38">
        <v>12177.8733333333</v>
      </c>
      <c r="CP38">
        <v>47.566200000000002</v>
      </c>
      <c r="CQ38">
        <v>49.416333333333299</v>
      </c>
      <c r="CR38">
        <v>48.303733333333298</v>
      </c>
      <c r="CS38">
        <v>48.962200000000003</v>
      </c>
      <c r="CT38">
        <v>49.495800000000003</v>
      </c>
      <c r="CU38">
        <v>1255.4760000000001</v>
      </c>
      <c r="CV38">
        <v>139.50800000000001</v>
      </c>
      <c r="CW38">
        <v>0</v>
      </c>
      <c r="CX38">
        <v>140</v>
      </c>
      <c r="CY38">
        <v>0</v>
      </c>
      <c r="CZ38">
        <v>1196.9946153846199</v>
      </c>
      <c r="DA38">
        <v>-180.489572654732</v>
      </c>
      <c r="DB38">
        <v>-2486.59829066559</v>
      </c>
      <c r="DC38">
        <v>16558.492307692301</v>
      </c>
      <c r="DD38">
        <v>15</v>
      </c>
      <c r="DE38">
        <v>1603914584</v>
      </c>
      <c r="DF38" t="s">
        <v>291</v>
      </c>
      <c r="DG38">
        <v>1603914584</v>
      </c>
      <c r="DH38">
        <v>1603914581</v>
      </c>
      <c r="DI38">
        <v>2</v>
      </c>
      <c r="DJ38">
        <v>-0.59899999999999998</v>
      </c>
      <c r="DK38">
        <v>-9.0999999999999998E-2</v>
      </c>
      <c r="DL38">
        <v>1.9159999999999999</v>
      </c>
      <c r="DM38">
        <v>0.34100000000000003</v>
      </c>
      <c r="DN38">
        <v>400</v>
      </c>
      <c r="DO38">
        <v>26</v>
      </c>
      <c r="DP38">
        <v>0.28000000000000003</v>
      </c>
      <c r="DQ38">
        <v>0.2</v>
      </c>
      <c r="DR38">
        <v>19.101597392444699</v>
      </c>
      <c r="DS38">
        <v>0.100408453175082</v>
      </c>
      <c r="DT38">
        <v>2.1791228805027499E-2</v>
      </c>
      <c r="DU38">
        <v>1</v>
      </c>
      <c r="DV38">
        <v>-27.5200580645161</v>
      </c>
      <c r="DW38">
        <v>-0.202040322580572</v>
      </c>
      <c r="DX38">
        <v>3.0764650579620901E-2</v>
      </c>
      <c r="DY38">
        <v>0</v>
      </c>
      <c r="DZ38">
        <v>11.936341935483901</v>
      </c>
      <c r="EA38">
        <v>0.34809677419353302</v>
      </c>
      <c r="EB38">
        <v>2.6020708554404502E-2</v>
      </c>
      <c r="EC38">
        <v>0</v>
      </c>
      <c r="ED38">
        <v>1</v>
      </c>
      <c r="EE38">
        <v>3</v>
      </c>
      <c r="EF38" t="s">
        <v>292</v>
      </c>
      <c r="EG38">
        <v>100</v>
      </c>
      <c r="EH38">
        <v>100</v>
      </c>
      <c r="EI38">
        <v>1.917</v>
      </c>
      <c r="EJ38">
        <v>0.34110000000000001</v>
      </c>
      <c r="EK38">
        <v>1.9163499999999101</v>
      </c>
      <c r="EL38">
        <v>0</v>
      </c>
      <c r="EM38">
        <v>0</v>
      </c>
      <c r="EN38">
        <v>0</v>
      </c>
      <c r="EO38">
        <v>0.34106000000000197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76.7</v>
      </c>
      <c r="EX38">
        <v>76.7</v>
      </c>
      <c r="EY38">
        <v>2</v>
      </c>
      <c r="EZ38">
        <v>525.471</v>
      </c>
      <c r="FA38">
        <v>492.92</v>
      </c>
      <c r="FB38">
        <v>36.5685</v>
      </c>
      <c r="FC38">
        <v>35.313699999999997</v>
      </c>
      <c r="FD38">
        <v>29.9998</v>
      </c>
      <c r="FE38">
        <v>35.160600000000002</v>
      </c>
      <c r="FF38">
        <v>35.1081</v>
      </c>
      <c r="FG38">
        <v>22.7761</v>
      </c>
      <c r="FH38">
        <v>0</v>
      </c>
      <c r="FI38">
        <v>100</v>
      </c>
      <c r="FJ38">
        <v>-999.9</v>
      </c>
      <c r="FK38">
        <v>400</v>
      </c>
      <c r="FL38">
        <v>27.790700000000001</v>
      </c>
      <c r="FM38">
        <v>101.111</v>
      </c>
      <c r="FN38">
        <v>100.47799999999999</v>
      </c>
    </row>
    <row r="39" spans="1:170" x14ac:dyDescent="0.25">
      <c r="A39">
        <v>23</v>
      </c>
      <c r="B39">
        <v>1603919317.5999999</v>
      </c>
      <c r="C39">
        <v>4080.5999999046298</v>
      </c>
      <c r="D39" t="s">
        <v>395</v>
      </c>
      <c r="E39" t="s">
        <v>396</v>
      </c>
      <c r="F39" t="s">
        <v>392</v>
      </c>
      <c r="G39" t="s">
        <v>301</v>
      </c>
      <c r="H39">
        <v>1603919309.8499999</v>
      </c>
      <c r="I39">
        <f t="shared" si="0"/>
        <v>9.4812373454959773E-3</v>
      </c>
      <c r="J39">
        <f t="shared" si="1"/>
        <v>18.738444969484302</v>
      </c>
      <c r="K39">
        <f t="shared" si="2"/>
        <v>373.27879999999999</v>
      </c>
      <c r="L39">
        <f t="shared" si="3"/>
        <v>281.43193948037805</v>
      </c>
      <c r="M39">
        <f t="shared" si="4"/>
        <v>28.646629168944816</v>
      </c>
      <c r="N39">
        <f t="shared" si="5"/>
        <v>37.995614072702885</v>
      </c>
      <c r="O39">
        <f t="shared" si="6"/>
        <v>0.40515223715334542</v>
      </c>
      <c r="P39">
        <f t="shared" si="7"/>
        <v>2.9596408066778093</v>
      </c>
      <c r="Q39">
        <f t="shared" si="8"/>
        <v>0.37667025972273771</v>
      </c>
      <c r="R39">
        <f t="shared" si="9"/>
        <v>0.23781083863663824</v>
      </c>
      <c r="S39">
        <f t="shared" si="10"/>
        <v>231.29485988547236</v>
      </c>
      <c r="T39">
        <f t="shared" si="11"/>
        <v>36.100815486689939</v>
      </c>
      <c r="U39">
        <f t="shared" si="12"/>
        <v>35.406756666666702</v>
      </c>
      <c r="V39">
        <f t="shared" si="13"/>
        <v>5.7768521867006379</v>
      </c>
      <c r="W39">
        <f t="shared" si="14"/>
        <v>52.276947085279204</v>
      </c>
      <c r="X39">
        <f t="shared" si="15"/>
        <v>3.3293129378429294</v>
      </c>
      <c r="Y39">
        <f t="shared" si="16"/>
        <v>6.3686062853131666</v>
      </c>
      <c r="Z39">
        <f t="shared" si="17"/>
        <v>2.4475392488577086</v>
      </c>
      <c r="AA39">
        <f t="shared" si="18"/>
        <v>-418.12256693637261</v>
      </c>
      <c r="AB39">
        <f t="shared" si="19"/>
        <v>283.63679116541414</v>
      </c>
      <c r="AC39">
        <f t="shared" si="20"/>
        <v>22.665193392446106</v>
      </c>
      <c r="AD39">
        <f t="shared" si="21"/>
        <v>119.47427750695999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52023.853606537908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397</v>
      </c>
      <c r="AQ39">
        <v>1302.56230769231</v>
      </c>
      <c r="AR39">
        <v>1738.76</v>
      </c>
      <c r="AS39">
        <f t="shared" si="27"/>
        <v>0.25086710777087695</v>
      </c>
      <c r="AT39">
        <v>0.5</v>
      </c>
      <c r="AU39">
        <f t="shared" si="28"/>
        <v>1180.2079607472597</v>
      </c>
      <c r="AV39">
        <f t="shared" si="29"/>
        <v>18.738444969484302</v>
      </c>
      <c r="AW39">
        <f t="shared" si="30"/>
        <v>148.03767884041486</v>
      </c>
      <c r="AX39">
        <f t="shared" si="31"/>
        <v>0.46942648784191032</v>
      </c>
      <c r="AY39">
        <f t="shared" si="32"/>
        <v>1.6366770172495954E-2</v>
      </c>
      <c r="AZ39">
        <f t="shared" si="33"/>
        <v>0.87609560836458167</v>
      </c>
      <c r="BA39" t="s">
        <v>398</v>
      </c>
      <c r="BB39">
        <v>922.54</v>
      </c>
      <c r="BC39">
        <f t="shared" si="34"/>
        <v>816.22</v>
      </c>
      <c r="BD39">
        <f t="shared" si="35"/>
        <v>0.53441191383167519</v>
      </c>
      <c r="BE39">
        <f t="shared" si="36"/>
        <v>0.6511194508322149</v>
      </c>
      <c r="BF39">
        <f t="shared" si="37"/>
        <v>0.42627275105467238</v>
      </c>
      <c r="BG39">
        <f t="shared" si="38"/>
        <v>0.59817724002774131</v>
      </c>
      <c r="BH39">
        <f t="shared" si="39"/>
        <v>1400.02766666667</v>
      </c>
      <c r="BI39">
        <f t="shared" si="40"/>
        <v>1180.2079607472597</v>
      </c>
      <c r="BJ39">
        <f t="shared" si="41"/>
        <v>0.84298902717917013</v>
      </c>
      <c r="BK39">
        <f t="shared" si="42"/>
        <v>0.19597805435834026</v>
      </c>
      <c r="BL39">
        <v>6</v>
      </c>
      <c r="BM39">
        <v>0.5</v>
      </c>
      <c r="BN39" t="s">
        <v>290</v>
      </c>
      <c r="BO39">
        <v>2</v>
      </c>
      <c r="BP39">
        <v>1603919309.8499999</v>
      </c>
      <c r="BQ39">
        <v>373.27879999999999</v>
      </c>
      <c r="BR39">
        <v>400.01106666666698</v>
      </c>
      <c r="BS39">
        <v>32.7080366666667</v>
      </c>
      <c r="BT39">
        <v>21.703033333333298</v>
      </c>
      <c r="BU39">
        <v>371.362433333333</v>
      </c>
      <c r="BV39">
        <v>32.366979999999998</v>
      </c>
      <c r="BW39">
        <v>500.015733333333</v>
      </c>
      <c r="BX39">
        <v>101.7439</v>
      </c>
      <c r="BY39">
        <v>4.4934706666666699E-2</v>
      </c>
      <c r="BZ39">
        <v>37.184373333333298</v>
      </c>
      <c r="CA39">
        <v>35.406756666666702</v>
      </c>
      <c r="CB39">
        <v>999.9</v>
      </c>
      <c r="CC39">
        <v>0</v>
      </c>
      <c r="CD39">
        <v>0</v>
      </c>
      <c r="CE39">
        <v>9998.1896666666707</v>
      </c>
      <c r="CF39">
        <v>0</v>
      </c>
      <c r="CG39">
        <v>391.97853333333302</v>
      </c>
      <c r="CH39">
        <v>1400.02766666667</v>
      </c>
      <c r="CI39">
        <v>0.90000816666666705</v>
      </c>
      <c r="CJ39">
        <v>9.9992166666666701E-2</v>
      </c>
      <c r="CK39">
        <v>0</v>
      </c>
      <c r="CL39">
        <v>1302.9686666666701</v>
      </c>
      <c r="CM39">
        <v>4.9997499999999997</v>
      </c>
      <c r="CN39">
        <v>17917.446666666699</v>
      </c>
      <c r="CO39">
        <v>12178.32</v>
      </c>
      <c r="CP39">
        <v>47.399733333333302</v>
      </c>
      <c r="CQ39">
        <v>49.066200000000002</v>
      </c>
      <c r="CR39">
        <v>48.045400000000001</v>
      </c>
      <c r="CS39">
        <v>48.745800000000003</v>
      </c>
      <c r="CT39">
        <v>49.283066666666699</v>
      </c>
      <c r="CU39">
        <v>1255.537</v>
      </c>
      <c r="CV39">
        <v>139.49066666666701</v>
      </c>
      <c r="CW39">
        <v>0</v>
      </c>
      <c r="CX39">
        <v>132</v>
      </c>
      <c r="CY39">
        <v>0</v>
      </c>
      <c r="CZ39">
        <v>1302.56230769231</v>
      </c>
      <c r="DA39">
        <v>-246.879999668897</v>
      </c>
      <c r="DB39">
        <v>-3325.6034141915402</v>
      </c>
      <c r="DC39">
        <v>17911.734615384601</v>
      </c>
      <c r="DD39">
        <v>15</v>
      </c>
      <c r="DE39">
        <v>1603914584</v>
      </c>
      <c r="DF39" t="s">
        <v>291</v>
      </c>
      <c r="DG39">
        <v>1603914584</v>
      </c>
      <c r="DH39">
        <v>1603914581</v>
      </c>
      <c r="DI39">
        <v>2</v>
      </c>
      <c r="DJ39">
        <v>-0.59899999999999998</v>
      </c>
      <c r="DK39">
        <v>-9.0999999999999998E-2</v>
      </c>
      <c r="DL39">
        <v>1.9159999999999999</v>
      </c>
      <c r="DM39">
        <v>0.34100000000000003</v>
      </c>
      <c r="DN39">
        <v>400</v>
      </c>
      <c r="DO39">
        <v>26</v>
      </c>
      <c r="DP39">
        <v>0.28000000000000003</v>
      </c>
      <c r="DQ39">
        <v>0.2</v>
      </c>
      <c r="DR39">
        <v>18.727097044374599</v>
      </c>
      <c r="DS39">
        <v>1.0005467676090201</v>
      </c>
      <c r="DT39">
        <v>7.3479539729208607E-2</v>
      </c>
      <c r="DU39">
        <v>0</v>
      </c>
      <c r="DV39">
        <v>-26.7138967741936</v>
      </c>
      <c r="DW39">
        <v>-1.6905387096774001</v>
      </c>
      <c r="DX39">
        <v>0.12795904708745601</v>
      </c>
      <c r="DY39">
        <v>0</v>
      </c>
      <c r="DZ39">
        <v>10.9862967741935</v>
      </c>
      <c r="EA39">
        <v>1.4250290322580501</v>
      </c>
      <c r="EB39">
        <v>0.106957955212048</v>
      </c>
      <c r="EC39">
        <v>0</v>
      </c>
      <c r="ED39">
        <v>0</v>
      </c>
      <c r="EE39">
        <v>3</v>
      </c>
      <c r="EF39" t="s">
        <v>312</v>
      </c>
      <c r="EG39">
        <v>100</v>
      </c>
      <c r="EH39">
        <v>100</v>
      </c>
      <c r="EI39">
        <v>1.917</v>
      </c>
      <c r="EJ39">
        <v>0.34110000000000001</v>
      </c>
      <c r="EK39">
        <v>1.9163499999999101</v>
      </c>
      <c r="EL39">
        <v>0</v>
      </c>
      <c r="EM39">
        <v>0</v>
      </c>
      <c r="EN39">
        <v>0</v>
      </c>
      <c r="EO39">
        <v>0.34106000000000197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78.900000000000006</v>
      </c>
      <c r="EX39">
        <v>78.900000000000006</v>
      </c>
      <c r="EY39">
        <v>2</v>
      </c>
      <c r="EZ39">
        <v>523.23</v>
      </c>
      <c r="FA39">
        <v>494.27100000000002</v>
      </c>
      <c r="FB39">
        <v>36.454500000000003</v>
      </c>
      <c r="FC39">
        <v>35.188400000000001</v>
      </c>
      <c r="FD39">
        <v>29.9998</v>
      </c>
      <c r="FE39">
        <v>35.054099999999998</v>
      </c>
      <c r="FF39">
        <v>35.0045</v>
      </c>
      <c r="FG39">
        <v>22.797000000000001</v>
      </c>
      <c r="FH39">
        <v>0</v>
      </c>
      <c r="FI39">
        <v>100</v>
      </c>
      <c r="FJ39">
        <v>-999.9</v>
      </c>
      <c r="FK39">
        <v>400</v>
      </c>
      <c r="FL39">
        <v>33.207999999999998</v>
      </c>
      <c r="FM39">
        <v>101.136</v>
      </c>
      <c r="FN39">
        <v>100.511</v>
      </c>
    </row>
    <row r="40" spans="1:170" x14ac:dyDescent="0.25">
      <c r="A40">
        <v>24</v>
      </c>
      <c r="B40">
        <v>1603919636.5999999</v>
      </c>
      <c r="C40">
        <v>4399.5999999046298</v>
      </c>
      <c r="D40" t="s">
        <v>399</v>
      </c>
      <c r="E40" t="s">
        <v>400</v>
      </c>
      <c r="F40" t="s">
        <v>401</v>
      </c>
      <c r="G40" t="s">
        <v>402</v>
      </c>
      <c r="H40">
        <v>1603919628.5999999</v>
      </c>
      <c r="I40">
        <f t="shared" si="0"/>
        <v>5.1764960118965498E-3</v>
      </c>
      <c r="J40">
        <f t="shared" si="1"/>
        <v>13.548554202724619</v>
      </c>
      <c r="K40">
        <f t="shared" si="2"/>
        <v>381.35341935483899</v>
      </c>
      <c r="L40">
        <f t="shared" si="3"/>
        <v>219.01458362443969</v>
      </c>
      <c r="M40">
        <f t="shared" si="4"/>
        <v>22.294330208413871</v>
      </c>
      <c r="N40">
        <f t="shared" si="5"/>
        <v>38.819419768792855</v>
      </c>
      <c r="O40">
        <f t="shared" si="6"/>
        <v>0.15248938054781</v>
      </c>
      <c r="P40">
        <f t="shared" si="7"/>
        <v>2.9600387949505</v>
      </c>
      <c r="Q40">
        <f t="shared" si="8"/>
        <v>0.14825579654479373</v>
      </c>
      <c r="R40">
        <f t="shared" si="9"/>
        <v>9.3030453380557432E-2</v>
      </c>
      <c r="S40">
        <f t="shared" si="10"/>
        <v>231.28804063521696</v>
      </c>
      <c r="T40">
        <f t="shared" si="11"/>
        <v>37.19677207859722</v>
      </c>
      <c r="U40">
        <f t="shared" si="12"/>
        <v>36.633687096774203</v>
      </c>
      <c r="V40">
        <f t="shared" si="13"/>
        <v>6.1799056981221341</v>
      </c>
      <c r="W40">
        <f t="shared" si="14"/>
        <v>43.697104002923432</v>
      </c>
      <c r="X40">
        <f t="shared" si="15"/>
        <v>2.7821343352481311</v>
      </c>
      <c r="Y40">
        <f t="shared" si="16"/>
        <v>6.3668620580942852</v>
      </c>
      <c r="Z40">
        <f t="shared" si="17"/>
        <v>3.3977713628740029</v>
      </c>
      <c r="AA40">
        <f t="shared" si="18"/>
        <v>-228.28347412463785</v>
      </c>
      <c r="AB40">
        <f t="shared" si="19"/>
        <v>87.077508050145909</v>
      </c>
      <c r="AC40">
        <f t="shared" si="20"/>
        <v>6.9986175870424265</v>
      </c>
      <c r="AD40">
        <f t="shared" si="21"/>
        <v>97.080692147767436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52036.063597014021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403</v>
      </c>
      <c r="AQ40">
        <v>880.35607692307701</v>
      </c>
      <c r="AR40">
        <v>1154.31</v>
      </c>
      <c r="AS40">
        <f t="shared" si="27"/>
        <v>0.2373313261402249</v>
      </c>
      <c r="AT40">
        <v>0.5</v>
      </c>
      <c r="AU40">
        <f t="shared" si="28"/>
        <v>1180.1693136505621</v>
      </c>
      <c r="AV40">
        <f t="shared" si="29"/>
        <v>13.548554202724619</v>
      </c>
      <c r="AW40">
        <f t="shared" si="30"/>
        <v>140.04557413934347</v>
      </c>
      <c r="AX40">
        <f t="shared" si="31"/>
        <v>0.43671977198499529</v>
      </c>
      <c r="AY40">
        <f t="shared" si="32"/>
        <v>1.1969724614212023E-2</v>
      </c>
      <c r="AZ40">
        <f t="shared" si="33"/>
        <v>1.8259999480208957</v>
      </c>
      <c r="BA40" t="s">
        <v>404</v>
      </c>
      <c r="BB40">
        <v>650.20000000000005</v>
      </c>
      <c r="BC40">
        <f t="shared" si="34"/>
        <v>504.1099999999999</v>
      </c>
      <c r="BD40">
        <f t="shared" si="35"/>
        <v>0.5434407630813175</v>
      </c>
      <c r="BE40">
        <f t="shared" si="36"/>
        <v>0.80699343001975588</v>
      </c>
      <c r="BF40">
        <f t="shared" si="37"/>
        <v>0.62427819935037465</v>
      </c>
      <c r="BG40">
        <f t="shared" si="38"/>
        <v>0.82767904393907543</v>
      </c>
      <c r="BH40">
        <f t="shared" si="39"/>
        <v>1399.98129032258</v>
      </c>
      <c r="BI40">
        <f t="shared" si="40"/>
        <v>1180.1693136505621</v>
      </c>
      <c r="BJ40">
        <f t="shared" si="41"/>
        <v>0.84298934693522265</v>
      </c>
      <c r="BK40">
        <f t="shared" si="42"/>
        <v>0.19597869387044523</v>
      </c>
      <c r="BL40">
        <v>6</v>
      </c>
      <c r="BM40">
        <v>0.5</v>
      </c>
      <c r="BN40" t="s">
        <v>290</v>
      </c>
      <c r="BO40">
        <v>2</v>
      </c>
      <c r="BP40">
        <v>1603919628.5999999</v>
      </c>
      <c r="BQ40">
        <v>381.35341935483899</v>
      </c>
      <c r="BR40">
        <v>399.98032258064501</v>
      </c>
      <c r="BS40">
        <v>27.3310741935484</v>
      </c>
      <c r="BT40">
        <v>21.289135483871</v>
      </c>
      <c r="BU40">
        <v>379.437096774194</v>
      </c>
      <c r="BV40">
        <v>26.990022580645199</v>
      </c>
      <c r="BW40">
        <v>500.006741935484</v>
      </c>
      <c r="BX40">
        <v>101.74893548387099</v>
      </c>
      <c r="BY40">
        <v>4.4880432258064498E-2</v>
      </c>
      <c r="BZ40">
        <v>37.179348387096802</v>
      </c>
      <c r="CA40">
        <v>36.633687096774203</v>
      </c>
      <c r="CB40">
        <v>999.9</v>
      </c>
      <c r="CC40">
        <v>0</v>
      </c>
      <c r="CD40">
        <v>0</v>
      </c>
      <c r="CE40">
        <v>9999.9512903225805</v>
      </c>
      <c r="CF40">
        <v>0</v>
      </c>
      <c r="CG40">
        <v>373.22706451612902</v>
      </c>
      <c r="CH40">
        <v>1399.98129032258</v>
      </c>
      <c r="CI40">
        <v>0.89999770967741899</v>
      </c>
      <c r="CJ40">
        <v>0.10000228064516101</v>
      </c>
      <c r="CK40">
        <v>0</v>
      </c>
      <c r="CL40">
        <v>881.46670967741898</v>
      </c>
      <c r="CM40">
        <v>4.9997499999999997</v>
      </c>
      <c r="CN40">
        <v>12214.7129032258</v>
      </c>
      <c r="CO40">
        <v>12177.8774193548</v>
      </c>
      <c r="CP40">
        <v>47.128999999999998</v>
      </c>
      <c r="CQ40">
        <v>48.917000000000002</v>
      </c>
      <c r="CR40">
        <v>47.811999999999998</v>
      </c>
      <c r="CS40">
        <v>48.625</v>
      </c>
      <c r="CT40">
        <v>49.100612903225802</v>
      </c>
      <c r="CU40">
        <v>1255.48032258065</v>
      </c>
      <c r="CV40">
        <v>139.50096774193599</v>
      </c>
      <c r="CW40">
        <v>0</v>
      </c>
      <c r="CX40">
        <v>318</v>
      </c>
      <c r="CY40">
        <v>0</v>
      </c>
      <c r="CZ40">
        <v>880.35607692307701</v>
      </c>
      <c r="DA40">
        <v>-155.540922876037</v>
      </c>
      <c r="DB40">
        <v>-2124.7829030741</v>
      </c>
      <c r="DC40">
        <v>12199.3346153846</v>
      </c>
      <c r="DD40">
        <v>15</v>
      </c>
      <c r="DE40">
        <v>1603914584</v>
      </c>
      <c r="DF40" t="s">
        <v>291</v>
      </c>
      <c r="DG40">
        <v>1603914584</v>
      </c>
      <c r="DH40">
        <v>1603914581</v>
      </c>
      <c r="DI40">
        <v>2</v>
      </c>
      <c r="DJ40">
        <v>-0.59899999999999998</v>
      </c>
      <c r="DK40">
        <v>-9.0999999999999998E-2</v>
      </c>
      <c r="DL40">
        <v>1.9159999999999999</v>
      </c>
      <c r="DM40">
        <v>0.34100000000000003</v>
      </c>
      <c r="DN40">
        <v>400</v>
      </c>
      <c r="DO40">
        <v>26</v>
      </c>
      <c r="DP40">
        <v>0.28000000000000003</v>
      </c>
      <c r="DQ40">
        <v>0.2</v>
      </c>
      <c r="DR40">
        <v>13.5568464975882</v>
      </c>
      <c r="DS40">
        <v>-0.63297548776545698</v>
      </c>
      <c r="DT40">
        <v>5.1381742691651203E-2</v>
      </c>
      <c r="DU40">
        <v>0</v>
      </c>
      <c r="DV40">
        <v>-18.629793548387099</v>
      </c>
      <c r="DW40">
        <v>0.54377419354848699</v>
      </c>
      <c r="DX40">
        <v>4.6979981567196398E-2</v>
      </c>
      <c r="DY40">
        <v>0</v>
      </c>
      <c r="DZ40">
        <v>6.0370387096774198</v>
      </c>
      <c r="EA40">
        <v>0.60834096774194102</v>
      </c>
      <c r="EB40">
        <v>4.5548084039017403E-2</v>
      </c>
      <c r="EC40">
        <v>0</v>
      </c>
      <c r="ED40">
        <v>0</v>
      </c>
      <c r="EE40">
        <v>3</v>
      </c>
      <c r="EF40" t="s">
        <v>312</v>
      </c>
      <c r="EG40">
        <v>100</v>
      </c>
      <c r="EH40">
        <v>100</v>
      </c>
      <c r="EI40">
        <v>1.9159999999999999</v>
      </c>
      <c r="EJ40">
        <v>0.34100000000000003</v>
      </c>
      <c r="EK40">
        <v>1.9163499999999101</v>
      </c>
      <c r="EL40">
        <v>0</v>
      </c>
      <c r="EM40">
        <v>0</v>
      </c>
      <c r="EN40">
        <v>0</v>
      </c>
      <c r="EO40">
        <v>0.34106000000000197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84.2</v>
      </c>
      <c r="EX40">
        <v>84.3</v>
      </c>
      <c r="EY40">
        <v>2</v>
      </c>
      <c r="EZ40">
        <v>517.50599999999997</v>
      </c>
      <c r="FA40">
        <v>495.88</v>
      </c>
      <c r="FB40">
        <v>36.275100000000002</v>
      </c>
      <c r="FC40">
        <v>34.695399999999999</v>
      </c>
      <c r="FD40">
        <v>29.999099999999999</v>
      </c>
      <c r="FE40">
        <v>34.582900000000002</v>
      </c>
      <c r="FF40">
        <v>34.535400000000003</v>
      </c>
      <c r="FG40">
        <v>22.841100000000001</v>
      </c>
      <c r="FH40">
        <v>0</v>
      </c>
      <c r="FI40">
        <v>100</v>
      </c>
      <c r="FJ40">
        <v>-999.9</v>
      </c>
      <c r="FK40">
        <v>400</v>
      </c>
      <c r="FL40">
        <v>32.190399999999997</v>
      </c>
      <c r="FM40">
        <v>101.229</v>
      </c>
      <c r="FN40">
        <v>100.634</v>
      </c>
    </row>
    <row r="41" spans="1:170" x14ac:dyDescent="0.25">
      <c r="A41">
        <v>25</v>
      </c>
      <c r="B41">
        <v>1603919825.0999999</v>
      </c>
      <c r="C41">
        <v>4588.0999999046298</v>
      </c>
      <c r="D41" t="s">
        <v>405</v>
      </c>
      <c r="E41" t="s">
        <v>406</v>
      </c>
      <c r="F41" t="s">
        <v>401</v>
      </c>
      <c r="G41" t="s">
        <v>402</v>
      </c>
      <c r="H41">
        <v>1603919817.0999999</v>
      </c>
      <c r="I41">
        <f t="shared" si="0"/>
        <v>4.8195329153835915E-3</v>
      </c>
      <c r="J41">
        <f t="shared" si="1"/>
        <v>12.56529013574818</v>
      </c>
      <c r="K41">
        <f t="shared" si="2"/>
        <v>382.66180645161302</v>
      </c>
      <c r="L41">
        <f t="shared" si="3"/>
        <v>207.35624295946798</v>
      </c>
      <c r="M41">
        <f t="shared" si="4"/>
        <v>21.105240175584328</v>
      </c>
      <c r="N41">
        <f t="shared" si="5"/>
        <v>38.948281546376741</v>
      </c>
      <c r="O41">
        <f t="shared" si="6"/>
        <v>0.1303284485296578</v>
      </c>
      <c r="P41">
        <f t="shared" si="7"/>
        <v>2.9600582254648788</v>
      </c>
      <c r="Q41">
        <f t="shared" si="8"/>
        <v>0.12722248743137277</v>
      </c>
      <c r="R41">
        <f t="shared" si="9"/>
        <v>7.9786947784338091E-2</v>
      </c>
      <c r="S41">
        <f t="shared" si="10"/>
        <v>231.2876624800372</v>
      </c>
      <c r="T41">
        <f t="shared" si="11"/>
        <v>37.380261051505194</v>
      </c>
      <c r="U41">
        <f t="shared" si="12"/>
        <v>37.266587096774202</v>
      </c>
      <c r="V41">
        <f t="shared" si="13"/>
        <v>6.3972027718973621</v>
      </c>
      <c r="W41">
        <f t="shared" si="14"/>
        <v>42.413042497012484</v>
      </c>
      <c r="X41">
        <f t="shared" si="15"/>
        <v>2.7139831887582497</v>
      </c>
      <c r="Y41">
        <f t="shared" si="16"/>
        <v>6.3989353957557258</v>
      </c>
      <c r="Z41">
        <f t="shared" si="17"/>
        <v>3.6832195831391124</v>
      </c>
      <c r="AA41">
        <f t="shared" si="18"/>
        <v>-212.54140156841638</v>
      </c>
      <c r="AB41">
        <f t="shared" si="19"/>
        <v>0.79328025031004135</v>
      </c>
      <c r="AC41">
        <f t="shared" si="20"/>
        <v>6.3981299810258949E-2</v>
      </c>
      <c r="AD41">
        <f t="shared" si="21"/>
        <v>19.603522461741115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52020.925471832845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407</v>
      </c>
      <c r="AQ41">
        <v>848.74184000000002</v>
      </c>
      <c r="AR41">
        <v>1120.45</v>
      </c>
      <c r="AS41">
        <f t="shared" si="27"/>
        <v>0.24249913873889961</v>
      </c>
      <c r="AT41">
        <v>0.5</v>
      </c>
      <c r="AU41">
        <f t="shared" si="28"/>
        <v>1180.1666765708912</v>
      </c>
      <c r="AV41">
        <f t="shared" si="29"/>
        <v>12.56529013574818</v>
      </c>
      <c r="AW41">
        <f t="shared" si="30"/>
        <v>143.09470131839532</v>
      </c>
      <c r="AX41">
        <f t="shared" si="31"/>
        <v>0.41577937435851664</v>
      </c>
      <c r="AY41">
        <f t="shared" si="32"/>
        <v>1.1136594412030847E-2</v>
      </c>
      <c r="AZ41">
        <f t="shared" si="33"/>
        <v>1.9114016689722879</v>
      </c>
      <c r="BA41" t="s">
        <v>408</v>
      </c>
      <c r="BB41">
        <v>654.59</v>
      </c>
      <c r="BC41">
        <f t="shared" si="34"/>
        <v>465.86</v>
      </c>
      <c r="BD41">
        <f t="shared" si="35"/>
        <v>0.58323994333061435</v>
      </c>
      <c r="BE41">
        <f t="shared" si="36"/>
        <v>0.82133776160215388</v>
      </c>
      <c r="BF41">
        <f t="shared" si="37"/>
        <v>0.67092894684356963</v>
      </c>
      <c r="BG41">
        <f t="shared" si="38"/>
        <v>0.84097518745937272</v>
      </c>
      <c r="BH41">
        <f t="shared" si="39"/>
        <v>1399.97806451613</v>
      </c>
      <c r="BI41">
        <f t="shared" si="40"/>
        <v>1180.1666765708912</v>
      </c>
      <c r="BJ41">
        <f t="shared" si="41"/>
        <v>0.84298940567957303</v>
      </c>
      <c r="BK41">
        <f t="shared" si="42"/>
        <v>0.19597881135914619</v>
      </c>
      <c r="BL41">
        <v>6</v>
      </c>
      <c r="BM41">
        <v>0.5</v>
      </c>
      <c r="BN41" t="s">
        <v>290</v>
      </c>
      <c r="BO41">
        <v>2</v>
      </c>
      <c r="BP41">
        <v>1603919817.0999999</v>
      </c>
      <c r="BQ41">
        <v>382.66180645161302</v>
      </c>
      <c r="BR41">
        <v>399.95319354838699</v>
      </c>
      <c r="BS41">
        <v>26.664532258064501</v>
      </c>
      <c r="BT41">
        <v>21.035325806451599</v>
      </c>
      <c r="BU41">
        <v>380.71303225806503</v>
      </c>
      <c r="BV41">
        <v>26.475941935483899</v>
      </c>
      <c r="BW41">
        <v>500.00180645161299</v>
      </c>
      <c r="BX41">
        <v>101.738258064516</v>
      </c>
      <c r="BY41">
        <v>4.4258219354838702E-2</v>
      </c>
      <c r="BZ41">
        <v>37.2715580645161</v>
      </c>
      <c r="CA41">
        <v>37.266587096774202</v>
      </c>
      <c r="CB41">
        <v>999.9</v>
      </c>
      <c r="CC41">
        <v>0</v>
      </c>
      <c r="CD41">
        <v>0</v>
      </c>
      <c r="CE41">
        <v>10001.110967741901</v>
      </c>
      <c r="CF41">
        <v>0</v>
      </c>
      <c r="CG41">
        <v>446.61241935483901</v>
      </c>
      <c r="CH41">
        <v>1399.97806451613</v>
      </c>
      <c r="CI41">
        <v>0.89999690322580606</v>
      </c>
      <c r="CJ41">
        <v>0.100003151612903</v>
      </c>
      <c r="CK41">
        <v>0</v>
      </c>
      <c r="CL41">
        <v>850.18854838709694</v>
      </c>
      <c r="CM41">
        <v>4.9997499999999997</v>
      </c>
      <c r="CN41">
        <v>11761.603225806501</v>
      </c>
      <c r="CO41">
        <v>12177.8516129032</v>
      </c>
      <c r="CP41">
        <v>47.003999999999998</v>
      </c>
      <c r="CQ41">
        <v>48.75</v>
      </c>
      <c r="CR41">
        <v>47.686999999999998</v>
      </c>
      <c r="CS41">
        <v>48.503999999999998</v>
      </c>
      <c r="CT41">
        <v>48.967483870967698</v>
      </c>
      <c r="CU41">
        <v>1255.4761290322599</v>
      </c>
      <c r="CV41">
        <v>139.503548387097</v>
      </c>
      <c r="CW41">
        <v>0</v>
      </c>
      <c r="CX41">
        <v>187.799999952316</v>
      </c>
      <c r="CY41">
        <v>0</v>
      </c>
      <c r="CZ41">
        <v>848.74184000000002</v>
      </c>
      <c r="DA41">
        <v>-78.524615505775202</v>
      </c>
      <c r="DB41">
        <v>-1059.7538476233101</v>
      </c>
      <c r="DC41">
        <v>11742.611999999999</v>
      </c>
      <c r="DD41">
        <v>15</v>
      </c>
      <c r="DE41">
        <v>1603919704.5999999</v>
      </c>
      <c r="DF41" t="s">
        <v>409</v>
      </c>
      <c r="DG41">
        <v>1603919703.5999999</v>
      </c>
      <c r="DH41">
        <v>1603919704.5999999</v>
      </c>
      <c r="DI41">
        <v>3</v>
      </c>
      <c r="DJ41">
        <v>3.2000000000000001E-2</v>
      </c>
      <c r="DK41">
        <v>-0.152</v>
      </c>
      <c r="DL41">
        <v>1.9490000000000001</v>
      </c>
      <c r="DM41">
        <v>0.189</v>
      </c>
      <c r="DN41">
        <v>400</v>
      </c>
      <c r="DO41">
        <v>21</v>
      </c>
      <c r="DP41">
        <v>0.15</v>
      </c>
      <c r="DQ41">
        <v>0.02</v>
      </c>
      <c r="DR41">
        <v>12.567056292563</v>
      </c>
      <c r="DS41">
        <v>-0.72083226787155796</v>
      </c>
      <c r="DT41">
        <v>5.4491065435018297E-2</v>
      </c>
      <c r="DU41">
        <v>0</v>
      </c>
      <c r="DV41">
        <v>-17.291393548387099</v>
      </c>
      <c r="DW41">
        <v>0.76506774193545402</v>
      </c>
      <c r="DX41">
        <v>6.0448436760297902E-2</v>
      </c>
      <c r="DY41">
        <v>0</v>
      </c>
      <c r="DZ41">
        <v>5.6292225806451599</v>
      </c>
      <c r="EA41">
        <v>0.17829774193548201</v>
      </c>
      <c r="EB41">
        <v>1.3366697656620199E-2</v>
      </c>
      <c r="EC41">
        <v>1</v>
      </c>
      <c r="ED41">
        <v>1</v>
      </c>
      <c r="EE41">
        <v>3</v>
      </c>
      <c r="EF41" t="s">
        <v>292</v>
      </c>
      <c r="EG41">
        <v>100</v>
      </c>
      <c r="EH41">
        <v>100</v>
      </c>
      <c r="EI41">
        <v>1.9490000000000001</v>
      </c>
      <c r="EJ41">
        <v>0.18859999999999999</v>
      </c>
      <c r="EK41">
        <v>1.94876190476191</v>
      </c>
      <c r="EL41">
        <v>0</v>
      </c>
      <c r="EM41">
        <v>0</v>
      </c>
      <c r="EN41">
        <v>0</v>
      </c>
      <c r="EO41">
        <v>0.18859523809524201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</v>
      </c>
      <c r="EX41">
        <v>2</v>
      </c>
      <c r="EY41">
        <v>2</v>
      </c>
      <c r="EZ41">
        <v>508.91199999999998</v>
      </c>
      <c r="FA41">
        <v>496.14699999999999</v>
      </c>
      <c r="FB41">
        <v>36.281199999999998</v>
      </c>
      <c r="FC41">
        <v>34.289900000000003</v>
      </c>
      <c r="FD41">
        <v>29.999300000000002</v>
      </c>
      <c r="FE41">
        <v>34.182299999999998</v>
      </c>
      <c r="FF41">
        <v>34.1447</v>
      </c>
      <c r="FG41">
        <v>22.905999999999999</v>
      </c>
      <c r="FH41">
        <v>0</v>
      </c>
      <c r="FI41">
        <v>100</v>
      </c>
      <c r="FJ41">
        <v>-999.9</v>
      </c>
      <c r="FK41">
        <v>400</v>
      </c>
      <c r="FL41">
        <v>27.103200000000001</v>
      </c>
      <c r="FM41">
        <v>101.30800000000001</v>
      </c>
      <c r="FN41">
        <v>100.72</v>
      </c>
    </row>
    <row r="42" spans="1:170" x14ac:dyDescent="0.25">
      <c r="A42">
        <v>26</v>
      </c>
      <c r="B42">
        <v>1603919987.5999999</v>
      </c>
      <c r="C42">
        <v>4750.5999999046298</v>
      </c>
      <c r="D42" t="s">
        <v>410</v>
      </c>
      <c r="E42" t="s">
        <v>411</v>
      </c>
      <c r="F42" t="s">
        <v>412</v>
      </c>
      <c r="G42" t="s">
        <v>413</v>
      </c>
      <c r="H42">
        <v>1603919979.8499999</v>
      </c>
      <c r="I42">
        <f t="shared" si="0"/>
        <v>7.5123667464804846E-3</v>
      </c>
      <c r="J42">
        <f t="shared" si="1"/>
        <v>16.201743758022101</v>
      </c>
      <c r="K42">
        <f t="shared" si="2"/>
        <v>377.09903333333301</v>
      </c>
      <c r="L42">
        <f t="shared" si="3"/>
        <v>255.89769823476783</v>
      </c>
      <c r="M42">
        <f t="shared" si="4"/>
        <v>26.043722816485843</v>
      </c>
      <c r="N42">
        <f t="shared" si="5"/>
        <v>38.378862984097481</v>
      </c>
      <c r="O42">
        <f t="shared" si="6"/>
        <v>0.25530228981096087</v>
      </c>
      <c r="P42">
        <f t="shared" si="7"/>
        <v>2.959631842168605</v>
      </c>
      <c r="Q42">
        <f t="shared" si="8"/>
        <v>0.24366808625280797</v>
      </c>
      <c r="R42">
        <f t="shared" si="9"/>
        <v>0.15329365424352953</v>
      </c>
      <c r="S42">
        <f t="shared" si="10"/>
        <v>231.29393657651713</v>
      </c>
      <c r="T42">
        <f t="shared" si="11"/>
        <v>36.597179964407118</v>
      </c>
      <c r="U42">
        <f t="shared" si="12"/>
        <v>36.171419999999998</v>
      </c>
      <c r="V42">
        <f t="shared" si="13"/>
        <v>6.0252706986330313</v>
      </c>
      <c r="W42">
        <f t="shared" si="14"/>
        <v>47.550099808632773</v>
      </c>
      <c r="X42">
        <f t="shared" si="15"/>
        <v>3.0270897755415365</v>
      </c>
      <c r="Y42">
        <f t="shared" si="16"/>
        <v>6.3661060391548645</v>
      </c>
      <c r="Z42">
        <f t="shared" si="17"/>
        <v>2.9981809230914949</v>
      </c>
      <c r="AA42">
        <f t="shared" si="18"/>
        <v>-331.29537351978939</v>
      </c>
      <c r="AB42">
        <f t="shared" si="19"/>
        <v>160.47713998827487</v>
      </c>
      <c r="AC42">
        <f t="shared" si="20"/>
        <v>12.870733866852703</v>
      </c>
      <c r="AD42">
        <f t="shared" si="21"/>
        <v>73.346436911855307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52024.514308746635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414</v>
      </c>
      <c r="AQ42">
        <v>965.16268000000002</v>
      </c>
      <c r="AR42">
        <v>1283.93</v>
      </c>
      <c r="AS42">
        <f t="shared" si="27"/>
        <v>0.24827468787239182</v>
      </c>
      <c r="AT42">
        <v>0.5</v>
      </c>
      <c r="AU42">
        <f t="shared" si="28"/>
        <v>1180.1974007473752</v>
      </c>
      <c r="AV42">
        <f t="shared" si="29"/>
        <v>16.201743758022101</v>
      </c>
      <c r="AW42">
        <f t="shared" si="30"/>
        <v>146.50657064918136</v>
      </c>
      <c r="AX42">
        <f t="shared" si="31"/>
        <v>0.43410466302680051</v>
      </c>
      <c r="AY42">
        <f t="shared" si="32"/>
        <v>1.4217529395686261E-2</v>
      </c>
      <c r="AZ42">
        <f t="shared" si="33"/>
        <v>1.5406992593054136</v>
      </c>
      <c r="BA42" t="s">
        <v>415</v>
      </c>
      <c r="BB42">
        <v>726.57</v>
      </c>
      <c r="BC42">
        <f t="shared" si="34"/>
        <v>557.36</v>
      </c>
      <c r="BD42">
        <f t="shared" si="35"/>
        <v>0.57192356825032298</v>
      </c>
      <c r="BE42">
        <f t="shared" si="36"/>
        <v>0.78017834676258424</v>
      </c>
      <c r="BF42">
        <f t="shared" si="37"/>
        <v>0.56076276642818756</v>
      </c>
      <c r="BG42">
        <f t="shared" si="38"/>
        <v>0.77677986723792536</v>
      </c>
      <c r="BH42">
        <f t="shared" si="39"/>
        <v>1400.0143333333299</v>
      </c>
      <c r="BI42">
        <f t="shared" si="40"/>
        <v>1180.1974007473752</v>
      </c>
      <c r="BJ42">
        <f t="shared" si="41"/>
        <v>0.84298951278406786</v>
      </c>
      <c r="BK42">
        <f t="shared" si="42"/>
        <v>0.19597902556813568</v>
      </c>
      <c r="BL42">
        <v>6</v>
      </c>
      <c r="BM42">
        <v>0.5</v>
      </c>
      <c r="BN42" t="s">
        <v>290</v>
      </c>
      <c r="BO42">
        <v>2</v>
      </c>
      <c r="BP42">
        <v>1603919979.8499999</v>
      </c>
      <c r="BQ42">
        <v>377.09903333333301</v>
      </c>
      <c r="BR42">
        <v>399.94006666666701</v>
      </c>
      <c r="BS42">
        <v>29.743263333333299</v>
      </c>
      <c r="BT42">
        <v>20.996763333333298</v>
      </c>
      <c r="BU42">
        <v>375.15010000000001</v>
      </c>
      <c r="BV42">
        <v>29.554663333333298</v>
      </c>
      <c r="BW42">
        <v>500.01196666666698</v>
      </c>
      <c r="BX42">
        <v>101.729833333333</v>
      </c>
      <c r="BY42">
        <v>4.4129450000000001E-2</v>
      </c>
      <c r="BZ42">
        <v>37.177169999999997</v>
      </c>
      <c r="CA42">
        <v>36.171419999999998</v>
      </c>
      <c r="CB42">
        <v>999.9</v>
      </c>
      <c r="CC42">
        <v>0</v>
      </c>
      <c r="CD42">
        <v>0</v>
      </c>
      <c r="CE42">
        <v>9999.5213333333304</v>
      </c>
      <c r="CF42">
        <v>0</v>
      </c>
      <c r="CG42">
        <v>437.93346666666702</v>
      </c>
      <c r="CH42">
        <v>1400.0143333333299</v>
      </c>
      <c r="CI42">
        <v>0.89999336666666696</v>
      </c>
      <c r="CJ42">
        <v>0.100006726666667</v>
      </c>
      <c r="CK42">
        <v>0</v>
      </c>
      <c r="CL42">
        <v>965.52499999999998</v>
      </c>
      <c r="CM42">
        <v>4.9997499999999997</v>
      </c>
      <c r="CN42">
        <v>13289.08</v>
      </c>
      <c r="CO42">
        <v>12178.14</v>
      </c>
      <c r="CP42">
        <v>46.770666666666699</v>
      </c>
      <c r="CQ42">
        <v>48.561999999999998</v>
      </c>
      <c r="CR42">
        <v>47.4412666666666</v>
      </c>
      <c r="CS42">
        <v>48.307866666666598</v>
      </c>
      <c r="CT42">
        <v>48.803733333333298</v>
      </c>
      <c r="CU42">
        <v>1255.5023333333299</v>
      </c>
      <c r="CV42">
        <v>139.512</v>
      </c>
      <c r="CW42">
        <v>0</v>
      </c>
      <c r="CX42">
        <v>161.39999985694899</v>
      </c>
      <c r="CY42">
        <v>0</v>
      </c>
      <c r="CZ42">
        <v>965.16268000000002</v>
      </c>
      <c r="DA42">
        <v>-68.178461635041799</v>
      </c>
      <c r="DB42">
        <v>-932.83077066808005</v>
      </c>
      <c r="DC42">
        <v>13283.995999999999</v>
      </c>
      <c r="DD42">
        <v>15</v>
      </c>
      <c r="DE42">
        <v>1603919704.5999999</v>
      </c>
      <c r="DF42" t="s">
        <v>409</v>
      </c>
      <c r="DG42">
        <v>1603919703.5999999</v>
      </c>
      <c r="DH42">
        <v>1603919704.5999999</v>
      </c>
      <c r="DI42">
        <v>3</v>
      </c>
      <c r="DJ42">
        <v>3.2000000000000001E-2</v>
      </c>
      <c r="DK42">
        <v>-0.152</v>
      </c>
      <c r="DL42">
        <v>1.9490000000000001</v>
      </c>
      <c r="DM42">
        <v>0.189</v>
      </c>
      <c r="DN42">
        <v>400</v>
      </c>
      <c r="DO42">
        <v>21</v>
      </c>
      <c r="DP42">
        <v>0.15</v>
      </c>
      <c r="DQ42">
        <v>0.02</v>
      </c>
      <c r="DR42">
        <v>16.206988087241299</v>
      </c>
      <c r="DS42">
        <v>-0.296260392576979</v>
      </c>
      <c r="DT42">
        <v>2.7733395895458601E-2</v>
      </c>
      <c r="DU42">
        <v>1</v>
      </c>
      <c r="DV42">
        <v>-22.8447741935484</v>
      </c>
      <c r="DW42">
        <v>0.29156612903232598</v>
      </c>
      <c r="DX42">
        <v>2.9460503551550599E-2</v>
      </c>
      <c r="DY42">
        <v>0</v>
      </c>
      <c r="DZ42">
        <v>8.7447806451612902</v>
      </c>
      <c r="EA42">
        <v>0.136701290322536</v>
      </c>
      <c r="EB42">
        <v>1.02929016992401E-2</v>
      </c>
      <c r="EC42">
        <v>1</v>
      </c>
      <c r="ED42">
        <v>2</v>
      </c>
      <c r="EE42">
        <v>3</v>
      </c>
      <c r="EF42" t="s">
        <v>297</v>
      </c>
      <c r="EG42">
        <v>100</v>
      </c>
      <c r="EH42">
        <v>100</v>
      </c>
      <c r="EI42">
        <v>1.9490000000000001</v>
      </c>
      <c r="EJ42">
        <v>0.1885</v>
      </c>
      <c r="EK42">
        <v>1.94876190476191</v>
      </c>
      <c r="EL42">
        <v>0</v>
      </c>
      <c r="EM42">
        <v>0</v>
      </c>
      <c r="EN42">
        <v>0</v>
      </c>
      <c r="EO42">
        <v>0.18859523809524201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4.7</v>
      </c>
      <c r="EX42">
        <v>4.7</v>
      </c>
      <c r="EY42">
        <v>2</v>
      </c>
      <c r="EZ42">
        <v>514.41200000000003</v>
      </c>
      <c r="FA42">
        <v>496.50900000000001</v>
      </c>
      <c r="FB42">
        <v>36.230899999999998</v>
      </c>
      <c r="FC42">
        <v>33.9876</v>
      </c>
      <c r="FD42">
        <v>29.999099999999999</v>
      </c>
      <c r="FE42">
        <v>33.864899999999999</v>
      </c>
      <c r="FF42">
        <v>33.823300000000003</v>
      </c>
      <c r="FG42">
        <v>22.974699999999999</v>
      </c>
      <c r="FH42">
        <v>0</v>
      </c>
      <c r="FI42">
        <v>100</v>
      </c>
      <c r="FJ42">
        <v>-999.9</v>
      </c>
      <c r="FK42">
        <v>400</v>
      </c>
      <c r="FL42">
        <v>26.4239</v>
      </c>
      <c r="FM42">
        <v>101.36499999999999</v>
      </c>
      <c r="FN42">
        <v>100.786</v>
      </c>
    </row>
    <row r="43" spans="1:170" x14ac:dyDescent="0.25">
      <c r="A43">
        <v>27</v>
      </c>
      <c r="B43">
        <v>1603920123.0999999</v>
      </c>
      <c r="C43">
        <v>4886.0999999046298</v>
      </c>
      <c r="D43" t="s">
        <v>416</v>
      </c>
      <c r="E43" t="s">
        <v>417</v>
      </c>
      <c r="F43" t="s">
        <v>412</v>
      </c>
      <c r="G43" t="s">
        <v>413</v>
      </c>
      <c r="H43">
        <v>1603920115.0999999</v>
      </c>
      <c r="I43">
        <f t="shared" si="0"/>
        <v>7.9416373511545409E-3</v>
      </c>
      <c r="J43">
        <f t="shared" si="1"/>
        <v>15.693790160889984</v>
      </c>
      <c r="K43">
        <f t="shared" si="2"/>
        <v>377.54064516129</v>
      </c>
      <c r="L43">
        <f t="shared" si="3"/>
        <v>266.73813847414721</v>
      </c>
      <c r="M43">
        <f t="shared" si="4"/>
        <v>27.148103453401781</v>
      </c>
      <c r="N43">
        <f t="shared" si="5"/>
        <v>38.425373106876343</v>
      </c>
      <c r="O43">
        <f t="shared" si="6"/>
        <v>0.27517853295615757</v>
      </c>
      <c r="P43">
        <f t="shared" si="7"/>
        <v>2.959887976978103</v>
      </c>
      <c r="Q43">
        <f t="shared" si="8"/>
        <v>0.2617147159025297</v>
      </c>
      <c r="R43">
        <f t="shared" si="9"/>
        <v>0.16472645730627417</v>
      </c>
      <c r="S43">
        <f t="shared" si="10"/>
        <v>231.29149134031826</v>
      </c>
      <c r="T43">
        <f t="shared" si="11"/>
        <v>36.364262167341501</v>
      </c>
      <c r="U43">
        <f t="shared" si="12"/>
        <v>36.175119354838699</v>
      </c>
      <c r="V43">
        <f t="shared" si="13"/>
        <v>6.0264947190089435</v>
      </c>
      <c r="W43">
        <f t="shared" si="14"/>
        <v>48.646784442948714</v>
      </c>
      <c r="X43">
        <f t="shared" si="15"/>
        <v>3.0761839329892537</v>
      </c>
      <c r="Y43">
        <f t="shared" si="16"/>
        <v>6.3235092888758082</v>
      </c>
      <c r="Z43">
        <f t="shared" si="17"/>
        <v>2.9503107860196898</v>
      </c>
      <c r="AA43">
        <f t="shared" si="18"/>
        <v>-350.22620718591526</v>
      </c>
      <c r="AB43">
        <f t="shared" si="19"/>
        <v>140.25685340983893</v>
      </c>
      <c r="AC43">
        <f t="shared" si="20"/>
        <v>11.241523379151753</v>
      </c>
      <c r="AD43">
        <f t="shared" si="21"/>
        <v>32.563660943393671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52052.512134371573</v>
      </c>
      <c r="AJ43" t="s">
        <v>287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418</v>
      </c>
      <c r="AQ43">
        <v>981.67028000000005</v>
      </c>
      <c r="AR43">
        <v>1266.5999999999999</v>
      </c>
      <c r="AS43">
        <f t="shared" si="27"/>
        <v>0.22495635559766292</v>
      </c>
      <c r="AT43">
        <v>0.5</v>
      </c>
      <c r="AU43">
        <f t="shared" si="28"/>
        <v>1180.1901491343638</v>
      </c>
      <c r="AV43">
        <f t="shared" si="29"/>
        <v>15.693790160889984</v>
      </c>
      <c r="AW43">
        <f t="shared" si="30"/>
        <v>132.74563743076439</v>
      </c>
      <c r="AX43">
        <f t="shared" si="31"/>
        <v>0.40739775777672504</v>
      </c>
      <c r="AY43">
        <f t="shared" si="32"/>
        <v>1.3787216960454145E-2</v>
      </c>
      <c r="AZ43">
        <f t="shared" si="33"/>
        <v>1.5754618664140219</v>
      </c>
      <c r="BA43" t="s">
        <v>419</v>
      </c>
      <c r="BB43">
        <v>750.59</v>
      </c>
      <c r="BC43">
        <f t="shared" si="34"/>
        <v>516.00999999999988</v>
      </c>
      <c r="BD43">
        <f t="shared" si="35"/>
        <v>0.55217867870777682</v>
      </c>
      <c r="BE43">
        <f t="shared" si="36"/>
        <v>0.79454029281422589</v>
      </c>
      <c r="BF43">
        <f t="shared" si="37"/>
        <v>0.5169983474304215</v>
      </c>
      <c r="BG43">
        <f t="shared" si="38"/>
        <v>0.78358501098295652</v>
      </c>
      <c r="BH43">
        <f t="shared" si="39"/>
        <v>1400.0064516129</v>
      </c>
      <c r="BI43">
        <f t="shared" si="40"/>
        <v>1180.1901491343638</v>
      </c>
      <c r="BJ43">
        <f t="shared" si="41"/>
        <v>0.84298907892510544</v>
      </c>
      <c r="BK43">
        <f t="shared" si="42"/>
        <v>0.19597815785021089</v>
      </c>
      <c r="BL43">
        <v>6</v>
      </c>
      <c r="BM43">
        <v>0.5</v>
      </c>
      <c r="BN43" t="s">
        <v>290</v>
      </c>
      <c r="BO43">
        <v>2</v>
      </c>
      <c r="BP43">
        <v>1603920115.0999999</v>
      </c>
      <c r="BQ43">
        <v>377.54064516129</v>
      </c>
      <c r="BR43">
        <v>399.97093548387102</v>
      </c>
      <c r="BS43">
        <v>30.224416129032299</v>
      </c>
      <c r="BT43">
        <v>20.982574193548398</v>
      </c>
      <c r="BU43">
        <v>375.59199999999998</v>
      </c>
      <c r="BV43">
        <v>30.035822580645199</v>
      </c>
      <c r="BW43">
        <v>500.00461290322602</v>
      </c>
      <c r="BX43">
        <v>101.734225806452</v>
      </c>
      <c r="BY43">
        <v>4.3883648387096803E-2</v>
      </c>
      <c r="BZ43">
        <v>37.054067741935498</v>
      </c>
      <c r="CA43">
        <v>36.175119354838699</v>
      </c>
      <c r="CB43">
        <v>999.9</v>
      </c>
      <c r="CC43">
        <v>0</v>
      </c>
      <c r="CD43">
        <v>0</v>
      </c>
      <c r="CE43">
        <v>10000.5419354839</v>
      </c>
      <c r="CF43">
        <v>0</v>
      </c>
      <c r="CG43">
        <v>403.78641935483898</v>
      </c>
      <c r="CH43">
        <v>1400.0064516129</v>
      </c>
      <c r="CI43">
        <v>0.90000754838709696</v>
      </c>
      <c r="CJ43">
        <v>9.9992774193548406E-2</v>
      </c>
      <c r="CK43">
        <v>0</v>
      </c>
      <c r="CL43">
        <v>982.909290322581</v>
      </c>
      <c r="CM43">
        <v>4.9997499999999997</v>
      </c>
      <c r="CN43">
        <v>13520.703225806499</v>
      </c>
      <c r="CO43">
        <v>12178.129032258101</v>
      </c>
      <c r="CP43">
        <v>46.566064516129003</v>
      </c>
      <c r="CQ43">
        <v>48.322161290322597</v>
      </c>
      <c r="CR43">
        <v>47.25</v>
      </c>
      <c r="CS43">
        <v>48.120935483871001</v>
      </c>
      <c r="CT43">
        <v>48.592483870967698</v>
      </c>
      <c r="CU43">
        <v>1255.51548387097</v>
      </c>
      <c r="CV43">
        <v>139.49096774193501</v>
      </c>
      <c r="CW43">
        <v>0</v>
      </c>
      <c r="CX43">
        <v>134.59999990463299</v>
      </c>
      <c r="CY43">
        <v>0</v>
      </c>
      <c r="CZ43">
        <v>981.67028000000005</v>
      </c>
      <c r="DA43">
        <v>-96.209153696502995</v>
      </c>
      <c r="DB43">
        <v>-1312.6692287676001</v>
      </c>
      <c r="DC43">
        <v>13504.072</v>
      </c>
      <c r="DD43">
        <v>15</v>
      </c>
      <c r="DE43">
        <v>1603919704.5999999</v>
      </c>
      <c r="DF43" t="s">
        <v>409</v>
      </c>
      <c r="DG43">
        <v>1603919703.5999999</v>
      </c>
      <c r="DH43">
        <v>1603919704.5999999</v>
      </c>
      <c r="DI43">
        <v>3</v>
      </c>
      <c r="DJ43">
        <v>3.2000000000000001E-2</v>
      </c>
      <c r="DK43">
        <v>-0.152</v>
      </c>
      <c r="DL43">
        <v>1.9490000000000001</v>
      </c>
      <c r="DM43">
        <v>0.189</v>
      </c>
      <c r="DN43">
        <v>400</v>
      </c>
      <c r="DO43">
        <v>21</v>
      </c>
      <c r="DP43">
        <v>0.15</v>
      </c>
      <c r="DQ43">
        <v>0.02</v>
      </c>
      <c r="DR43">
        <v>15.692415387277199</v>
      </c>
      <c r="DS43">
        <v>0.10492995809006</v>
      </c>
      <c r="DT43">
        <v>2.5832383116283799E-2</v>
      </c>
      <c r="DU43">
        <v>1</v>
      </c>
      <c r="DV43">
        <v>-22.430258064516099</v>
      </c>
      <c r="DW43">
        <v>-0.22967903225801201</v>
      </c>
      <c r="DX43">
        <v>3.4308211884409197E-2</v>
      </c>
      <c r="DY43">
        <v>0</v>
      </c>
      <c r="DZ43">
        <v>9.2418474193548406</v>
      </c>
      <c r="EA43">
        <v>0.20432370967743199</v>
      </c>
      <c r="EB43">
        <v>1.5871950703890199E-2</v>
      </c>
      <c r="EC43">
        <v>0</v>
      </c>
      <c r="ED43">
        <v>1</v>
      </c>
      <c r="EE43">
        <v>3</v>
      </c>
      <c r="EF43" t="s">
        <v>292</v>
      </c>
      <c r="EG43">
        <v>100</v>
      </c>
      <c r="EH43">
        <v>100</v>
      </c>
      <c r="EI43">
        <v>1.948</v>
      </c>
      <c r="EJ43">
        <v>0.18859999999999999</v>
      </c>
      <c r="EK43">
        <v>1.94876190476191</v>
      </c>
      <c r="EL43">
        <v>0</v>
      </c>
      <c r="EM43">
        <v>0</v>
      </c>
      <c r="EN43">
        <v>0</v>
      </c>
      <c r="EO43">
        <v>0.18859523809524201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7</v>
      </c>
      <c r="EX43">
        <v>7</v>
      </c>
      <c r="EY43">
        <v>2</v>
      </c>
      <c r="EZ43">
        <v>511.32900000000001</v>
      </c>
      <c r="FA43">
        <v>495.96</v>
      </c>
      <c r="FB43">
        <v>36.156399999999998</v>
      </c>
      <c r="FC43">
        <v>33.7483</v>
      </c>
      <c r="FD43">
        <v>29.999600000000001</v>
      </c>
      <c r="FE43">
        <v>33.616399999999999</v>
      </c>
      <c r="FF43">
        <v>33.577100000000002</v>
      </c>
      <c r="FG43">
        <v>23.007000000000001</v>
      </c>
      <c r="FH43">
        <v>0</v>
      </c>
      <c r="FI43">
        <v>100</v>
      </c>
      <c r="FJ43">
        <v>-999.9</v>
      </c>
      <c r="FK43">
        <v>400</v>
      </c>
      <c r="FL43">
        <v>29.3306</v>
      </c>
      <c r="FM43">
        <v>101.408</v>
      </c>
      <c r="FN43">
        <v>100.83199999999999</v>
      </c>
    </row>
    <row r="44" spans="1:170" x14ac:dyDescent="0.25">
      <c r="A44">
        <v>28</v>
      </c>
      <c r="B44">
        <v>1603920252.5999999</v>
      </c>
      <c r="C44">
        <v>5015.5999999046298</v>
      </c>
      <c r="D44" t="s">
        <v>420</v>
      </c>
      <c r="E44" t="s">
        <v>421</v>
      </c>
      <c r="F44" t="s">
        <v>422</v>
      </c>
      <c r="G44" t="s">
        <v>402</v>
      </c>
      <c r="H44">
        <v>1603920244.5999999</v>
      </c>
      <c r="I44">
        <f t="shared" si="0"/>
        <v>5.1371225385469961E-3</v>
      </c>
      <c r="J44">
        <f t="shared" si="1"/>
        <v>11.657946389371753</v>
      </c>
      <c r="K44">
        <f t="shared" si="2"/>
        <v>383.62567741935499</v>
      </c>
      <c r="L44">
        <f t="shared" si="3"/>
        <v>239.97190233426593</v>
      </c>
      <c r="M44">
        <f t="shared" si="4"/>
        <v>24.42420314221226</v>
      </c>
      <c r="N44">
        <f t="shared" si="5"/>
        <v>39.045202312092506</v>
      </c>
      <c r="O44">
        <f t="shared" si="6"/>
        <v>0.15126893866678748</v>
      </c>
      <c r="P44">
        <f t="shared" si="7"/>
        <v>2.9595648863266613</v>
      </c>
      <c r="Q44">
        <f t="shared" si="8"/>
        <v>0.14710120555245398</v>
      </c>
      <c r="R44">
        <f t="shared" si="9"/>
        <v>9.2303143251791397E-2</v>
      </c>
      <c r="S44">
        <f t="shared" si="10"/>
        <v>231.29085277815375</v>
      </c>
      <c r="T44">
        <f t="shared" si="11"/>
        <v>37.07248704188256</v>
      </c>
      <c r="U44">
        <f t="shared" si="12"/>
        <v>36.517964516128998</v>
      </c>
      <c r="V44">
        <f t="shared" si="13"/>
        <v>6.1408750138383716</v>
      </c>
      <c r="W44">
        <f t="shared" si="14"/>
        <v>43.377114153388987</v>
      </c>
      <c r="X44">
        <f t="shared" si="15"/>
        <v>2.7415947160924805</v>
      </c>
      <c r="Y44">
        <f t="shared" si="16"/>
        <v>6.3203713976861779</v>
      </c>
      <c r="Z44">
        <f t="shared" si="17"/>
        <v>3.3992802977458911</v>
      </c>
      <c r="AA44">
        <f t="shared" si="18"/>
        <v>-226.54710394992253</v>
      </c>
      <c r="AB44">
        <f t="shared" si="19"/>
        <v>84.087074147864428</v>
      </c>
      <c r="AC44">
        <f t="shared" si="20"/>
        <v>6.7511723724985835</v>
      </c>
      <c r="AD44">
        <f t="shared" si="21"/>
        <v>95.581995348594234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52044.929077493842</v>
      </c>
      <c r="AJ44" t="s">
        <v>287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423</v>
      </c>
      <c r="AQ44">
        <v>1071.9467999999999</v>
      </c>
      <c r="AR44">
        <v>1313.23</v>
      </c>
      <c r="AS44">
        <f t="shared" si="27"/>
        <v>0.18373262870936546</v>
      </c>
      <c r="AT44">
        <v>0.5</v>
      </c>
      <c r="AU44">
        <f t="shared" si="28"/>
        <v>1180.1837194707614</v>
      </c>
      <c r="AV44">
        <f t="shared" si="29"/>
        <v>11.657946389371753</v>
      </c>
      <c r="AW44">
        <f t="shared" si="30"/>
        <v>108.41912856917966</v>
      </c>
      <c r="AX44">
        <f t="shared" si="31"/>
        <v>0.4358718579380611</v>
      </c>
      <c r="AY44">
        <f t="shared" si="32"/>
        <v>1.0367617911789971E-2</v>
      </c>
      <c r="AZ44">
        <f t="shared" si="33"/>
        <v>1.4840127015069713</v>
      </c>
      <c r="BA44" t="s">
        <v>424</v>
      </c>
      <c r="BB44">
        <v>740.83</v>
      </c>
      <c r="BC44">
        <f t="shared" si="34"/>
        <v>572.4</v>
      </c>
      <c r="BD44">
        <f t="shared" si="35"/>
        <v>0.42152900069881216</v>
      </c>
      <c r="BE44">
        <f t="shared" si="36"/>
        <v>0.77296975706494786</v>
      </c>
      <c r="BF44">
        <f t="shared" si="37"/>
        <v>0.40365028523483459</v>
      </c>
      <c r="BG44">
        <f t="shared" si="38"/>
        <v>0.76527434434528763</v>
      </c>
      <c r="BH44">
        <f t="shared" si="39"/>
        <v>1399.9983870967701</v>
      </c>
      <c r="BI44">
        <f t="shared" si="40"/>
        <v>1180.1837194707614</v>
      </c>
      <c r="BJ44">
        <f t="shared" si="41"/>
        <v>0.84298934223642441</v>
      </c>
      <c r="BK44">
        <f t="shared" si="42"/>
        <v>0.19597868447284905</v>
      </c>
      <c r="BL44">
        <v>6</v>
      </c>
      <c r="BM44">
        <v>0.5</v>
      </c>
      <c r="BN44" t="s">
        <v>290</v>
      </c>
      <c r="BO44">
        <v>2</v>
      </c>
      <c r="BP44">
        <v>1603920244.5999999</v>
      </c>
      <c r="BQ44">
        <v>383.62567741935499</v>
      </c>
      <c r="BR44">
        <v>399.97970967741901</v>
      </c>
      <c r="BS44">
        <v>26.9366290322581</v>
      </c>
      <c r="BT44">
        <v>20.938274193548398</v>
      </c>
      <c r="BU44">
        <v>381.67693548387098</v>
      </c>
      <c r="BV44">
        <v>26.748032258064502</v>
      </c>
      <c r="BW44">
        <v>500.01167741935501</v>
      </c>
      <c r="BX44">
        <v>101.735935483871</v>
      </c>
      <c r="BY44">
        <v>4.3493293548387102E-2</v>
      </c>
      <c r="BZ44">
        <v>37.044970967741897</v>
      </c>
      <c r="CA44">
        <v>36.517964516128998</v>
      </c>
      <c r="CB44">
        <v>999.9</v>
      </c>
      <c r="CC44">
        <v>0</v>
      </c>
      <c r="CD44">
        <v>0</v>
      </c>
      <c r="CE44">
        <v>9998.5419354838705</v>
      </c>
      <c r="CF44">
        <v>0</v>
      </c>
      <c r="CG44">
        <v>414.01838709677401</v>
      </c>
      <c r="CH44">
        <v>1399.9983870967701</v>
      </c>
      <c r="CI44">
        <v>0.89999925806451597</v>
      </c>
      <c r="CJ44">
        <v>0.100001361290323</v>
      </c>
      <c r="CK44">
        <v>0</v>
      </c>
      <c r="CL44">
        <v>1075.22806451613</v>
      </c>
      <c r="CM44">
        <v>4.9997499999999997</v>
      </c>
      <c r="CN44">
        <v>14848.3580645161</v>
      </c>
      <c r="CO44">
        <v>12178.038709677399</v>
      </c>
      <c r="CP44">
        <v>46.455290322580602</v>
      </c>
      <c r="CQ44">
        <v>48.125</v>
      </c>
      <c r="CR44">
        <v>47.120935483871001</v>
      </c>
      <c r="CS44">
        <v>47.936999999999998</v>
      </c>
      <c r="CT44">
        <v>48.475612903225802</v>
      </c>
      <c r="CU44">
        <v>1255.4970967741899</v>
      </c>
      <c r="CV44">
        <v>139.502580645161</v>
      </c>
      <c r="CW44">
        <v>0</v>
      </c>
      <c r="CX44">
        <v>128.5</v>
      </c>
      <c r="CY44">
        <v>0</v>
      </c>
      <c r="CZ44">
        <v>1071.9467999999999</v>
      </c>
      <c r="DA44">
        <v>-289.563845702305</v>
      </c>
      <c r="DB44">
        <v>-4034.4153784720602</v>
      </c>
      <c r="DC44">
        <v>14801.956</v>
      </c>
      <c r="DD44">
        <v>15</v>
      </c>
      <c r="DE44">
        <v>1603919704.5999999</v>
      </c>
      <c r="DF44" t="s">
        <v>409</v>
      </c>
      <c r="DG44">
        <v>1603919703.5999999</v>
      </c>
      <c r="DH44">
        <v>1603919704.5999999</v>
      </c>
      <c r="DI44">
        <v>3</v>
      </c>
      <c r="DJ44">
        <v>3.2000000000000001E-2</v>
      </c>
      <c r="DK44">
        <v>-0.152</v>
      </c>
      <c r="DL44">
        <v>1.9490000000000001</v>
      </c>
      <c r="DM44">
        <v>0.189</v>
      </c>
      <c r="DN44">
        <v>400</v>
      </c>
      <c r="DO44">
        <v>21</v>
      </c>
      <c r="DP44">
        <v>0.15</v>
      </c>
      <c r="DQ44">
        <v>0.02</v>
      </c>
      <c r="DR44">
        <v>11.657360344022001</v>
      </c>
      <c r="DS44">
        <v>-0.12007081625628301</v>
      </c>
      <c r="DT44">
        <v>2.24580606216459E-2</v>
      </c>
      <c r="DU44">
        <v>1</v>
      </c>
      <c r="DV44">
        <v>-16.352467741935499</v>
      </c>
      <c r="DW44">
        <v>7.1579032258121997E-2</v>
      </c>
      <c r="DX44">
        <v>2.4252627221792E-2</v>
      </c>
      <c r="DY44">
        <v>1</v>
      </c>
      <c r="DZ44">
        <v>5.99694709677419</v>
      </c>
      <c r="EA44">
        <v>0.175115806451591</v>
      </c>
      <c r="EB44">
        <v>1.3681531746340301E-2</v>
      </c>
      <c r="EC44">
        <v>1</v>
      </c>
      <c r="ED44">
        <v>3</v>
      </c>
      <c r="EE44">
        <v>3</v>
      </c>
      <c r="EF44" t="s">
        <v>425</v>
      </c>
      <c r="EG44">
        <v>100</v>
      </c>
      <c r="EH44">
        <v>100</v>
      </c>
      <c r="EI44">
        <v>1.948</v>
      </c>
      <c r="EJ44">
        <v>0.18859999999999999</v>
      </c>
      <c r="EK44">
        <v>1.94876190476191</v>
      </c>
      <c r="EL44">
        <v>0</v>
      </c>
      <c r="EM44">
        <v>0</v>
      </c>
      <c r="EN44">
        <v>0</v>
      </c>
      <c r="EO44">
        <v>0.18859523809524201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9.1999999999999993</v>
      </c>
      <c r="EX44">
        <v>9.1</v>
      </c>
      <c r="EY44">
        <v>2</v>
      </c>
      <c r="EZ44">
        <v>516.07600000000002</v>
      </c>
      <c r="FA44">
        <v>495.149</v>
      </c>
      <c r="FB44">
        <v>36.080399999999997</v>
      </c>
      <c r="FC44">
        <v>33.603000000000002</v>
      </c>
      <c r="FD44">
        <v>29.999600000000001</v>
      </c>
      <c r="FE44">
        <v>33.444099999999999</v>
      </c>
      <c r="FF44">
        <v>33.405299999999997</v>
      </c>
      <c r="FG44">
        <v>23.020700000000001</v>
      </c>
      <c r="FH44">
        <v>0</v>
      </c>
      <c r="FI44">
        <v>100</v>
      </c>
      <c r="FJ44">
        <v>-999.9</v>
      </c>
      <c r="FK44">
        <v>400</v>
      </c>
      <c r="FL44">
        <v>29.815100000000001</v>
      </c>
      <c r="FM44">
        <v>101.431</v>
      </c>
      <c r="FN44">
        <v>100.857</v>
      </c>
    </row>
    <row r="45" spans="1:170" x14ac:dyDescent="0.25">
      <c r="A45">
        <v>29</v>
      </c>
      <c r="B45">
        <v>1603920365.5999999</v>
      </c>
      <c r="C45">
        <v>5128.5999999046298</v>
      </c>
      <c r="D45" t="s">
        <v>426</v>
      </c>
      <c r="E45" t="s">
        <v>427</v>
      </c>
      <c r="F45" t="s">
        <v>422</v>
      </c>
      <c r="G45" t="s">
        <v>402</v>
      </c>
      <c r="H45">
        <v>1603920357.8499999</v>
      </c>
      <c r="I45">
        <f t="shared" si="0"/>
        <v>4.0448671440959554E-3</v>
      </c>
      <c r="J45">
        <f t="shared" si="1"/>
        <v>9.3999752263549841</v>
      </c>
      <c r="K45">
        <f t="shared" si="2"/>
        <v>386.83690000000001</v>
      </c>
      <c r="L45">
        <f t="shared" si="3"/>
        <v>232.93287261703495</v>
      </c>
      <c r="M45">
        <f t="shared" si="4"/>
        <v>23.7069834616069</v>
      </c>
      <c r="N45">
        <f t="shared" si="5"/>
        <v>39.370724653865807</v>
      </c>
      <c r="O45">
        <f t="shared" si="6"/>
        <v>0.11275857172824227</v>
      </c>
      <c r="P45">
        <f t="shared" si="7"/>
        <v>2.9591681127192837</v>
      </c>
      <c r="Q45">
        <f t="shared" si="8"/>
        <v>0.11042484306343717</v>
      </c>
      <c r="R45">
        <f t="shared" si="9"/>
        <v>6.9221180254932027E-2</v>
      </c>
      <c r="S45">
        <f t="shared" si="10"/>
        <v>231.28531107510585</v>
      </c>
      <c r="T45">
        <f t="shared" si="11"/>
        <v>37.333430184495235</v>
      </c>
      <c r="U45">
        <f t="shared" si="12"/>
        <v>36.638453333333302</v>
      </c>
      <c r="V45">
        <f t="shared" si="13"/>
        <v>6.1815178532291242</v>
      </c>
      <c r="W45">
        <f t="shared" si="14"/>
        <v>41.408856901318877</v>
      </c>
      <c r="X45">
        <f t="shared" si="15"/>
        <v>2.6145573896926471</v>
      </c>
      <c r="Y45">
        <f t="shared" si="16"/>
        <v>6.3140052282133228</v>
      </c>
      <c r="Z45">
        <f t="shared" si="17"/>
        <v>3.5669604635364771</v>
      </c>
      <c r="AA45">
        <f t="shared" si="18"/>
        <v>-178.37864105463163</v>
      </c>
      <c r="AB45">
        <f t="shared" si="19"/>
        <v>61.907429195218363</v>
      </c>
      <c r="AC45">
        <f t="shared" si="20"/>
        <v>4.9735367581300736</v>
      </c>
      <c r="AD45">
        <f t="shared" si="21"/>
        <v>119.78763597382266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52036.744790722725</v>
      </c>
      <c r="AJ45" t="s">
        <v>287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428</v>
      </c>
      <c r="AQ45">
        <v>1247.0080769230799</v>
      </c>
      <c r="AR45">
        <v>1456.42</v>
      </c>
      <c r="AS45">
        <f t="shared" si="27"/>
        <v>0.14378539368926557</v>
      </c>
      <c r="AT45">
        <v>0.5</v>
      </c>
      <c r="AU45">
        <f t="shared" si="28"/>
        <v>1180.1555607473329</v>
      </c>
      <c r="AV45">
        <f t="shared" si="29"/>
        <v>9.3999752263549841</v>
      </c>
      <c r="AW45">
        <f t="shared" si="30"/>
        <v>84.844565958315613</v>
      </c>
      <c r="AX45">
        <f t="shared" si="31"/>
        <v>0.46289531865807942</v>
      </c>
      <c r="AY45">
        <f t="shared" si="32"/>
        <v>8.4545826313378713E-3</v>
      </c>
      <c r="AZ45">
        <f t="shared" si="33"/>
        <v>1.2397934661704726</v>
      </c>
      <c r="BA45" t="s">
        <v>429</v>
      </c>
      <c r="BB45">
        <v>782.25</v>
      </c>
      <c r="BC45">
        <f t="shared" si="34"/>
        <v>674.17000000000007</v>
      </c>
      <c r="BD45">
        <f t="shared" si="35"/>
        <v>0.31062183585285635</v>
      </c>
      <c r="BE45">
        <f t="shared" si="36"/>
        <v>0.72813862240556804</v>
      </c>
      <c r="BF45">
        <f t="shared" si="37"/>
        <v>0.28262889498414301</v>
      </c>
      <c r="BG45">
        <f t="shared" si="38"/>
        <v>0.70904650055700136</v>
      </c>
      <c r="BH45">
        <f t="shared" si="39"/>
        <v>1399.9649999999999</v>
      </c>
      <c r="BI45">
        <f t="shared" si="40"/>
        <v>1180.1555607473329</v>
      </c>
      <c r="BJ45">
        <f t="shared" si="41"/>
        <v>0.84298933240997664</v>
      </c>
      <c r="BK45">
        <f t="shared" si="42"/>
        <v>0.19597866481995352</v>
      </c>
      <c r="BL45">
        <v>6</v>
      </c>
      <c r="BM45">
        <v>0.5</v>
      </c>
      <c r="BN45" t="s">
        <v>290</v>
      </c>
      <c r="BO45">
        <v>2</v>
      </c>
      <c r="BP45">
        <v>1603920357.8499999</v>
      </c>
      <c r="BQ45">
        <v>386.83690000000001</v>
      </c>
      <c r="BR45">
        <v>399.99450000000002</v>
      </c>
      <c r="BS45">
        <v>25.689323333333299</v>
      </c>
      <c r="BT45">
        <v>20.960180000000001</v>
      </c>
      <c r="BU45">
        <v>384.88816666666702</v>
      </c>
      <c r="BV45">
        <v>25.500730000000001</v>
      </c>
      <c r="BW45">
        <v>500.000566666667</v>
      </c>
      <c r="BX45">
        <v>101.7334</v>
      </c>
      <c r="BY45">
        <v>4.2631846666666702E-2</v>
      </c>
      <c r="BZ45">
        <v>37.026503333333302</v>
      </c>
      <c r="CA45">
        <v>36.638453333333302</v>
      </c>
      <c r="CB45">
        <v>999.9</v>
      </c>
      <c r="CC45">
        <v>0</v>
      </c>
      <c r="CD45">
        <v>0</v>
      </c>
      <c r="CE45">
        <v>9996.5416666666606</v>
      </c>
      <c r="CF45">
        <v>0</v>
      </c>
      <c r="CG45">
        <v>453.97506666666698</v>
      </c>
      <c r="CH45">
        <v>1399.9649999999999</v>
      </c>
      <c r="CI45">
        <v>0.89999819999999997</v>
      </c>
      <c r="CJ45">
        <v>0.10000181</v>
      </c>
      <c r="CK45">
        <v>0</v>
      </c>
      <c r="CL45">
        <v>1250.4266666666699</v>
      </c>
      <c r="CM45">
        <v>4.9997499999999997</v>
      </c>
      <c r="CN45">
        <v>17213.233333333301</v>
      </c>
      <c r="CO45">
        <v>12177.733333333301</v>
      </c>
      <c r="CP45">
        <v>46.366599999999998</v>
      </c>
      <c r="CQ45">
        <v>48</v>
      </c>
      <c r="CR45">
        <v>47.0041333333333</v>
      </c>
      <c r="CS45">
        <v>47.816200000000002</v>
      </c>
      <c r="CT45">
        <v>48.3832666666667</v>
      </c>
      <c r="CU45">
        <v>1255.4663333333301</v>
      </c>
      <c r="CV45">
        <v>139.49866666666699</v>
      </c>
      <c r="CW45">
        <v>0</v>
      </c>
      <c r="CX45">
        <v>112.299999952316</v>
      </c>
      <c r="CY45">
        <v>0</v>
      </c>
      <c r="CZ45">
        <v>1247.0080769230799</v>
      </c>
      <c r="DA45">
        <v>-422.94324816972102</v>
      </c>
      <c r="DB45">
        <v>-5859.97949145853</v>
      </c>
      <c r="DC45">
        <v>17165.9538461538</v>
      </c>
      <c r="DD45">
        <v>15</v>
      </c>
      <c r="DE45">
        <v>1603919704.5999999</v>
      </c>
      <c r="DF45" t="s">
        <v>409</v>
      </c>
      <c r="DG45">
        <v>1603919703.5999999</v>
      </c>
      <c r="DH45">
        <v>1603919704.5999999</v>
      </c>
      <c r="DI45">
        <v>3</v>
      </c>
      <c r="DJ45">
        <v>3.2000000000000001E-2</v>
      </c>
      <c r="DK45">
        <v>-0.152</v>
      </c>
      <c r="DL45">
        <v>1.9490000000000001</v>
      </c>
      <c r="DM45">
        <v>0.189</v>
      </c>
      <c r="DN45">
        <v>400</v>
      </c>
      <c r="DO45">
        <v>21</v>
      </c>
      <c r="DP45">
        <v>0.15</v>
      </c>
      <c r="DQ45">
        <v>0.02</v>
      </c>
      <c r="DR45">
        <v>9.4016319050010893</v>
      </c>
      <c r="DS45">
        <v>-7.3026200003320399E-2</v>
      </c>
      <c r="DT45">
        <v>2.29014616625739E-2</v>
      </c>
      <c r="DU45">
        <v>1</v>
      </c>
      <c r="DV45">
        <v>-13.1570387096774</v>
      </c>
      <c r="DW45">
        <v>-3.0319354838678501E-2</v>
      </c>
      <c r="DX45">
        <v>2.6955168005524301E-2</v>
      </c>
      <c r="DY45">
        <v>1</v>
      </c>
      <c r="DZ45">
        <v>4.7248041935483904</v>
      </c>
      <c r="EA45">
        <v>0.333570483870956</v>
      </c>
      <c r="EB45">
        <v>2.5221247030410399E-2</v>
      </c>
      <c r="EC45">
        <v>0</v>
      </c>
      <c r="ED45">
        <v>2</v>
      </c>
      <c r="EE45">
        <v>3</v>
      </c>
      <c r="EF45" t="s">
        <v>297</v>
      </c>
      <c r="EG45">
        <v>100</v>
      </c>
      <c r="EH45">
        <v>100</v>
      </c>
      <c r="EI45">
        <v>1.9490000000000001</v>
      </c>
      <c r="EJ45">
        <v>0.18859999999999999</v>
      </c>
      <c r="EK45">
        <v>1.94876190476191</v>
      </c>
      <c r="EL45">
        <v>0</v>
      </c>
      <c r="EM45">
        <v>0</v>
      </c>
      <c r="EN45">
        <v>0</v>
      </c>
      <c r="EO45">
        <v>0.18859523809524201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11</v>
      </c>
      <c r="EX45">
        <v>11</v>
      </c>
      <c r="EY45">
        <v>2</v>
      </c>
      <c r="EZ45">
        <v>514.98099999999999</v>
      </c>
      <c r="FA45">
        <v>495.85199999999998</v>
      </c>
      <c r="FB45">
        <v>36.019300000000001</v>
      </c>
      <c r="FC45">
        <v>33.484299999999998</v>
      </c>
      <c r="FD45">
        <v>29.999600000000001</v>
      </c>
      <c r="FE45">
        <v>33.313099999999999</v>
      </c>
      <c r="FF45">
        <v>33.271799999999999</v>
      </c>
      <c r="FG45">
        <v>23.032</v>
      </c>
      <c r="FH45">
        <v>0</v>
      </c>
      <c r="FI45">
        <v>100</v>
      </c>
      <c r="FJ45">
        <v>-999.9</v>
      </c>
      <c r="FK45">
        <v>400</v>
      </c>
      <c r="FL45">
        <v>26.726800000000001</v>
      </c>
      <c r="FM45">
        <v>101.453</v>
      </c>
      <c r="FN45">
        <v>100.884</v>
      </c>
    </row>
    <row r="46" spans="1:170" x14ac:dyDescent="0.25">
      <c r="A46">
        <v>30</v>
      </c>
      <c r="B46">
        <v>1603920500.0999999</v>
      </c>
      <c r="C46">
        <v>5263.0999999046298</v>
      </c>
      <c r="D46" t="s">
        <v>430</v>
      </c>
      <c r="E46" t="s">
        <v>431</v>
      </c>
      <c r="F46" t="s">
        <v>432</v>
      </c>
      <c r="G46" t="s">
        <v>336</v>
      </c>
      <c r="H46">
        <v>1603920492.3499999</v>
      </c>
      <c r="I46">
        <f t="shared" si="0"/>
        <v>5.6861767143154759E-3</v>
      </c>
      <c r="J46">
        <f t="shared" si="1"/>
        <v>10.362607030549908</v>
      </c>
      <c r="K46">
        <f t="shared" si="2"/>
        <v>384.951866666667</v>
      </c>
      <c r="L46">
        <f t="shared" si="3"/>
        <v>275.7074946522103</v>
      </c>
      <c r="M46">
        <f t="shared" si="4"/>
        <v>28.05856083364322</v>
      </c>
      <c r="N46">
        <f t="shared" si="5"/>
        <v>39.176284933843739</v>
      </c>
      <c r="O46">
        <f t="shared" si="6"/>
        <v>0.18458763067563644</v>
      </c>
      <c r="P46">
        <f t="shared" si="7"/>
        <v>2.9598010801258869</v>
      </c>
      <c r="Q46">
        <f t="shared" si="8"/>
        <v>0.17842247231167618</v>
      </c>
      <c r="R46">
        <f t="shared" si="9"/>
        <v>0.1120508063073766</v>
      </c>
      <c r="S46">
        <f t="shared" si="10"/>
        <v>231.28888179645747</v>
      </c>
      <c r="T46">
        <f t="shared" si="11"/>
        <v>36.854787722030544</v>
      </c>
      <c r="U46">
        <f t="shared" si="12"/>
        <v>35.855969999999999</v>
      </c>
      <c r="V46">
        <f t="shared" si="13"/>
        <v>5.9216874837983537</v>
      </c>
      <c r="W46">
        <f t="shared" si="14"/>
        <v>44.768652740124516</v>
      </c>
      <c r="X46">
        <f t="shared" si="15"/>
        <v>2.8176413628406678</v>
      </c>
      <c r="Y46">
        <f t="shared" si="16"/>
        <v>6.2937818995730428</v>
      </c>
      <c r="Z46">
        <f t="shared" si="17"/>
        <v>3.104046120957686</v>
      </c>
      <c r="AA46">
        <f t="shared" si="18"/>
        <v>-250.7603931013125</v>
      </c>
      <c r="AB46">
        <f t="shared" si="19"/>
        <v>177.40220445390347</v>
      </c>
      <c r="AC46">
        <f t="shared" si="20"/>
        <v>14.191226278776064</v>
      </c>
      <c r="AD46">
        <f t="shared" si="21"/>
        <v>172.12191942782451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52064.388533198122</v>
      </c>
      <c r="AJ46" t="s">
        <v>287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433</v>
      </c>
      <c r="AQ46">
        <v>765.29924000000005</v>
      </c>
      <c r="AR46">
        <v>945.57</v>
      </c>
      <c r="AS46">
        <f t="shared" si="27"/>
        <v>0.1906477151347864</v>
      </c>
      <c r="AT46">
        <v>0.5</v>
      </c>
      <c r="AU46">
        <f t="shared" si="28"/>
        <v>1180.1796107472092</v>
      </c>
      <c r="AV46">
        <f t="shared" si="29"/>
        <v>10.362607030549908</v>
      </c>
      <c r="AW46">
        <f t="shared" si="30"/>
        <v>112.49927311880852</v>
      </c>
      <c r="AX46">
        <f t="shared" si="31"/>
        <v>0.36329409773998761</v>
      </c>
      <c r="AY46">
        <f t="shared" si="32"/>
        <v>9.2700758517929704E-3</v>
      </c>
      <c r="AZ46">
        <f t="shared" si="33"/>
        <v>2.4498556426282554</v>
      </c>
      <c r="BA46" t="s">
        <v>434</v>
      </c>
      <c r="BB46">
        <v>602.04999999999995</v>
      </c>
      <c r="BC46">
        <f t="shared" si="34"/>
        <v>343.5200000000001</v>
      </c>
      <c r="BD46">
        <f t="shared" si="35"/>
        <v>0.5247751513740101</v>
      </c>
      <c r="BE46">
        <f t="shared" si="36"/>
        <v>0.87085859933910514</v>
      </c>
      <c r="BF46">
        <f t="shared" si="37"/>
        <v>0.78346885708459058</v>
      </c>
      <c r="BG46">
        <f t="shared" si="38"/>
        <v>0.90964705924996903</v>
      </c>
      <c r="BH46">
        <f t="shared" si="39"/>
        <v>1399.9943333333299</v>
      </c>
      <c r="BI46">
        <f t="shared" si="40"/>
        <v>1180.1796107472092</v>
      </c>
      <c r="BJ46">
        <f t="shared" si="41"/>
        <v>0.84298884834572807</v>
      </c>
      <c r="BK46">
        <f t="shared" si="42"/>
        <v>0.19597769669145626</v>
      </c>
      <c r="BL46">
        <v>6</v>
      </c>
      <c r="BM46">
        <v>0.5</v>
      </c>
      <c r="BN46" t="s">
        <v>290</v>
      </c>
      <c r="BO46">
        <v>2</v>
      </c>
      <c r="BP46">
        <v>1603920492.3499999</v>
      </c>
      <c r="BQ46">
        <v>384.951866666667</v>
      </c>
      <c r="BR46">
        <v>400.01376666666698</v>
      </c>
      <c r="BS46">
        <v>27.6865533333333</v>
      </c>
      <c r="BT46">
        <v>21.052019999999999</v>
      </c>
      <c r="BU46">
        <v>383.00310000000002</v>
      </c>
      <c r="BV46">
        <v>27.497953333333299</v>
      </c>
      <c r="BW46">
        <v>499.99713333333301</v>
      </c>
      <c r="BX46">
        <v>101.7265</v>
      </c>
      <c r="BY46">
        <v>4.2807610000000003E-2</v>
      </c>
      <c r="BZ46">
        <v>36.967730000000003</v>
      </c>
      <c r="CA46">
        <v>35.855969999999999</v>
      </c>
      <c r="CB46">
        <v>999.9</v>
      </c>
      <c r="CC46">
        <v>0</v>
      </c>
      <c r="CD46">
        <v>0</v>
      </c>
      <c r="CE46">
        <v>10000.8086666667</v>
      </c>
      <c r="CF46">
        <v>0</v>
      </c>
      <c r="CG46">
        <v>454.43290000000002</v>
      </c>
      <c r="CH46">
        <v>1399.9943333333299</v>
      </c>
      <c r="CI46">
        <v>0.90001390000000003</v>
      </c>
      <c r="CJ46">
        <v>9.9986133333333393E-2</v>
      </c>
      <c r="CK46">
        <v>0</v>
      </c>
      <c r="CL46">
        <v>765.51696666666703</v>
      </c>
      <c r="CM46">
        <v>4.9997499999999997</v>
      </c>
      <c r="CN46">
        <v>10603.93</v>
      </c>
      <c r="CO46">
        <v>12178.0433333333</v>
      </c>
      <c r="CP46">
        <v>46.174599999999998</v>
      </c>
      <c r="CQ46">
        <v>47.875</v>
      </c>
      <c r="CR46">
        <v>46.807866666666598</v>
      </c>
      <c r="CS46">
        <v>47.686999999999998</v>
      </c>
      <c r="CT46">
        <v>48.241599999999998</v>
      </c>
      <c r="CU46">
        <v>1255.5153333333301</v>
      </c>
      <c r="CV46">
        <v>139.47900000000001</v>
      </c>
      <c r="CW46">
        <v>0</v>
      </c>
      <c r="CX46">
        <v>133.700000047684</v>
      </c>
      <c r="CY46">
        <v>0</v>
      </c>
      <c r="CZ46">
        <v>765.29924000000005</v>
      </c>
      <c r="DA46">
        <v>-22.9316153936836</v>
      </c>
      <c r="DB46">
        <v>-319.68461535832103</v>
      </c>
      <c r="DC46">
        <v>10600.544</v>
      </c>
      <c r="DD46">
        <v>15</v>
      </c>
      <c r="DE46">
        <v>1603919704.5999999</v>
      </c>
      <c r="DF46" t="s">
        <v>409</v>
      </c>
      <c r="DG46">
        <v>1603919703.5999999</v>
      </c>
      <c r="DH46">
        <v>1603919704.5999999</v>
      </c>
      <c r="DI46">
        <v>3</v>
      </c>
      <c r="DJ46">
        <v>3.2000000000000001E-2</v>
      </c>
      <c r="DK46">
        <v>-0.152</v>
      </c>
      <c r="DL46">
        <v>1.9490000000000001</v>
      </c>
      <c r="DM46">
        <v>0.189</v>
      </c>
      <c r="DN46">
        <v>400</v>
      </c>
      <c r="DO46">
        <v>21</v>
      </c>
      <c r="DP46">
        <v>0.15</v>
      </c>
      <c r="DQ46">
        <v>0.02</v>
      </c>
      <c r="DR46">
        <v>10.3647875189679</v>
      </c>
      <c r="DS46">
        <v>-0.194648994783853</v>
      </c>
      <c r="DT46">
        <v>2.4758193690589601E-2</v>
      </c>
      <c r="DU46">
        <v>1</v>
      </c>
      <c r="DV46">
        <v>-15.0619741935484</v>
      </c>
      <c r="DW46">
        <v>0.22107096774197099</v>
      </c>
      <c r="DX46">
        <v>2.91992263236205E-2</v>
      </c>
      <c r="DY46">
        <v>0</v>
      </c>
      <c r="DZ46">
        <v>6.6340564516129001</v>
      </c>
      <c r="EA46">
        <v>9.0840967741917203E-2</v>
      </c>
      <c r="EB46">
        <v>6.9203722389100898E-3</v>
      </c>
      <c r="EC46">
        <v>1</v>
      </c>
      <c r="ED46">
        <v>2</v>
      </c>
      <c r="EE46">
        <v>3</v>
      </c>
      <c r="EF46" t="s">
        <v>297</v>
      </c>
      <c r="EG46">
        <v>100</v>
      </c>
      <c r="EH46">
        <v>100</v>
      </c>
      <c r="EI46">
        <v>1.9490000000000001</v>
      </c>
      <c r="EJ46">
        <v>0.18859999999999999</v>
      </c>
      <c r="EK46">
        <v>1.94876190476191</v>
      </c>
      <c r="EL46">
        <v>0</v>
      </c>
      <c r="EM46">
        <v>0</v>
      </c>
      <c r="EN46">
        <v>0</v>
      </c>
      <c r="EO46">
        <v>0.18859523809524201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13.3</v>
      </c>
      <c r="EX46">
        <v>13.3</v>
      </c>
      <c r="EY46">
        <v>2</v>
      </c>
      <c r="EZ46">
        <v>510.65199999999999</v>
      </c>
      <c r="FA46">
        <v>496.47399999999999</v>
      </c>
      <c r="FB46">
        <v>35.9636</v>
      </c>
      <c r="FC46">
        <v>33.307899999999997</v>
      </c>
      <c r="FD46">
        <v>29.999400000000001</v>
      </c>
      <c r="FE46">
        <v>33.133499999999998</v>
      </c>
      <c r="FF46">
        <v>33.086399999999998</v>
      </c>
      <c r="FG46">
        <v>23.0381</v>
      </c>
      <c r="FH46">
        <v>0</v>
      </c>
      <c r="FI46">
        <v>100</v>
      </c>
      <c r="FJ46">
        <v>-999.9</v>
      </c>
      <c r="FK46">
        <v>400</v>
      </c>
      <c r="FL46">
        <v>25.552099999999999</v>
      </c>
      <c r="FM46">
        <v>101.489</v>
      </c>
      <c r="FN46">
        <v>100.922</v>
      </c>
    </row>
    <row r="47" spans="1:170" x14ac:dyDescent="0.25">
      <c r="A47">
        <v>31</v>
      </c>
      <c r="B47">
        <v>1603920635.0999999</v>
      </c>
      <c r="C47">
        <v>5398.0999999046298</v>
      </c>
      <c r="D47" t="s">
        <v>435</v>
      </c>
      <c r="E47" t="s">
        <v>436</v>
      </c>
      <c r="F47" t="s">
        <v>432</v>
      </c>
      <c r="G47" t="s">
        <v>336</v>
      </c>
      <c r="H47">
        <v>1603920627.3499999</v>
      </c>
      <c r="I47">
        <f t="shared" si="0"/>
        <v>5.0105346496524903E-3</v>
      </c>
      <c r="J47">
        <f t="shared" si="1"/>
        <v>9.1499644608955499</v>
      </c>
      <c r="K47">
        <f t="shared" si="2"/>
        <v>386.69953333333302</v>
      </c>
      <c r="L47">
        <f t="shared" si="3"/>
        <v>270.69807215464579</v>
      </c>
      <c r="M47">
        <f t="shared" si="4"/>
        <v>27.546229949211007</v>
      </c>
      <c r="N47">
        <f t="shared" si="5"/>
        <v>39.350536121909222</v>
      </c>
      <c r="O47">
        <f t="shared" si="6"/>
        <v>0.15256627615304191</v>
      </c>
      <c r="P47">
        <f t="shared" si="7"/>
        <v>2.9593549614899635</v>
      </c>
      <c r="Q47">
        <f t="shared" si="8"/>
        <v>0.14832753528017212</v>
      </c>
      <c r="R47">
        <f t="shared" si="9"/>
        <v>9.3075734491931517E-2</v>
      </c>
      <c r="S47">
        <f t="shared" si="10"/>
        <v>231.28810125999814</v>
      </c>
      <c r="T47">
        <f t="shared" si="11"/>
        <v>36.951192070002534</v>
      </c>
      <c r="U47">
        <f t="shared" si="12"/>
        <v>36.173310000000001</v>
      </c>
      <c r="V47">
        <f t="shared" si="13"/>
        <v>6.0258960235334547</v>
      </c>
      <c r="W47">
        <f t="shared" si="14"/>
        <v>43.659993441111702</v>
      </c>
      <c r="X47">
        <f t="shared" si="15"/>
        <v>2.7364194357566816</v>
      </c>
      <c r="Y47">
        <f t="shared" si="16"/>
        <v>6.2675672167645766</v>
      </c>
      <c r="Z47">
        <f t="shared" si="17"/>
        <v>3.2894765877767731</v>
      </c>
      <c r="AA47">
        <f t="shared" si="18"/>
        <v>-220.96457804967483</v>
      </c>
      <c r="AB47">
        <f t="shared" si="19"/>
        <v>114.5515312355553</v>
      </c>
      <c r="AC47">
        <f t="shared" si="20"/>
        <v>9.1755810599778389</v>
      </c>
      <c r="AD47">
        <f t="shared" si="21"/>
        <v>134.05063550585646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52064.41056140804</v>
      </c>
      <c r="AJ47" t="s">
        <v>287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437</v>
      </c>
      <c r="AQ47">
        <v>710.39080769230804</v>
      </c>
      <c r="AR47">
        <v>861.47</v>
      </c>
      <c r="AS47">
        <f t="shared" si="27"/>
        <v>0.17537371273252922</v>
      </c>
      <c r="AT47">
        <v>0.5</v>
      </c>
      <c r="AU47">
        <f t="shared" si="28"/>
        <v>1180.1708887544794</v>
      </c>
      <c r="AV47">
        <f t="shared" si="29"/>
        <v>9.1499644608955499</v>
      </c>
      <c r="AW47">
        <f t="shared" si="30"/>
        <v>103.48547520986088</v>
      </c>
      <c r="AX47">
        <f t="shared" si="31"/>
        <v>0.34798658107653191</v>
      </c>
      <c r="AY47">
        <f t="shared" si="32"/>
        <v>8.2426299728322727E-3</v>
      </c>
      <c r="AZ47">
        <f t="shared" si="33"/>
        <v>2.7866437600845062</v>
      </c>
      <c r="BA47" t="s">
        <v>438</v>
      </c>
      <c r="BB47">
        <v>561.69000000000005</v>
      </c>
      <c r="BC47">
        <f t="shared" si="34"/>
        <v>299.77999999999997</v>
      </c>
      <c r="BD47">
        <f t="shared" si="35"/>
        <v>0.50396688340680496</v>
      </c>
      <c r="BE47">
        <f t="shared" si="36"/>
        <v>0.88898640566732945</v>
      </c>
      <c r="BF47">
        <f t="shared" si="37"/>
        <v>1.0348380587066794</v>
      </c>
      <c r="BG47">
        <f t="shared" si="38"/>
        <v>0.94267144407149905</v>
      </c>
      <c r="BH47">
        <f t="shared" si="39"/>
        <v>1399.9833333333299</v>
      </c>
      <c r="BI47">
        <f t="shared" si="40"/>
        <v>1180.1708887544794</v>
      </c>
      <c r="BJ47">
        <f t="shared" si="41"/>
        <v>0.84298924183941404</v>
      </c>
      <c r="BK47">
        <f t="shared" si="42"/>
        <v>0.19597848367882839</v>
      </c>
      <c r="BL47">
        <v>6</v>
      </c>
      <c r="BM47">
        <v>0.5</v>
      </c>
      <c r="BN47" t="s">
        <v>290</v>
      </c>
      <c r="BO47">
        <v>2</v>
      </c>
      <c r="BP47">
        <v>1603920627.3499999</v>
      </c>
      <c r="BQ47">
        <v>386.69953333333302</v>
      </c>
      <c r="BR47">
        <v>400.00393333333301</v>
      </c>
      <c r="BS47">
        <v>26.890920000000001</v>
      </c>
      <c r="BT47">
        <v>21.0402466666667</v>
      </c>
      <c r="BU47">
        <v>384.75073333333302</v>
      </c>
      <c r="BV47">
        <v>26.70233</v>
      </c>
      <c r="BW47">
        <v>500.02416666666699</v>
      </c>
      <c r="BX47">
        <v>101.717666666667</v>
      </c>
      <c r="BY47">
        <v>4.2311636666666701E-2</v>
      </c>
      <c r="BZ47">
        <v>36.891300000000001</v>
      </c>
      <c r="CA47">
        <v>36.173310000000001</v>
      </c>
      <c r="CB47">
        <v>999.9</v>
      </c>
      <c r="CC47">
        <v>0</v>
      </c>
      <c r="CD47">
        <v>0</v>
      </c>
      <c r="CE47">
        <v>9999.1473333333306</v>
      </c>
      <c r="CF47">
        <v>0</v>
      </c>
      <c r="CG47">
        <v>503.34743333333302</v>
      </c>
      <c r="CH47">
        <v>1399.9833333333299</v>
      </c>
      <c r="CI47">
        <v>0.89999993333333295</v>
      </c>
      <c r="CJ47">
        <v>0.10000008000000001</v>
      </c>
      <c r="CK47">
        <v>0</v>
      </c>
      <c r="CL47">
        <v>710.49843333333297</v>
      </c>
      <c r="CM47">
        <v>4.9997499999999997</v>
      </c>
      <c r="CN47">
        <v>9873.9326666666602</v>
      </c>
      <c r="CO47">
        <v>12177.9066666667</v>
      </c>
      <c r="CP47">
        <v>45.983199999999997</v>
      </c>
      <c r="CQ47">
        <v>47.75</v>
      </c>
      <c r="CR47">
        <v>46.6186333333333</v>
      </c>
      <c r="CS47">
        <v>47.539266666666599</v>
      </c>
      <c r="CT47">
        <v>48.053733333333298</v>
      </c>
      <c r="CU47">
        <v>1255.4876666666701</v>
      </c>
      <c r="CV47">
        <v>139.49633333333301</v>
      </c>
      <c r="CW47">
        <v>0</v>
      </c>
      <c r="CX47">
        <v>134.09999990463299</v>
      </c>
      <c r="CY47">
        <v>0</v>
      </c>
      <c r="CZ47">
        <v>710.39080769230804</v>
      </c>
      <c r="DA47">
        <v>-40.3114871204602</v>
      </c>
      <c r="DB47">
        <v>-556.09606750761998</v>
      </c>
      <c r="DC47">
        <v>9872.6073076923094</v>
      </c>
      <c r="DD47">
        <v>15</v>
      </c>
      <c r="DE47">
        <v>1603919704.5999999</v>
      </c>
      <c r="DF47" t="s">
        <v>409</v>
      </c>
      <c r="DG47">
        <v>1603919703.5999999</v>
      </c>
      <c r="DH47">
        <v>1603919704.5999999</v>
      </c>
      <c r="DI47">
        <v>3</v>
      </c>
      <c r="DJ47">
        <v>3.2000000000000001E-2</v>
      </c>
      <c r="DK47">
        <v>-0.152</v>
      </c>
      <c r="DL47">
        <v>1.9490000000000001</v>
      </c>
      <c r="DM47">
        <v>0.189</v>
      </c>
      <c r="DN47">
        <v>400</v>
      </c>
      <c r="DO47">
        <v>21</v>
      </c>
      <c r="DP47">
        <v>0.15</v>
      </c>
      <c r="DQ47">
        <v>0.02</v>
      </c>
      <c r="DR47">
        <v>9.1548030891199694</v>
      </c>
      <c r="DS47">
        <v>-0.18937739357788699</v>
      </c>
      <c r="DT47">
        <v>4.4930491177567103E-2</v>
      </c>
      <c r="DU47">
        <v>1</v>
      </c>
      <c r="DV47">
        <v>-13.3057741935484</v>
      </c>
      <c r="DW47">
        <v>0.12659516129037801</v>
      </c>
      <c r="DX47">
        <v>5.2630292808646097E-2</v>
      </c>
      <c r="DY47">
        <v>1</v>
      </c>
      <c r="DZ47">
        <v>5.8495190322580601</v>
      </c>
      <c r="EA47">
        <v>0.23936806451612899</v>
      </c>
      <c r="EB47">
        <v>1.8159236404800001E-2</v>
      </c>
      <c r="EC47">
        <v>0</v>
      </c>
      <c r="ED47">
        <v>2</v>
      </c>
      <c r="EE47">
        <v>3</v>
      </c>
      <c r="EF47" t="s">
        <v>297</v>
      </c>
      <c r="EG47">
        <v>100</v>
      </c>
      <c r="EH47">
        <v>100</v>
      </c>
      <c r="EI47">
        <v>1.9490000000000001</v>
      </c>
      <c r="EJ47">
        <v>0.18859999999999999</v>
      </c>
      <c r="EK47">
        <v>1.94876190476191</v>
      </c>
      <c r="EL47">
        <v>0</v>
      </c>
      <c r="EM47">
        <v>0</v>
      </c>
      <c r="EN47">
        <v>0</v>
      </c>
      <c r="EO47">
        <v>0.18859523809524201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15.5</v>
      </c>
      <c r="EX47">
        <v>15.5</v>
      </c>
      <c r="EY47">
        <v>2</v>
      </c>
      <c r="EZ47">
        <v>515.34500000000003</v>
      </c>
      <c r="FA47">
        <v>496.42500000000001</v>
      </c>
      <c r="FB47">
        <v>35.8919</v>
      </c>
      <c r="FC47">
        <v>33.105699999999999</v>
      </c>
      <c r="FD47">
        <v>29.999500000000001</v>
      </c>
      <c r="FE47">
        <v>32.928899999999999</v>
      </c>
      <c r="FF47">
        <v>32.887</v>
      </c>
      <c r="FG47">
        <v>23.038900000000002</v>
      </c>
      <c r="FH47">
        <v>0</v>
      </c>
      <c r="FI47">
        <v>100</v>
      </c>
      <c r="FJ47">
        <v>-999.9</v>
      </c>
      <c r="FK47">
        <v>400</v>
      </c>
      <c r="FL47">
        <v>27.398499999999999</v>
      </c>
      <c r="FM47">
        <v>101.52800000000001</v>
      </c>
      <c r="FN47">
        <v>100.961</v>
      </c>
    </row>
    <row r="48" spans="1:170" x14ac:dyDescent="0.25">
      <c r="A48">
        <v>32</v>
      </c>
      <c r="B48">
        <v>1603920761.0999999</v>
      </c>
      <c r="C48">
        <v>5524.0999999046298</v>
      </c>
      <c r="D48" t="s">
        <v>439</v>
      </c>
      <c r="E48" t="s">
        <v>440</v>
      </c>
      <c r="F48" t="s">
        <v>441</v>
      </c>
      <c r="G48" t="s">
        <v>373</v>
      </c>
      <c r="H48">
        <v>1603920753.0999999</v>
      </c>
      <c r="I48">
        <f t="shared" si="0"/>
        <v>7.0782109553955653E-3</v>
      </c>
      <c r="J48">
        <f t="shared" si="1"/>
        <v>14.589855479191534</v>
      </c>
      <c r="K48">
        <f t="shared" si="2"/>
        <v>379.26238709677398</v>
      </c>
      <c r="L48">
        <f t="shared" si="3"/>
        <v>272.24593666785103</v>
      </c>
      <c r="M48">
        <f t="shared" si="4"/>
        <v>27.699936427289348</v>
      </c>
      <c r="N48">
        <f t="shared" si="5"/>
        <v>38.588432725296286</v>
      </c>
      <c r="O48">
        <f t="shared" si="6"/>
        <v>0.26326024704707035</v>
      </c>
      <c r="P48">
        <f t="shared" si="7"/>
        <v>2.9593933054424943</v>
      </c>
      <c r="Q48">
        <f t="shared" si="8"/>
        <v>0.25090735666789993</v>
      </c>
      <c r="R48">
        <f t="shared" si="9"/>
        <v>0.1578786447212073</v>
      </c>
      <c r="S48">
        <f t="shared" si="10"/>
        <v>231.28737786929599</v>
      </c>
      <c r="T48">
        <f t="shared" si="11"/>
        <v>36.192778679701789</v>
      </c>
      <c r="U48">
        <f t="shared" si="12"/>
        <v>35.252177419354801</v>
      </c>
      <c r="V48">
        <f t="shared" si="13"/>
        <v>5.7277297398734515</v>
      </c>
      <c r="W48">
        <f t="shared" si="14"/>
        <v>48.150372478797635</v>
      </c>
      <c r="X48">
        <f t="shared" si="15"/>
        <v>2.9802566731620397</v>
      </c>
      <c r="Y48">
        <f t="shared" si="16"/>
        <v>6.1894779203927346</v>
      </c>
      <c r="Z48">
        <f t="shared" si="17"/>
        <v>2.7474730667114118</v>
      </c>
      <c r="AA48">
        <f t="shared" si="18"/>
        <v>-312.14910313294445</v>
      </c>
      <c r="AB48">
        <f t="shared" si="19"/>
        <v>224.92806605840588</v>
      </c>
      <c r="AC48">
        <f t="shared" si="20"/>
        <v>17.916322106695493</v>
      </c>
      <c r="AD48">
        <f t="shared" si="21"/>
        <v>161.98266290145293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52103.79247815979</v>
      </c>
      <c r="AJ48" t="s">
        <v>287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442</v>
      </c>
      <c r="AQ48">
        <v>1199.5311999999999</v>
      </c>
      <c r="AR48">
        <v>1529.51</v>
      </c>
      <c r="AS48">
        <f t="shared" si="27"/>
        <v>0.21574151198749936</v>
      </c>
      <c r="AT48">
        <v>0.5</v>
      </c>
      <c r="AU48">
        <f t="shared" si="28"/>
        <v>1180.166281725406</v>
      </c>
      <c r="AV48">
        <f t="shared" si="29"/>
        <v>14.589855479191534</v>
      </c>
      <c r="AW48">
        <f t="shared" si="30"/>
        <v>127.3054290080521</v>
      </c>
      <c r="AX48">
        <f t="shared" si="31"/>
        <v>0.40337101424639266</v>
      </c>
      <c r="AY48">
        <f t="shared" si="32"/>
        <v>1.2852089738433032E-2</v>
      </c>
      <c r="AZ48">
        <f t="shared" si="33"/>
        <v>1.1327614726284889</v>
      </c>
      <c r="BA48" t="s">
        <v>443</v>
      </c>
      <c r="BB48">
        <v>912.55</v>
      </c>
      <c r="BC48">
        <f t="shared" si="34"/>
        <v>616.96</v>
      </c>
      <c r="BD48">
        <f t="shared" si="35"/>
        <v>0.53484634336099601</v>
      </c>
      <c r="BE48">
        <f t="shared" si="36"/>
        <v>0.73741131204964405</v>
      </c>
      <c r="BF48">
        <f t="shared" si="37"/>
        <v>0.40536288924188496</v>
      </c>
      <c r="BG48">
        <f t="shared" si="38"/>
        <v>0.68034552211936017</v>
      </c>
      <c r="BH48">
        <f t="shared" si="39"/>
        <v>1399.97774193548</v>
      </c>
      <c r="BI48">
        <f t="shared" si="40"/>
        <v>1180.166281725406</v>
      </c>
      <c r="BJ48">
        <f t="shared" si="41"/>
        <v>0.84298931788288067</v>
      </c>
      <c r="BK48">
        <f t="shared" si="42"/>
        <v>0.19597863576576116</v>
      </c>
      <c r="BL48">
        <v>6</v>
      </c>
      <c r="BM48">
        <v>0.5</v>
      </c>
      <c r="BN48" t="s">
        <v>290</v>
      </c>
      <c r="BO48">
        <v>2</v>
      </c>
      <c r="BP48">
        <v>1603920753.0999999</v>
      </c>
      <c r="BQ48">
        <v>379.26238709677398</v>
      </c>
      <c r="BR48">
        <v>399.99183870967698</v>
      </c>
      <c r="BS48">
        <v>29.2911419354839</v>
      </c>
      <c r="BT48">
        <v>21.045993548387099</v>
      </c>
      <c r="BU48">
        <v>377.31367741935497</v>
      </c>
      <c r="BV48">
        <v>29.1025483870968</v>
      </c>
      <c r="BW48">
        <v>499.99454838709698</v>
      </c>
      <c r="BX48">
        <v>101.705129032258</v>
      </c>
      <c r="BY48">
        <v>4.0875945161290297E-2</v>
      </c>
      <c r="BZ48">
        <v>36.661970967741901</v>
      </c>
      <c r="CA48">
        <v>35.252177419354801</v>
      </c>
      <c r="CB48">
        <v>999.9</v>
      </c>
      <c r="CC48">
        <v>0</v>
      </c>
      <c r="CD48">
        <v>0</v>
      </c>
      <c r="CE48">
        <v>10000.597419354801</v>
      </c>
      <c r="CF48">
        <v>0</v>
      </c>
      <c r="CG48">
        <v>661.55467741935502</v>
      </c>
      <c r="CH48">
        <v>1399.97774193548</v>
      </c>
      <c r="CI48">
        <v>0.89999935483870896</v>
      </c>
      <c r="CJ48">
        <v>0.100000693548387</v>
      </c>
      <c r="CK48">
        <v>0</v>
      </c>
      <c r="CL48">
        <v>1202.8612903225801</v>
      </c>
      <c r="CM48">
        <v>4.9997499999999997</v>
      </c>
      <c r="CN48">
        <v>16486.4806451613</v>
      </c>
      <c r="CO48">
        <v>12177.8580645161</v>
      </c>
      <c r="CP48">
        <v>45.908999999999999</v>
      </c>
      <c r="CQ48">
        <v>47.753999999999998</v>
      </c>
      <c r="CR48">
        <v>46.561999999999998</v>
      </c>
      <c r="CS48">
        <v>47.566129032258097</v>
      </c>
      <c r="CT48">
        <v>47.991870967741903</v>
      </c>
      <c r="CU48">
        <v>1255.4793548387099</v>
      </c>
      <c r="CV48">
        <v>139.49935483870999</v>
      </c>
      <c r="CW48">
        <v>0</v>
      </c>
      <c r="CX48">
        <v>125</v>
      </c>
      <c r="CY48">
        <v>0</v>
      </c>
      <c r="CZ48">
        <v>1199.5311999999999</v>
      </c>
      <c r="DA48">
        <v>-293.84307648186598</v>
      </c>
      <c r="DB48">
        <v>-3975.3153785579202</v>
      </c>
      <c r="DC48">
        <v>16441.32</v>
      </c>
      <c r="DD48">
        <v>15</v>
      </c>
      <c r="DE48">
        <v>1603919704.5999999</v>
      </c>
      <c r="DF48" t="s">
        <v>409</v>
      </c>
      <c r="DG48">
        <v>1603919703.5999999</v>
      </c>
      <c r="DH48">
        <v>1603919704.5999999</v>
      </c>
      <c r="DI48">
        <v>3</v>
      </c>
      <c r="DJ48">
        <v>3.2000000000000001E-2</v>
      </c>
      <c r="DK48">
        <v>-0.152</v>
      </c>
      <c r="DL48">
        <v>1.9490000000000001</v>
      </c>
      <c r="DM48">
        <v>0.189</v>
      </c>
      <c r="DN48">
        <v>400</v>
      </c>
      <c r="DO48">
        <v>21</v>
      </c>
      <c r="DP48">
        <v>0.15</v>
      </c>
      <c r="DQ48">
        <v>0.02</v>
      </c>
      <c r="DR48">
        <v>14.5916642817766</v>
      </c>
      <c r="DS48">
        <v>-0.35193408395714099</v>
      </c>
      <c r="DT48">
        <v>3.08292737651093E-2</v>
      </c>
      <c r="DU48">
        <v>1</v>
      </c>
      <c r="DV48">
        <v>-20.729441935483901</v>
      </c>
      <c r="DW48">
        <v>0.27100645161301801</v>
      </c>
      <c r="DX48">
        <v>2.8494354553405501E-2</v>
      </c>
      <c r="DY48">
        <v>0</v>
      </c>
      <c r="DZ48">
        <v>8.2451567741935499</v>
      </c>
      <c r="EA48">
        <v>0.34370612903224801</v>
      </c>
      <c r="EB48">
        <v>2.6637949812989201E-2</v>
      </c>
      <c r="EC48">
        <v>0</v>
      </c>
      <c r="ED48">
        <v>1</v>
      </c>
      <c r="EE48">
        <v>3</v>
      </c>
      <c r="EF48" t="s">
        <v>292</v>
      </c>
      <c r="EG48">
        <v>100</v>
      </c>
      <c r="EH48">
        <v>100</v>
      </c>
      <c r="EI48">
        <v>1.9490000000000001</v>
      </c>
      <c r="EJ48">
        <v>0.18859999999999999</v>
      </c>
      <c r="EK48">
        <v>1.94876190476191</v>
      </c>
      <c r="EL48">
        <v>0</v>
      </c>
      <c r="EM48">
        <v>0</v>
      </c>
      <c r="EN48">
        <v>0</v>
      </c>
      <c r="EO48">
        <v>0.18859523809524201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17.600000000000001</v>
      </c>
      <c r="EX48">
        <v>17.600000000000001</v>
      </c>
      <c r="EY48">
        <v>2</v>
      </c>
      <c r="EZ48">
        <v>515.49</v>
      </c>
      <c r="FA48">
        <v>497.95699999999999</v>
      </c>
      <c r="FB48">
        <v>35.787700000000001</v>
      </c>
      <c r="FC48">
        <v>32.930300000000003</v>
      </c>
      <c r="FD48">
        <v>29.999199999999998</v>
      </c>
      <c r="FE48">
        <v>32.747399999999999</v>
      </c>
      <c r="FF48">
        <v>32.696399999999997</v>
      </c>
      <c r="FG48">
        <v>23.043399999999998</v>
      </c>
      <c r="FH48">
        <v>0</v>
      </c>
      <c r="FI48">
        <v>100</v>
      </c>
      <c r="FJ48">
        <v>-999.9</v>
      </c>
      <c r="FK48">
        <v>400</v>
      </c>
      <c r="FL48">
        <v>26.65</v>
      </c>
      <c r="FM48">
        <v>101.568</v>
      </c>
      <c r="FN48">
        <v>101.005</v>
      </c>
    </row>
    <row r="49" spans="1:170" x14ac:dyDescent="0.25">
      <c r="A49">
        <v>33</v>
      </c>
      <c r="B49">
        <v>1603920905</v>
      </c>
      <c r="C49">
        <v>5668</v>
      </c>
      <c r="D49" t="s">
        <v>444</v>
      </c>
      <c r="E49" t="s">
        <v>445</v>
      </c>
      <c r="F49" t="s">
        <v>441</v>
      </c>
      <c r="G49" t="s">
        <v>373</v>
      </c>
      <c r="H49">
        <v>1603920897</v>
      </c>
      <c r="I49">
        <f t="shared" ref="I49:I73" si="43">BW49*AG49*(BS49-BT49)/(100*BL49*(1000-AG49*BS49))</f>
        <v>7.6451484905436162E-3</v>
      </c>
      <c r="J49">
        <f t="shared" ref="J49:J73" si="44">BW49*AG49*(BR49-BQ49*(1000-AG49*BT49)/(1000-AG49*BS49))/(100*BL49)</f>
        <v>16.6474978156403</v>
      </c>
      <c r="K49">
        <f t="shared" ref="K49:K73" si="45">BQ49 - IF(AG49&gt;1, J49*BL49*100/(AI49*CE49), 0)</f>
        <v>376.56712903225798</v>
      </c>
      <c r="L49">
        <f t="shared" ref="L49:L73" si="46">((R49-I49/2)*K49-J49)/(R49+I49/2)</f>
        <v>265.21990061955904</v>
      </c>
      <c r="M49">
        <f t="shared" ref="M49:M73" si="47">L49*(BX49+BY49)/1000</f>
        <v>26.986702528428083</v>
      </c>
      <c r="N49">
        <f t="shared" ref="N49:N73" si="48">(BQ49 - IF(AG49&gt;1, J49*BL49*100/(AI49*CE49), 0))*(BX49+BY49)/1000</f>
        <v>38.316525530091788</v>
      </c>
      <c r="O49">
        <f t="shared" ref="O49:O73" si="49">2/((1/Q49-1/P49)+SIGN(Q49)*SQRT((1/Q49-1/P49)*(1/Q49-1/P49) + 4*BM49/((BM49+1)*(BM49+1))*(2*1/Q49*1/P49-1/P49*1/P49)))</f>
        <v>0.2870863572515408</v>
      </c>
      <c r="P49">
        <f t="shared" ref="P49:P73" si="50">IF(LEFT(BN49,1)&lt;&gt;"0",IF(LEFT(BN49,1)="1",3,BO49),$D$5+$E$5*(CE49*BX49/($K$5*1000))+$F$5*(CE49*BX49/($K$5*1000))*MAX(MIN(BL49,$J$5),$I$5)*MAX(MIN(BL49,$J$5),$I$5)+$G$5*MAX(MIN(BL49,$J$5),$I$5)*(CE49*BX49/($K$5*1000))+$H$5*(CE49*BX49/($K$5*1000))*(CE49*BX49/($K$5*1000)))</f>
        <v>2.9599062537368228</v>
      </c>
      <c r="Q49">
        <f t="shared" ref="Q49:Q73" si="51">I49*(1000-(1000*0.61365*EXP(17.502*U49/(240.97+U49))/(BX49+BY49)+BS49)/2)/(1000*0.61365*EXP(17.502*U49/(240.97+U49))/(BX49+BY49)-BS49)</f>
        <v>0.27246542674786811</v>
      </c>
      <c r="R49">
        <f t="shared" ref="R49:R73" si="52">1/((BM49+1)/(O49/1.6)+1/(P49/1.37)) + BM49/((BM49+1)/(O49/1.6) + BM49/(P49/1.37))</f>
        <v>0.17154245021116674</v>
      </c>
      <c r="S49">
        <f t="shared" ref="S49:S73" si="53">(BI49*BK49)</f>
        <v>231.28894103809549</v>
      </c>
      <c r="T49">
        <f t="shared" ref="T49:T73" si="54">(BZ49+(S49+2*0.95*0.0000000567*(((BZ49+$B$7)+273)^4-(BZ49+273)^4)-44100*I49)/(1.84*29.3*P49+8*0.95*0.0000000567*(BZ49+273)^3))</f>
        <v>36.000116468821183</v>
      </c>
      <c r="U49">
        <f t="shared" ref="U49:U73" si="55">($C$7*CA49+$D$7*CB49+$E$7*T49)</f>
        <v>35.406380645161299</v>
      </c>
      <c r="V49">
        <f t="shared" ref="V49:V73" si="56">0.61365*EXP(17.502*U49/(240.97+U49))</f>
        <v>5.7767322512291344</v>
      </c>
      <c r="W49">
        <f t="shared" ref="W49:W73" si="57">(X49/Y49*100)</f>
        <v>49.331785819552273</v>
      </c>
      <c r="X49">
        <f t="shared" ref="X49:X73" si="58">BS49*(BX49+BY49)/1000</f>
        <v>3.0454236490702371</v>
      </c>
      <c r="Y49">
        <f t="shared" ref="Y49:Y73" si="59">0.61365*EXP(17.502*BZ49/(240.97+BZ49))</f>
        <v>6.1733496942719777</v>
      </c>
      <c r="Z49">
        <f t="shared" ref="Z49:Z73" si="60">(V49-BS49*(BX49+BY49)/1000)</f>
        <v>2.7313086021588973</v>
      </c>
      <c r="AA49">
        <f t="shared" ref="AA49:AA73" si="61">(-I49*44100)</f>
        <v>-337.15104843297348</v>
      </c>
      <c r="AB49">
        <f t="shared" ref="AB49:AB73" si="62">2*29.3*P49*0.92*(BZ49-U49)</f>
        <v>192.75205644813477</v>
      </c>
      <c r="AC49">
        <f t="shared" ref="AC49:AC73" si="63">2*0.95*0.0000000567*(((BZ49+$B$7)+273)^4-(U49+273)^4)</f>
        <v>15.358646835641014</v>
      </c>
      <c r="AD49">
        <f t="shared" ref="AD49:AD73" si="64">S49+AC49+AA49+AB49</f>
        <v>102.2485958888978</v>
      </c>
      <c r="AE49">
        <v>0</v>
      </c>
      <c r="AF49">
        <v>0</v>
      </c>
      <c r="AG49">
        <f t="shared" ref="AG49:AG73" si="65">IF(AE49*$H$13&gt;=AI49,1,(AI49/(AI49-AE49*$H$13)))</f>
        <v>1</v>
      </c>
      <c r="AH49">
        <f t="shared" ref="AH49:AH73" si="66">(AG49-1)*100</f>
        <v>0</v>
      </c>
      <c r="AI49">
        <f t="shared" ref="AI49:AI73" si="67">MAX(0,($B$13+$C$13*CE49)/(1+$D$13*CE49)*BX49/(BZ49+273)*$E$13)</f>
        <v>52126.45532414475</v>
      </c>
      <c r="AJ49" t="s">
        <v>287</v>
      </c>
      <c r="AK49">
        <v>715.47692307692296</v>
      </c>
      <c r="AL49">
        <v>3262.08</v>
      </c>
      <c r="AM49">
        <f t="shared" ref="AM49:AM73" si="68">AL49-AK49</f>
        <v>2546.603076923077</v>
      </c>
      <c r="AN49">
        <f t="shared" ref="AN49:AN73" si="69">AM49/AL49</f>
        <v>0.78066849277855754</v>
      </c>
      <c r="AO49">
        <v>-0.57774747981622299</v>
      </c>
      <c r="AP49" t="s">
        <v>446</v>
      </c>
      <c r="AQ49">
        <v>947.83839999999998</v>
      </c>
      <c r="AR49">
        <v>1263.49</v>
      </c>
      <c r="AS49">
        <f t="shared" ref="AS49:AS73" si="70">1-AQ49/AR49</f>
        <v>0.24982516679989553</v>
      </c>
      <c r="AT49">
        <v>0.5</v>
      </c>
      <c r="AU49">
        <f t="shared" ref="AU49:AU73" si="71">BI49</f>
        <v>1180.1719846183466</v>
      </c>
      <c r="AV49">
        <f t="shared" ref="AV49:AV73" si="72">J49</f>
        <v>16.6474978156403</v>
      </c>
      <c r="AW49">
        <f t="shared" ref="AW49:AW73" si="73">AS49*AT49*AU49</f>
        <v>147.41833145492109</v>
      </c>
      <c r="AX49">
        <f t="shared" ref="AX49:AX73" si="74">BC49/AR49</f>
        <v>0.42691275752083513</v>
      </c>
      <c r="AY49">
        <f t="shared" ref="AY49:AY73" si="75">(AV49-AO49)/AU49</f>
        <v>1.4595538209650824E-2</v>
      </c>
      <c r="AZ49">
        <f t="shared" ref="AZ49:AZ73" si="76">(AL49-AR49)/AR49</f>
        <v>1.5818012014341229</v>
      </c>
      <c r="BA49" t="s">
        <v>447</v>
      </c>
      <c r="BB49">
        <v>724.09</v>
      </c>
      <c r="BC49">
        <f t="shared" ref="BC49:BC73" si="77">AR49-BB49</f>
        <v>539.4</v>
      </c>
      <c r="BD49">
        <f t="shared" ref="BD49:BD73" si="78">(AR49-AQ49)/(AR49-BB49)</f>
        <v>0.58519021134593996</v>
      </c>
      <c r="BE49">
        <f t="shared" ref="BE49:BE73" si="79">(AL49-AR49)/(AL49-BB49)</f>
        <v>0.78746961177940022</v>
      </c>
      <c r="BF49">
        <f t="shared" ref="BF49:BF73" si="80">(AR49-AQ49)/(AR49-AK49)</f>
        <v>0.57599282442726651</v>
      </c>
      <c r="BG49">
        <f t="shared" ref="BG49:BG73" si="81">(AL49-AR49)/(AL49-AK49)</f>
        <v>0.78480624566541735</v>
      </c>
      <c r="BH49">
        <f t="shared" ref="BH49:BH73" si="82">$B$11*CF49+$C$11*CG49+$F$11*CH49*(1-CK49)</f>
        <v>1399.9841935483901</v>
      </c>
      <c r="BI49">
        <f t="shared" ref="BI49:BI73" si="83">BH49*BJ49</f>
        <v>1180.1719846183466</v>
      </c>
      <c r="BJ49">
        <f t="shared" ref="BJ49:BJ73" si="84">($B$11*$D$9+$C$11*$D$9+$F$11*((CU49+CM49)/MAX(CU49+CM49+CV49, 0.1)*$I$9+CV49/MAX(CU49+CM49+CV49, 0.1)*$J$9))/($B$11+$C$11+$F$11)</f>
        <v>0.84298950663656502</v>
      </c>
      <c r="BK49">
        <f t="shared" ref="BK49:BK73" si="85">($B$11*$K$9+$C$11*$K$9+$F$11*((CU49+CM49)/MAX(CU49+CM49+CV49, 0.1)*$P$9+CV49/MAX(CU49+CM49+CV49, 0.1)*$Q$9))/($B$11+$C$11+$F$11)</f>
        <v>0.1959790132731303</v>
      </c>
      <c r="BL49">
        <v>6</v>
      </c>
      <c r="BM49">
        <v>0.5</v>
      </c>
      <c r="BN49" t="s">
        <v>290</v>
      </c>
      <c r="BO49">
        <v>2</v>
      </c>
      <c r="BP49">
        <v>1603920897</v>
      </c>
      <c r="BQ49">
        <v>376.56712903225798</v>
      </c>
      <c r="BR49">
        <v>399.99806451612898</v>
      </c>
      <c r="BS49">
        <v>29.929812903225798</v>
      </c>
      <c r="BT49">
        <v>21.030503225806399</v>
      </c>
      <c r="BU49">
        <v>374.61841935483898</v>
      </c>
      <c r="BV49">
        <v>29.741212903225801</v>
      </c>
      <c r="BW49">
        <v>500.01612903225799</v>
      </c>
      <c r="BX49">
        <v>101.709903225806</v>
      </c>
      <c r="BY49">
        <v>4.2274741935483903E-2</v>
      </c>
      <c r="BZ49">
        <v>36.614293548387103</v>
      </c>
      <c r="CA49">
        <v>35.406380645161299</v>
      </c>
      <c r="CB49">
        <v>999.9</v>
      </c>
      <c r="CC49">
        <v>0</v>
      </c>
      <c r="CD49">
        <v>0</v>
      </c>
      <c r="CE49">
        <v>10003.0370967742</v>
      </c>
      <c r="CF49">
        <v>0</v>
      </c>
      <c r="CG49">
        <v>536.41570967741904</v>
      </c>
      <c r="CH49">
        <v>1399.9841935483901</v>
      </c>
      <c r="CI49">
        <v>0.89999312903225803</v>
      </c>
      <c r="CJ49">
        <v>0.100007012903226</v>
      </c>
      <c r="CK49">
        <v>0</v>
      </c>
      <c r="CL49">
        <v>948.83729032257997</v>
      </c>
      <c r="CM49">
        <v>4.9997499999999997</v>
      </c>
      <c r="CN49">
        <v>13109.032258064501</v>
      </c>
      <c r="CO49">
        <v>12177.8870967742</v>
      </c>
      <c r="CP49">
        <v>46.909064516129</v>
      </c>
      <c r="CQ49">
        <v>48.971548387096803</v>
      </c>
      <c r="CR49">
        <v>47.673161290322597</v>
      </c>
      <c r="CS49">
        <v>48.904935483871</v>
      </c>
      <c r="CT49">
        <v>48.9431612903226</v>
      </c>
      <c r="CU49">
        <v>1255.47548387097</v>
      </c>
      <c r="CV49">
        <v>139.50870967741901</v>
      </c>
      <c r="CW49">
        <v>0</v>
      </c>
      <c r="CX49">
        <v>143</v>
      </c>
      <c r="CY49">
        <v>0</v>
      </c>
      <c r="CZ49">
        <v>947.83839999999998</v>
      </c>
      <c r="DA49">
        <v>-90.228846027705302</v>
      </c>
      <c r="DB49">
        <v>-1208.9923058364</v>
      </c>
      <c r="DC49">
        <v>13095.448</v>
      </c>
      <c r="DD49">
        <v>15</v>
      </c>
      <c r="DE49">
        <v>1603919704.5999999</v>
      </c>
      <c r="DF49" t="s">
        <v>409</v>
      </c>
      <c r="DG49">
        <v>1603919703.5999999</v>
      </c>
      <c r="DH49">
        <v>1603919704.5999999</v>
      </c>
      <c r="DI49">
        <v>3</v>
      </c>
      <c r="DJ49">
        <v>3.2000000000000001E-2</v>
      </c>
      <c r="DK49">
        <v>-0.152</v>
      </c>
      <c r="DL49">
        <v>1.9490000000000001</v>
      </c>
      <c r="DM49">
        <v>0.189</v>
      </c>
      <c r="DN49">
        <v>400</v>
      </c>
      <c r="DO49">
        <v>21</v>
      </c>
      <c r="DP49">
        <v>0.15</v>
      </c>
      <c r="DQ49">
        <v>0.02</v>
      </c>
      <c r="DR49">
        <v>16.655977256456001</v>
      </c>
      <c r="DS49">
        <v>-0.59267887441991296</v>
      </c>
      <c r="DT49">
        <v>5.4239739506244597E-2</v>
      </c>
      <c r="DU49">
        <v>0</v>
      </c>
      <c r="DV49">
        <v>-23.436470967741901</v>
      </c>
      <c r="DW49">
        <v>0.74063709677414302</v>
      </c>
      <c r="DX49">
        <v>6.5728459950394599E-2</v>
      </c>
      <c r="DY49">
        <v>0</v>
      </c>
      <c r="DZ49">
        <v>8.8994558064516092</v>
      </c>
      <c r="EA49">
        <v>-1.1177419354838E-2</v>
      </c>
      <c r="EB49">
        <v>3.3600861876364701E-3</v>
      </c>
      <c r="EC49">
        <v>1</v>
      </c>
      <c r="ED49">
        <v>1</v>
      </c>
      <c r="EE49">
        <v>3</v>
      </c>
      <c r="EF49" t="s">
        <v>292</v>
      </c>
      <c r="EG49">
        <v>100</v>
      </c>
      <c r="EH49">
        <v>100</v>
      </c>
      <c r="EI49">
        <v>1.9490000000000001</v>
      </c>
      <c r="EJ49">
        <v>0.18859999999999999</v>
      </c>
      <c r="EK49">
        <v>1.94876190476191</v>
      </c>
      <c r="EL49">
        <v>0</v>
      </c>
      <c r="EM49">
        <v>0</v>
      </c>
      <c r="EN49">
        <v>0</v>
      </c>
      <c r="EO49">
        <v>0.18859523809524201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20</v>
      </c>
      <c r="EX49">
        <v>20</v>
      </c>
      <c r="EY49">
        <v>2</v>
      </c>
      <c r="EZ49">
        <v>517.23699999999997</v>
      </c>
      <c r="FA49">
        <v>497.69600000000003</v>
      </c>
      <c r="FB49">
        <v>35.692100000000003</v>
      </c>
      <c r="FC49">
        <v>32.716099999999997</v>
      </c>
      <c r="FD49">
        <v>29.9999</v>
      </c>
      <c r="FE49">
        <v>32.534799999999997</v>
      </c>
      <c r="FF49">
        <v>32.493200000000002</v>
      </c>
      <c r="FG49">
        <v>23.046399999999998</v>
      </c>
      <c r="FH49">
        <v>0</v>
      </c>
      <c r="FI49">
        <v>100</v>
      </c>
      <c r="FJ49">
        <v>-999.9</v>
      </c>
      <c r="FK49">
        <v>400</v>
      </c>
      <c r="FL49">
        <v>28.935700000000001</v>
      </c>
      <c r="FM49">
        <v>101.6</v>
      </c>
      <c r="FN49">
        <v>101.041</v>
      </c>
    </row>
    <row r="50" spans="1:170" x14ac:dyDescent="0.25">
      <c r="A50">
        <v>34</v>
      </c>
      <c r="B50">
        <v>1603921036.5</v>
      </c>
      <c r="C50">
        <v>5799.5</v>
      </c>
      <c r="D50" t="s">
        <v>448</v>
      </c>
      <c r="E50" t="s">
        <v>449</v>
      </c>
      <c r="F50" t="s">
        <v>450</v>
      </c>
      <c r="G50" t="s">
        <v>301</v>
      </c>
      <c r="H50">
        <v>1603921028.5</v>
      </c>
      <c r="I50">
        <f t="shared" si="43"/>
        <v>9.6119128473973487E-3</v>
      </c>
      <c r="J50">
        <f t="shared" si="44"/>
        <v>20.677043369042963</v>
      </c>
      <c r="K50">
        <f t="shared" si="45"/>
        <v>370.91199999999998</v>
      </c>
      <c r="L50">
        <f t="shared" si="46"/>
        <v>274.31452490640527</v>
      </c>
      <c r="M50">
        <f t="shared" si="47"/>
        <v>27.910462251947333</v>
      </c>
      <c r="N50">
        <f t="shared" si="48"/>
        <v>37.738888884306981</v>
      </c>
      <c r="O50">
        <f t="shared" si="49"/>
        <v>0.4203280432604109</v>
      </c>
      <c r="P50">
        <f t="shared" si="50"/>
        <v>2.9586912187758592</v>
      </c>
      <c r="Q50">
        <f t="shared" si="51"/>
        <v>0.38974962963712367</v>
      </c>
      <c r="R50">
        <f t="shared" si="52"/>
        <v>0.24615523240249149</v>
      </c>
      <c r="S50">
        <f t="shared" si="53"/>
        <v>231.28987758010925</v>
      </c>
      <c r="T50">
        <f t="shared" si="54"/>
        <v>35.430036603707343</v>
      </c>
      <c r="U50">
        <f t="shared" si="55"/>
        <v>35.081770967741903</v>
      </c>
      <c r="V50">
        <f t="shared" si="56"/>
        <v>5.6739987190883818</v>
      </c>
      <c r="W50">
        <f t="shared" si="57"/>
        <v>53.245588145624147</v>
      </c>
      <c r="X50">
        <f t="shared" si="58"/>
        <v>3.2751083075193255</v>
      </c>
      <c r="Y50">
        <f t="shared" si="59"/>
        <v>6.150947752820497</v>
      </c>
      <c r="Z50">
        <f t="shared" si="60"/>
        <v>2.3988904115690564</v>
      </c>
      <c r="AA50">
        <f t="shared" si="61"/>
        <v>-423.88535657022305</v>
      </c>
      <c r="AB50">
        <f t="shared" si="62"/>
        <v>233.85917497272945</v>
      </c>
      <c r="AC50">
        <f t="shared" si="63"/>
        <v>18.606422232943551</v>
      </c>
      <c r="AD50">
        <f t="shared" si="64"/>
        <v>59.870118215559188</v>
      </c>
      <c r="AE50">
        <v>0</v>
      </c>
      <c r="AF50">
        <v>0</v>
      </c>
      <c r="AG50">
        <f t="shared" si="65"/>
        <v>1</v>
      </c>
      <c r="AH50">
        <f t="shared" si="66"/>
        <v>0</v>
      </c>
      <c r="AI50">
        <f t="shared" si="67"/>
        <v>52103.049972472298</v>
      </c>
      <c r="AJ50" t="s">
        <v>287</v>
      </c>
      <c r="AK50">
        <v>715.47692307692296</v>
      </c>
      <c r="AL50">
        <v>3262.08</v>
      </c>
      <c r="AM50">
        <f t="shared" si="68"/>
        <v>2546.603076923077</v>
      </c>
      <c r="AN50">
        <f t="shared" si="69"/>
        <v>0.78066849277855754</v>
      </c>
      <c r="AO50">
        <v>-0.57774747981622299</v>
      </c>
      <c r="AP50" t="s">
        <v>451</v>
      </c>
      <c r="AQ50">
        <v>1024.6065384615399</v>
      </c>
      <c r="AR50">
        <v>1436.2</v>
      </c>
      <c r="AS50">
        <f t="shared" si="70"/>
        <v>0.28658505886259578</v>
      </c>
      <c r="AT50">
        <v>0.5</v>
      </c>
      <c r="AU50">
        <f t="shared" si="71"/>
        <v>1180.1800343026434</v>
      </c>
      <c r="AV50">
        <f t="shared" si="72"/>
        <v>20.677043369042963</v>
      </c>
      <c r="AW50">
        <f t="shared" si="73"/>
        <v>169.11098229954169</v>
      </c>
      <c r="AX50">
        <f t="shared" si="74"/>
        <v>0.51256788748085225</v>
      </c>
      <c r="AY50">
        <f t="shared" si="75"/>
        <v>1.8009786838512676E-2</v>
      </c>
      <c r="AZ50">
        <f t="shared" si="76"/>
        <v>1.2713271132154296</v>
      </c>
      <c r="BA50" t="s">
        <v>452</v>
      </c>
      <c r="BB50">
        <v>700.05</v>
      </c>
      <c r="BC50">
        <f t="shared" si="77"/>
        <v>736.15000000000009</v>
      </c>
      <c r="BD50">
        <f t="shared" si="78"/>
        <v>0.55911629632338533</v>
      </c>
      <c r="BE50">
        <f t="shared" si="79"/>
        <v>0.71266925055522379</v>
      </c>
      <c r="BF50">
        <f t="shared" si="80"/>
        <v>0.57108406087902963</v>
      </c>
      <c r="BG50">
        <f t="shared" si="81"/>
        <v>0.71698648939280796</v>
      </c>
      <c r="BH50">
        <f t="shared" si="82"/>
        <v>1399.9941935483901</v>
      </c>
      <c r="BI50">
        <f t="shared" si="83"/>
        <v>1180.1800343026434</v>
      </c>
      <c r="BJ50">
        <f t="shared" si="84"/>
        <v>0.84298923505631751</v>
      </c>
      <c r="BK50">
        <f t="shared" si="85"/>
        <v>0.19597847011263508</v>
      </c>
      <c r="BL50">
        <v>6</v>
      </c>
      <c r="BM50">
        <v>0.5</v>
      </c>
      <c r="BN50" t="s">
        <v>290</v>
      </c>
      <c r="BO50">
        <v>2</v>
      </c>
      <c r="BP50">
        <v>1603921028.5</v>
      </c>
      <c r="BQ50">
        <v>370.91199999999998</v>
      </c>
      <c r="BR50">
        <v>400.00200000000001</v>
      </c>
      <c r="BS50">
        <v>32.188996774193598</v>
      </c>
      <c r="BT50">
        <v>21.0262322580645</v>
      </c>
      <c r="BU50">
        <v>368.963129032258</v>
      </c>
      <c r="BV50">
        <v>32.000399999999999</v>
      </c>
      <c r="BW50">
        <v>500.01135483871002</v>
      </c>
      <c r="BX50">
        <v>101.703064516129</v>
      </c>
      <c r="BY50">
        <v>4.3141819354838698E-2</v>
      </c>
      <c r="BZ50">
        <v>36.547890322580599</v>
      </c>
      <c r="CA50">
        <v>35.081770967741903</v>
      </c>
      <c r="CB50">
        <v>999.9</v>
      </c>
      <c r="CC50">
        <v>0</v>
      </c>
      <c r="CD50">
        <v>0</v>
      </c>
      <c r="CE50">
        <v>9996.8193548387098</v>
      </c>
      <c r="CF50">
        <v>0</v>
      </c>
      <c r="CG50">
        <v>381.87551612903201</v>
      </c>
      <c r="CH50">
        <v>1399.9941935483901</v>
      </c>
      <c r="CI50">
        <v>0.900001612903226</v>
      </c>
      <c r="CJ50">
        <v>9.9998403225806401E-2</v>
      </c>
      <c r="CK50">
        <v>0</v>
      </c>
      <c r="CL50">
        <v>1026.38387096774</v>
      </c>
      <c r="CM50">
        <v>4.9997499999999997</v>
      </c>
      <c r="CN50">
        <v>14123.674193548401</v>
      </c>
      <c r="CO50">
        <v>12177.9806451613</v>
      </c>
      <c r="CP50">
        <v>47.774000000000001</v>
      </c>
      <c r="CQ50">
        <v>49.687064516128999</v>
      </c>
      <c r="CR50">
        <v>48.536000000000001</v>
      </c>
      <c r="CS50">
        <v>49.610709677419401</v>
      </c>
      <c r="CT50">
        <v>49.689064516129001</v>
      </c>
      <c r="CU50">
        <v>1255.49774193548</v>
      </c>
      <c r="CV50">
        <v>139.49709677419401</v>
      </c>
      <c r="CW50">
        <v>0</v>
      </c>
      <c r="CX50">
        <v>130.799999952316</v>
      </c>
      <c r="CY50">
        <v>0</v>
      </c>
      <c r="CZ50">
        <v>1024.6065384615399</v>
      </c>
      <c r="DA50">
        <v>-142.729914637218</v>
      </c>
      <c r="DB50">
        <v>-1986.1162407345601</v>
      </c>
      <c r="DC50">
        <v>14099.5346153846</v>
      </c>
      <c r="DD50">
        <v>15</v>
      </c>
      <c r="DE50">
        <v>1603919704.5999999</v>
      </c>
      <c r="DF50" t="s">
        <v>409</v>
      </c>
      <c r="DG50">
        <v>1603919703.5999999</v>
      </c>
      <c r="DH50">
        <v>1603919704.5999999</v>
      </c>
      <c r="DI50">
        <v>3</v>
      </c>
      <c r="DJ50">
        <v>3.2000000000000001E-2</v>
      </c>
      <c r="DK50">
        <v>-0.152</v>
      </c>
      <c r="DL50">
        <v>1.9490000000000001</v>
      </c>
      <c r="DM50">
        <v>0.189</v>
      </c>
      <c r="DN50">
        <v>400</v>
      </c>
      <c r="DO50">
        <v>21</v>
      </c>
      <c r="DP50">
        <v>0.15</v>
      </c>
      <c r="DQ50">
        <v>0.02</v>
      </c>
      <c r="DR50">
        <v>20.677524792417099</v>
      </c>
      <c r="DS50">
        <v>-0.20997404459395599</v>
      </c>
      <c r="DT50">
        <v>2.19234566796036E-2</v>
      </c>
      <c r="DU50">
        <v>1</v>
      </c>
      <c r="DV50">
        <v>-29.090067741935499</v>
      </c>
      <c r="DW50">
        <v>0.107946774193629</v>
      </c>
      <c r="DX50">
        <v>2.0980104048094798E-2</v>
      </c>
      <c r="DY50">
        <v>1</v>
      </c>
      <c r="DZ50">
        <v>11.162770967741899</v>
      </c>
      <c r="EA50">
        <v>0.367137096774175</v>
      </c>
      <c r="EB50">
        <v>2.7428489939364298E-2</v>
      </c>
      <c r="EC50">
        <v>0</v>
      </c>
      <c r="ED50">
        <v>2</v>
      </c>
      <c r="EE50">
        <v>3</v>
      </c>
      <c r="EF50" t="s">
        <v>297</v>
      </c>
      <c r="EG50">
        <v>100</v>
      </c>
      <c r="EH50">
        <v>100</v>
      </c>
      <c r="EI50">
        <v>1.948</v>
      </c>
      <c r="EJ50">
        <v>0.18859999999999999</v>
      </c>
      <c r="EK50">
        <v>1.94876190476191</v>
      </c>
      <c r="EL50">
        <v>0</v>
      </c>
      <c r="EM50">
        <v>0</v>
      </c>
      <c r="EN50">
        <v>0</v>
      </c>
      <c r="EO50">
        <v>0.18859523809524201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22.2</v>
      </c>
      <c r="EX50">
        <v>22.2</v>
      </c>
      <c r="EY50">
        <v>2</v>
      </c>
      <c r="EZ50">
        <v>517.26300000000003</v>
      </c>
      <c r="FA50">
        <v>496.428</v>
      </c>
      <c r="FB50">
        <v>35.6235</v>
      </c>
      <c r="FC50">
        <v>32.682200000000002</v>
      </c>
      <c r="FD50">
        <v>30.0001</v>
      </c>
      <c r="FE50">
        <v>32.477499999999999</v>
      </c>
      <c r="FF50">
        <v>32.4283</v>
      </c>
      <c r="FG50">
        <v>23.043399999999998</v>
      </c>
      <c r="FH50">
        <v>0</v>
      </c>
      <c r="FI50">
        <v>100</v>
      </c>
      <c r="FJ50">
        <v>-999.9</v>
      </c>
      <c r="FK50">
        <v>400</v>
      </c>
      <c r="FL50">
        <v>29.538399999999999</v>
      </c>
      <c r="FM50">
        <v>101.583</v>
      </c>
      <c r="FN50">
        <v>101.033</v>
      </c>
    </row>
    <row r="51" spans="1:170" x14ac:dyDescent="0.25">
      <c r="A51">
        <v>35</v>
      </c>
      <c r="B51">
        <v>1603921149.5</v>
      </c>
      <c r="C51">
        <v>5912.5</v>
      </c>
      <c r="D51" t="s">
        <v>453</v>
      </c>
      <c r="E51" t="s">
        <v>454</v>
      </c>
      <c r="F51" t="s">
        <v>450</v>
      </c>
      <c r="G51" t="s">
        <v>301</v>
      </c>
      <c r="H51">
        <v>1603921141.75</v>
      </c>
      <c r="I51">
        <f t="shared" si="43"/>
        <v>9.6800324878692865E-3</v>
      </c>
      <c r="J51">
        <f t="shared" si="44"/>
        <v>21.175889200324693</v>
      </c>
      <c r="K51">
        <f t="shared" si="45"/>
        <v>370.28199999999998</v>
      </c>
      <c r="L51">
        <f t="shared" si="46"/>
        <v>273.60892106063369</v>
      </c>
      <c r="M51">
        <f t="shared" si="47"/>
        <v>27.838775821438851</v>
      </c>
      <c r="N51">
        <f t="shared" si="48"/>
        <v>37.674932340490649</v>
      </c>
      <c r="O51">
        <f t="shared" si="49"/>
        <v>0.42967369049200893</v>
      </c>
      <c r="P51">
        <f t="shared" si="50"/>
        <v>2.9596542467369265</v>
      </c>
      <c r="Q51">
        <f t="shared" si="51"/>
        <v>0.39778522908058722</v>
      </c>
      <c r="R51">
        <f t="shared" si="52"/>
        <v>0.2512833146942226</v>
      </c>
      <c r="S51">
        <f t="shared" si="53"/>
        <v>231.2897829219454</v>
      </c>
      <c r="T51">
        <f t="shared" si="54"/>
        <v>35.426479324309859</v>
      </c>
      <c r="U51">
        <f t="shared" si="55"/>
        <v>35.005656666666702</v>
      </c>
      <c r="V51">
        <f t="shared" si="56"/>
        <v>5.6501409304823857</v>
      </c>
      <c r="W51">
        <f t="shared" si="57"/>
        <v>53.331886109031167</v>
      </c>
      <c r="X51">
        <f t="shared" si="58"/>
        <v>3.2828470741320768</v>
      </c>
      <c r="Y51">
        <f t="shared" si="59"/>
        <v>6.1555052964387151</v>
      </c>
      <c r="Z51">
        <f t="shared" si="60"/>
        <v>2.367293856350309</v>
      </c>
      <c r="AA51">
        <f t="shared" si="61"/>
        <v>-426.88943271503553</v>
      </c>
      <c r="AB51">
        <f t="shared" si="62"/>
        <v>248.23843427998622</v>
      </c>
      <c r="AC51">
        <f t="shared" si="63"/>
        <v>19.738057955765754</v>
      </c>
      <c r="AD51">
        <f t="shared" si="64"/>
        <v>72.376842442661854</v>
      </c>
      <c r="AE51">
        <v>0</v>
      </c>
      <c r="AF51">
        <v>0</v>
      </c>
      <c r="AG51">
        <f t="shared" si="65"/>
        <v>1</v>
      </c>
      <c r="AH51">
        <f t="shared" si="66"/>
        <v>0</v>
      </c>
      <c r="AI51">
        <f t="shared" si="67"/>
        <v>52128.090844881401</v>
      </c>
      <c r="AJ51" t="s">
        <v>287</v>
      </c>
      <c r="AK51">
        <v>715.47692307692296</v>
      </c>
      <c r="AL51">
        <v>3262.08</v>
      </c>
      <c r="AM51">
        <f t="shared" si="68"/>
        <v>2546.603076923077</v>
      </c>
      <c r="AN51">
        <f t="shared" si="69"/>
        <v>0.78066849277855754</v>
      </c>
      <c r="AO51">
        <v>-0.57774747981622299</v>
      </c>
      <c r="AP51" t="s">
        <v>455</v>
      </c>
      <c r="AQ51">
        <v>1073.29923076923</v>
      </c>
      <c r="AR51">
        <v>1503.16</v>
      </c>
      <c r="AS51">
        <f t="shared" si="70"/>
        <v>0.2859713997383978</v>
      </c>
      <c r="AT51">
        <v>0.5</v>
      </c>
      <c r="AU51">
        <f t="shared" si="71"/>
        <v>1180.1770687543965</v>
      </c>
      <c r="AV51">
        <f t="shared" si="72"/>
        <v>21.175889200324693</v>
      </c>
      <c r="AW51">
        <f t="shared" si="73"/>
        <v>168.74844414542704</v>
      </c>
      <c r="AX51">
        <f t="shared" si="74"/>
        <v>0.51783575933367043</v>
      </c>
      <c r="AY51">
        <f t="shared" si="75"/>
        <v>1.843251937025054E-2</v>
      </c>
      <c r="AZ51">
        <f t="shared" si="76"/>
        <v>1.1701482210809226</v>
      </c>
      <c r="BA51" t="s">
        <v>456</v>
      </c>
      <c r="BB51">
        <v>724.77</v>
      </c>
      <c r="BC51">
        <f t="shared" si="77"/>
        <v>778.3900000000001</v>
      </c>
      <c r="BD51">
        <f t="shared" si="78"/>
        <v>0.55224343739098658</v>
      </c>
      <c r="BE51">
        <f t="shared" si="79"/>
        <v>0.69322234965376717</v>
      </c>
      <c r="BF51">
        <f t="shared" si="80"/>
        <v>0.54572807493837916</v>
      </c>
      <c r="BG51">
        <f t="shared" si="81"/>
        <v>0.69069263912348988</v>
      </c>
      <c r="BH51">
        <f t="shared" si="82"/>
        <v>1399.99033333333</v>
      </c>
      <c r="BI51">
        <f t="shared" si="83"/>
        <v>1180.1770687543965</v>
      </c>
      <c r="BJ51">
        <f t="shared" si="84"/>
        <v>0.84298944118023622</v>
      </c>
      <c r="BK51">
        <f t="shared" si="85"/>
        <v>0.19597888236047273</v>
      </c>
      <c r="BL51">
        <v>6</v>
      </c>
      <c r="BM51">
        <v>0.5</v>
      </c>
      <c r="BN51" t="s">
        <v>290</v>
      </c>
      <c r="BO51">
        <v>2</v>
      </c>
      <c r="BP51">
        <v>1603921141.75</v>
      </c>
      <c r="BQ51">
        <v>370.28199999999998</v>
      </c>
      <c r="BR51">
        <v>399.99323333333302</v>
      </c>
      <c r="BS51">
        <v>32.264933333333303</v>
      </c>
      <c r="BT51">
        <v>21.024080000000001</v>
      </c>
      <c r="BU51">
        <v>368.33333333333297</v>
      </c>
      <c r="BV51">
        <v>32.076340000000002</v>
      </c>
      <c r="BW51">
        <v>500.01756666666699</v>
      </c>
      <c r="BX51">
        <v>101.70399999999999</v>
      </c>
      <c r="BY51">
        <v>4.2594056666666699E-2</v>
      </c>
      <c r="BZ51">
        <v>36.561416666666702</v>
      </c>
      <c r="CA51">
        <v>35.005656666666702</v>
      </c>
      <c r="CB51">
        <v>999.9</v>
      </c>
      <c r="CC51">
        <v>0</v>
      </c>
      <c r="CD51">
        <v>0</v>
      </c>
      <c r="CE51">
        <v>10002.188333333301</v>
      </c>
      <c r="CF51">
        <v>0</v>
      </c>
      <c r="CG51">
        <v>467.144366666667</v>
      </c>
      <c r="CH51">
        <v>1399.99033333333</v>
      </c>
      <c r="CI51">
        <v>0.899994766666667</v>
      </c>
      <c r="CJ51">
        <v>0.10000542</v>
      </c>
      <c r="CK51">
        <v>0</v>
      </c>
      <c r="CL51">
        <v>1074.38333333333</v>
      </c>
      <c r="CM51">
        <v>4.9997499999999997</v>
      </c>
      <c r="CN51">
        <v>14781.4666666667</v>
      </c>
      <c r="CO51">
        <v>12177.946666666699</v>
      </c>
      <c r="CP51">
        <v>48.299700000000001</v>
      </c>
      <c r="CQ51">
        <v>50.1145</v>
      </c>
      <c r="CR51">
        <v>49.106099999999998</v>
      </c>
      <c r="CS51">
        <v>50.003966666666699</v>
      </c>
      <c r="CT51">
        <v>50.180966666666698</v>
      </c>
      <c r="CU51">
        <v>1255.4846666666699</v>
      </c>
      <c r="CV51">
        <v>139.506333333333</v>
      </c>
      <c r="CW51">
        <v>0</v>
      </c>
      <c r="CX51">
        <v>112.39999985694899</v>
      </c>
      <c r="CY51">
        <v>0</v>
      </c>
      <c r="CZ51">
        <v>1073.29923076923</v>
      </c>
      <c r="DA51">
        <v>-169.65743602684799</v>
      </c>
      <c r="DB51">
        <v>-2369.2034205038299</v>
      </c>
      <c r="DC51">
        <v>14766.092307692301</v>
      </c>
      <c r="DD51">
        <v>15</v>
      </c>
      <c r="DE51">
        <v>1603919704.5999999</v>
      </c>
      <c r="DF51" t="s">
        <v>409</v>
      </c>
      <c r="DG51">
        <v>1603919703.5999999</v>
      </c>
      <c r="DH51">
        <v>1603919704.5999999</v>
      </c>
      <c r="DI51">
        <v>3</v>
      </c>
      <c r="DJ51">
        <v>3.2000000000000001E-2</v>
      </c>
      <c r="DK51">
        <v>-0.152</v>
      </c>
      <c r="DL51">
        <v>1.9490000000000001</v>
      </c>
      <c r="DM51">
        <v>0.189</v>
      </c>
      <c r="DN51">
        <v>400</v>
      </c>
      <c r="DO51">
        <v>21</v>
      </c>
      <c r="DP51">
        <v>0.15</v>
      </c>
      <c r="DQ51">
        <v>0.02</v>
      </c>
      <c r="DR51">
        <v>21.170649092645299</v>
      </c>
      <c r="DS51">
        <v>0.186514697683408</v>
      </c>
      <c r="DT51">
        <v>2.4410995242590501E-2</v>
      </c>
      <c r="DU51">
        <v>1</v>
      </c>
      <c r="DV51">
        <v>-29.709509677419401</v>
      </c>
      <c r="DW51">
        <v>-0.36367741935489201</v>
      </c>
      <c r="DX51">
        <v>3.70031677357033E-2</v>
      </c>
      <c r="DY51">
        <v>0</v>
      </c>
      <c r="DZ51">
        <v>11.239319354838701</v>
      </c>
      <c r="EA51">
        <v>0.31069838709679298</v>
      </c>
      <c r="EB51">
        <v>2.3373288025696201E-2</v>
      </c>
      <c r="EC51">
        <v>0</v>
      </c>
      <c r="ED51">
        <v>1</v>
      </c>
      <c r="EE51">
        <v>3</v>
      </c>
      <c r="EF51" t="s">
        <v>292</v>
      </c>
      <c r="EG51">
        <v>100</v>
      </c>
      <c r="EH51">
        <v>100</v>
      </c>
      <c r="EI51">
        <v>1.9490000000000001</v>
      </c>
      <c r="EJ51">
        <v>0.18859999999999999</v>
      </c>
      <c r="EK51">
        <v>1.94876190476191</v>
      </c>
      <c r="EL51">
        <v>0</v>
      </c>
      <c r="EM51">
        <v>0</v>
      </c>
      <c r="EN51">
        <v>0</v>
      </c>
      <c r="EO51">
        <v>0.18859523809524201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24.1</v>
      </c>
      <c r="EX51">
        <v>24.1</v>
      </c>
      <c r="EY51">
        <v>2</v>
      </c>
      <c r="EZ51">
        <v>518.83199999999999</v>
      </c>
      <c r="FA51">
        <v>497.029</v>
      </c>
      <c r="FB51">
        <v>35.567399999999999</v>
      </c>
      <c r="FC51">
        <v>32.626600000000003</v>
      </c>
      <c r="FD51">
        <v>29.999700000000001</v>
      </c>
      <c r="FE51">
        <v>32.410200000000003</v>
      </c>
      <c r="FF51">
        <v>32.357999999999997</v>
      </c>
      <c r="FG51">
        <v>23.049299999999999</v>
      </c>
      <c r="FH51">
        <v>0</v>
      </c>
      <c r="FI51">
        <v>100</v>
      </c>
      <c r="FJ51">
        <v>-999.9</v>
      </c>
      <c r="FK51">
        <v>400</v>
      </c>
      <c r="FL51">
        <v>31.7011</v>
      </c>
      <c r="FM51">
        <v>101.598</v>
      </c>
      <c r="FN51">
        <v>101.051</v>
      </c>
    </row>
    <row r="52" spans="1:170" x14ac:dyDescent="0.25">
      <c r="A52">
        <v>36</v>
      </c>
      <c r="B52">
        <v>1603921323.5</v>
      </c>
      <c r="C52">
        <v>6086.5</v>
      </c>
      <c r="D52" t="s">
        <v>457</v>
      </c>
      <c r="E52" t="s">
        <v>458</v>
      </c>
      <c r="F52" t="s">
        <v>459</v>
      </c>
      <c r="G52" t="s">
        <v>336</v>
      </c>
      <c r="H52">
        <v>1603921315.5</v>
      </c>
      <c r="I52">
        <f t="shared" si="43"/>
        <v>9.0894143520744933E-3</v>
      </c>
      <c r="J52">
        <f t="shared" si="44"/>
        <v>20.37840275833338</v>
      </c>
      <c r="K52">
        <f t="shared" si="45"/>
        <v>371.49358064516099</v>
      </c>
      <c r="L52">
        <f t="shared" si="46"/>
        <v>266.98621700021999</v>
      </c>
      <c r="M52">
        <f t="shared" si="47"/>
        <v>27.16410365164041</v>
      </c>
      <c r="N52">
        <f t="shared" si="48"/>
        <v>37.797045270527477</v>
      </c>
      <c r="O52">
        <f t="shared" si="49"/>
        <v>0.37797272002563032</v>
      </c>
      <c r="P52">
        <f t="shared" si="50"/>
        <v>2.9591041576053025</v>
      </c>
      <c r="Q52">
        <f t="shared" si="51"/>
        <v>0.35305379748937771</v>
      </c>
      <c r="R52">
        <f t="shared" si="52"/>
        <v>0.22276044160428987</v>
      </c>
      <c r="S52">
        <f t="shared" si="53"/>
        <v>231.28640973354342</v>
      </c>
      <c r="T52">
        <f t="shared" si="54"/>
        <v>35.594644449002232</v>
      </c>
      <c r="U52">
        <f t="shared" si="55"/>
        <v>35.2492290322581</v>
      </c>
      <c r="V52">
        <f t="shared" si="56"/>
        <v>5.7267963354935159</v>
      </c>
      <c r="W52">
        <f t="shared" si="57"/>
        <v>52.303814210886976</v>
      </c>
      <c r="X52">
        <f t="shared" si="58"/>
        <v>3.222599634165733</v>
      </c>
      <c r="Y52">
        <f t="shared" si="59"/>
        <v>6.1613090417695631</v>
      </c>
      <c r="Z52">
        <f t="shared" si="60"/>
        <v>2.5041967013277828</v>
      </c>
      <c r="AA52">
        <f t="shared" si="61"/>
        <v>-400.84317292648518</v>
      </c>
      <c r="AB52">
        <f t="shared" si="62"/>
        <v>212.08080831459978</v>
      </c>
      <c r="AC52">
        <f t="shared" si="63"/>
        <v>16.887556306131167</v>
      </c>
      <c r="AD52">
        <f t="shared" si="64"/>
        <v>59.411601427789179</v>
      </c>
      <c r="AE52">
        <v>0</v>
      </c>
      <c r="AF52">
        <v>0</v>
      </c>
      <c r="AG52">
        <f t="shared" si="65"/>
        <v>1</v>
      </c>
      <c r="AH52">
        <f t="shared" si="66"/>
        <v>0</v>
      </c>
      <c r="AI52">
        <f t="shared" si="67"/>
        <v>52109.543141528477</v>
      </c>
      <c r="AJ52" t="s">
        <v>287</v>
      </c>
      <c r="AK52">
        <v>715.47692307692296</v>
      </c>
      <c r="AL52">
        <v>3262.08</v>
      </c>
      <c r="AM52">
        <f t="shared" si="68"/>
        <v>2546.603076923077</v>
      </c>
      <c r="AN52">
        <f t="shared" si="69"/>
        <v>0.78066849277855754</v>
      </c>
      <c r="AO52">
        <v>-0.57774747981622299</v>
      </c>
      <c r="AP52" t="s">
        <v>460</v>
      </c>
      <c r="AQ52">
        <v>1044.2808</v>
      </c>
      <c r="AR52">
        <v>1442.85</v>
      </c>
      <c r="AS52">
        <f t="shared" si="70"/>
        <v>0.27623744672003325</v>
      </c>
      <c r="AT52">
        <v>0.5</v>
      </c>
      <c r="AU52">
        <f t="shared" si="71"/>
        <v>1180.1606513959362</v>
      </c>
      <c r="AV52">
        <f t="shared" si="72"/>
        <v>20.37840275833338</v>
      </c>
      <c r="AW52">
        <f t="shared" si="73"/>
        <v>163.00228253053231</v>
      </c>
      <c r="AX52">
        <f t="shared" si="74"/>
        <v>0.48534497695533141</v>
      </c>
      <c r="AY52">
        <f t="shared" si="75"/>
        <v>1.7757031818813752E-2</v>
      </c>
      <c r="AZ52">
        <f t="shared" si="76"/>
        <v>1.2608587171223622</v>
      </c>
      <c r="BA52" t="s">
        <v>461</v>
      </c>
      <c r="BB52">
        <v>742.57</v>
      </c>
      <c r="BC52">
        <f t="shared" si="77"/>
        <v>700.27999999999986</v>
      </c>
      <c r="BD52">
        <f t="shared" si="78"/>
        <v>0.56915690866510538</v>
      </c>
      <c r="BE52">
        <f t="shared" si="79"/>
        <v>0.7220570666518491</v>
      </c>
      <c r="BF52">
        <f t="shared" si="80"/>
        <v>0.54795704246577503</v>
      </c>
      <c r="BG52">
        <f t="shared" si="81"/>
        <v>0.71437516764413767</v>
      </c>
      <c r="BH52">
        <f t="shared" si="82"/>
        <v>1399.9709677419401</v>
      </c>
      <c r="BI52">
        <f t="shared" si="83"/>
        <v>1180.1606513959362</v>
      </c>
      <c r="BJ52">
        <f t="shared" si="84"/>
        <v>0.8429893752007277</v>
      </c>
      <c r="BK52">
        <f t="shared" si="85"/>
        <v>0.1959787504014556</v>
      </c>
      <c r="BL52">
        <v>6</v>
      </c>
      <c r="BM52">
        <v>0.5</v>
      </c>
      <c r="BN52" t="s">
        <v>290</v>
      </c>
      <c r="BO52">
        <v>2</v>
      </c>
      <c r="BP52">
        <v>1603921315.5</v>
      </c>
      <c r="BQ52">
        <v>371.49358064516099</v>
      </c>
      <c r="BR52">
        <v>399.99906451612901</v>
      </c>
      <c r="BS52">
        <v>31.6737741935484</v>
      </c>
      <c r="BT52">
        <v>21.1121709677419</v>
      </c>
      <c r="BU52">
        <v>369.54467741935503</v>
      </c>
      <c r="BV52">
        <v>31.485177419354802</v>
      </c>
      <c r="BW52">
        <v>500.01035483870999</v>
      </c>
      <c r="BX52">
        <v>101.701290322581</v>
      </c>
      <c r="BY52">
        <v>4.2177774193548401E-2</v>
      </c>
      <c r="BZ52">
        <v>36.5786290322581</v>
      </c>
      <c r="CA52">
        <v>35.2492290322581</v>
      </c>
      <c r="CB52">
        <v>999.9</v>
      </c>
      <c r="CC52">
        <v>0</v>
      </c>
      <c r="CD52">
        <v>0</v>
      </c>
      <c r="CE52">
        <v>9999.3351612903207</v>
      </c>
      <c r="CF52">
        <v>0</v>
      </c>
      <c r="CG52">
        <v>421.049483870968</v>
      </c>
      <c r="CH52">
        <v>1399.9709677419401</v>
      </c>
      <c r="CI52">
        <v>0.89999729032258002</v>
      </c>
      <c r="CJ52">
        <v>0.100002967741935</v>
      </c>
      <c r="CK52">
        <v>0</v>
      </c>
      <c r="CL52">
        <v>1047.26</v>
      </c>
      <c r="CM52">
        <v>4.9997499999999997</v>
      </c>
      <c r="CN52">
        <v>14561.2838709677</v>
      </c>
      <c r="CO52">
        <v>12177.793548387101</v>
      </c>
      <c r="CP52">
        <v>48.961451612903197</v>
      </c>
      <c r="CQ52">
        <v>50.774000000000001</v>
      </c>
      <c r="CR52">
        <v>49.792000000000002</v>
      </c>
      <c r="CS52">
        <v>50.590516129032203</v>
      </c>
      <c r="CT52">
        <v>50.782064516128997</v>
      </c>
      <c r="CU52">
        <v>1255.47</v>
      </c>
      <c r="CV52">
        <v>139.50129032258101</v>
      </c>
      <c r="CW52">
        <v>0</v>
      </c>
      <c r="CX52">
        <v>173.299999952316</v>
      </c>
      <c r="CY52">
        <v>0</v>
      </c>
      <c r="CZ52">
        <v>1044.2808</v>
      </c>
      <c r="DA52">
        <v>-172.05461566703499</v>
      </c>
      <c r="DB52">
        <v>-2415.3538500851701</v>
      </c>
      <c r="DC52">
        <v>14519.232</v>
      </c>
      <c r="DD52">
        <v>15</v>
      </c>
      <c r="DE52">
        <v>1603919704.5999999</v>
      </c>
      <c r="DF52" t="s">
        <v>409</v>
      </c>
      <c r="DG52">
        <v>1603919703.5999999</v>
      </c>
      <c r="DH52">
        <v>1603919704.5999999</v>
      </c>
      <c r="DI52">
        <v>3</v>
      </c>
      <c r="DJ52">
        <v>3.2000000000000001E-2</v>
      </c>
      <c r="DK52">
        <v>-0.152</v>
      </c>
      <c r="DL52">
        <v>1.9490000000000001</v>
      </c>
      <c r="DM52">
        <v>0.189</v>
      </c>
      <c r="DN52">
        <v>400</v>
      </c>
      <c r="DO52">
        <v>21</v>
      </c>
      <c r="DP52">
        <v>0.15</v>
      </c>
      <c r="DQ52">
        <v>0.02</v>
      </c>
      <c r="DR52">
        <v>20.376486602825999</v>
      </c>
      <c r="DS52">
        <v>0.49999053561690898</v>
      </c>
      <c r="DT52">
        <v>4.2991155201452497E-2</v>
      </c>
      <c r="DU52">
        <v>1</v>
      </c>
      <c r="DV52">
        <v>-28.505500000000001</v>
      </c>
      <c r="DW52">
        <v>-0.666691935483818</v>
      </c>
      <c r="DX52">
        <v>5.6119337130796997E-2</v>
      </c>
      <c r="DY52">
        <v>0</v>
      </c>
      <c r="DZ52">
        <v>10.5615967741935</v>
      </c>
      <c r="EA52">
        <v>0.198411290322559</v>
      </c>
      <c r="EB52">
        <v>1.4854270242354001E-2</v>
      </c>
      <c r="EC52">
        <v>1</v>
      </c>
      <c r="ED52">
        <v>2</v>
      </c>
      <c r="EE52">
        <v>3</v>
      </c>
      <c r="EF52" t="s">
        <v>297</v>
      </c>
      <c r="EG52">
        <v>100</v>
      </c>
      <c r="EH52">
        <v>100</v>
      </c>
      <c r="EI52">
        <v>1.9490000000000001</v>
      </c>
      <c r="EJ52">
        <v>0.18859999999999999</v>
      </c>
      <c r="EK52">
        <v>1.94876190476191</v>
      </c>
      <c r="EL52">
        <v>0</v>
      </c>
      <c r="EM52">
        <v>0</v>
      </c>
      <c r="EN52">
        <v>0</v>
      </c>
      <c r="EO52">
        <v>0.18859523809524201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27</v>
      </c>
      <c r="EX52">
        <v>27</v>
      </c>
      <c r="EY52">
        <v>2</v>
      </c>
      <c r="EZ52">
        <v>519.07100000000003</v>
      </c>
      <c r="FA52">
        <v>497.80399999999997</v>
      </c>
      <c r="FB52">
        <v>35.482500000000002</v>
      </c>
      <c r="FC52">
        <v>32.514600000000002</v>
      </c>
      <c r="FD52">
        <v>30.000399999999999</v>
      </c>
      <c r="FE52">
        <v>32.305900000000001</v>
      </c>
      <c r="FF52">
        <v>32.262999999999998</v>
      </c>
      <c r="FG52">
        <v>23.052</v>
      </c>
      <c r="FH52">
        <v>0</v>
      </c>
      <c r="FI52">
        <v>100</v>
      </c>
      <c r="FJ52">
        <v>-999.9</v>
      </c>
      <c r="FK52">
        <v>400</v>
      </c>
      <c r="FL52">
        <v>31.796500000000002</v>
      </c>
      <c r="FM52">
        <v>101.613</v>
      </c>
      <c r="FN52">
        <v>101.065</v>
      </c>
    </row>
    <row r="53" spans="1:170" x14ac:dyDescent="0.25">
      <c r="A53">
        <v>37</v>
      </c>
      <c r="B53">
        <v>1603921465.5</v>
      </c>
      <c r="C53">
        <v>6228.5</v>
      </c>
      <c r="D53" t="s">
        <v>462</v>
      </c>
      <c r="E53" t="s">
        <v>463</v>
      </c>
      <c r="F53" t="s">
        <v>459</v>
      </c>
      <c r="G53" t="s">
        <v>336</v>
      </c>
      <c r="H53">
        <v>1603921457.5</v>
      </c>
      <c r="I53">
        <f t="shared" si="43"/>
        <v>8.5650131969533753E-3</v>
      </c>
      <c r="J53">
        <f t="shared" si="44"/>
        <v>15.476125877992223</v>
      </c>
      <c r="K53">
        <f t="shared" si="45"/>
        <v>377.54280645161299</v>
      </c>
      <c r="L53">
        <f t="shared" si="46"/>
        <v>278.58855815051754</v>
      </c>
      <c r="M53">
        <f t="shared" si="47"/>
        <v>28.343202681187289</v>
      </c>
      <c r="N53">
        <f t="shared" si="48"/>
        <v>38.410666809585379</v>
      </c>
      <c r="O53">
        <f t="shared" si="49"/>
        <v>0.31036790119298058</v>
      </c>
      <c r="P53">
        <f t="shared" si="50"/>
        <v>2.9582105856723544</v>
      </c>
      <c r="Q53">
        <f t="shared" si="51"/>
        <v>0.29334569995026005</v>
      </c>
      <c r="R53">
        <f t="shared" si="52"/>
        <v>0.18479259951253574</v>
      </c>
      <c r="S53">
        <f t="shared" si="53"/>
        <v>231.28902187859541</v>
      </c>
      <c r="T53">
        <f t="shared" si="54"/>
        <v>35.846168622478608</v>
      </c>
      <c r="U53">
        <f t="shared" si="55"/>
        <v>36.142258064516099</v>
      </c>
      <c r="V53">
        <f t="shared" si="56"/>
        <v>6.0156293299817385</v>
      </c>
      <c r="W53">
        <f t="shared" si="57"/>
        <v>51.270960793353673</v>
      </c>
      <c r="X53">
        <f t="shared" si="58"/>
        <v>3.1793350368831779</v>
      </c>
      <c r="Y53">
        <f t="shared" si="59"/>
        <v>6.2010443878697901</v>
      </c>
      <c r="Z53">
        <f t="shared" si="60"/>
        <v>2.8362942930985606</v>
      </c>
      <c r="AA53">
        <f t="shared" si="61"/>
        <v>-377.71708198564386</v>
      </c>
      <c r="AB53">
        <f t="shared" si="62"/>
        <v>88.327886126063774</v>
      </c>
      <c r="AC53">
        <f t="shared" si="63"/>
        <v>7.0700418985399462</v>
      </c>
      <c r="AD53">
        <f t="shared" si="64"/>
        <v>-51.030132082444723</v>
      </c>
      <c r="AE53">
        <v>0</v>
      </c>
      <c r="AF53">
        <v>0</v>
      </c>
      <c r="AG53">
        <f t="shared" si="65"/>
        <v>1</v>
      </c>
      <c r="AH53">
        <f t="shared" si="66"/>
        <v>0</v>
      </c>
      <c r="AI53">
        <f t="shared" si="67"/>
        <v>52064.362129439854</v>
      </c>
      <c r="AJ53" t="s">
        <v>287</v>
      </c>
      <c r="AK53">
        <v>715.47692307692296</v>
      </c>
      <c r="AL53">
        <v>3262.08</v>
      </c>
      <c r="AM53">
        <f t="shared" si="68"/>
        <v>2546.603076923077</v>
      </c>
      <c r="AN53">
        <f t="shared" si="69"/>
        <v>0.78066849277855754</v>
      </c>
      <c r="AO53">
        <v>-0.57774747981622299</v>
      </c>
      <c r="AP53" t="s">
        <v>464</v>
      </c>
      <c r="AQ53">
        <v>1343.79</v>
      </c>
      <c r="AR53">
        <v>1739.54</v>
      </c>
      <c r="AS53">
        <f t="shared" si="70"/>
        <v>0.22750267312048011</v>
      </c>
      <c r="AT53">
        <v>0.5</v>
      </c>
      <c r="AU53">
        <f t="shared" si="71"/>
        <v>1180.1742201021746</v>
      </c>
      <c r="AV53">
        <f t="shared" si="72"/>
        <v>15.476125877992223</v>
      </c>
      <c r="AW53">
        <f t="shared" si="73"/>
        <v>134.24639491056129</v>
      </c>
      <c r="AX53">
        <f t="shared" si="74"/>
        <v>0.51060625222760037</v>
      </c>
      <c r="AY53">
        <f t="shared" si="75"/>
        <v>1.3602969023013032E-2</v>
      </c>
      <c r="AZ53">
        <f t="shared" si="76"/>
        <v>0.87525437759407654</v>
      </c>
      <c r="BA53" t="s">
        <v>465</v>
      </c>
      <c r="BB53">
        <v>851.32</v>
      </c>
      <c r="BC53">
        <f t="shared" si="77"/>
        <v>888.21999999999991</v>
      </c>
      <c r="BD53">
        <f t="shared" si="78"/>
        <v>0.4455540294071289</v>
      </c>
      <c r="BE53">
        <f t="shared" si="79"/>
        <v>0.63156017189599967</v>
      </c>
      <c r="BF53">
        <f t="shared" si="80"/>
        <v>0.38645080456281988</v>
      </c>
      <c r="BG53">
        <f t="shared" si="81"/>
        <v>0.59787094965722054</v>
      </c>
      <c r="BH53">
        <f t="shared" si="82"/>
        <v>1399.9870967741899</v>
      </c>
      <c r="BI53">
        <f t="shared" si="83"/>
        <v>1180.1742201021746</v>
      </c>
      <c r="BJ53">
        <f t="shared" si="84"/>
        <v>0.8429893552744151</v>
      </c>
      <c r="BK53">
        <f t="shared" si="85"/>
        <v>0.19597871054883012</v>
      </c>
      <c r="BL53">
        <v>6</v>
      </c>
      <c r="BM53">
        <v>0.5</v>
      </c>
      <c r="BN53" t="s">
        <v>290</v>
      </c>
      <c r="BO53">
        <v>2</v>
      </c>
      <c r="BP53">
        <v>1603921457.5</v>
      </c>
      <c r="BQ53">
        <v>377.54280645161299</v>
      </c>
      <c r="BR53">
        <v>399.99503225806399</v>
      </c>
      <c r="BS53">
        <v>31.250045161290299</v>
      </c>
      <c r="BT53">
        <v>21.293003225806501</v>
      </c>
      <c r="BU53">
        <v>375.59399999999999</v>
      </c>
      <c r="BV53">
        <v>31.0614548387097</v>
      </c>
      <c r="BW53">
        <v>499.989225806452</v>
      </c>
      <c r="BX53">
        <v>101.696451612903</v>
      </c>
      <c r="BY53">
        <v>4.2122538709677401E-2</v>
      </c>
      <c r="BZ53">
        <v>36.696096774193499</v>
      </c>
      <c r="CA53">
        <v>36.142258064516099</v>
      </c>
      <c r="CB53">
        <v>999.9</v>
      </c>
      <c r="CC53">
        <v>0</v>
      </c>
      <c r="CD53">
        <v>0</v>
      </c>
      <c r="CE53">
        <v>9994.7445161290307</v>
      </c>
      <c r="CF53">
        <v>0</v>
      </c>
      <c r="CG53">
        <v>524.01054838709695</v>
      </c>
      <c r="CH53">
        <v>1399.9870967741899</v>
      </c>
      <c r="CI53">
        <v>0.89999858064516103</v>
      </c>
      <c r="CJ53">
        <v>0.100001638709677</v>
      </c>
      <c r="CK53">
        <v>0</v>
      </c>
      <c r="CL53">
        <v>1346.8867741935501</v>
      </c>
      <c r="CM53">
        <v>4.9997499999999997</v>
      </c>
      <c r="CN53">
        <v>18690.461290322601</v>
      </c>
      <c r="CO53">
        <v>12177.9258064516</v>
      </c>
      <c r="CP53">
        <v>49.495935483871001</v>
      </c>
      <c r="CQ53">
        <v>51.338419354838699</v>
      </c>
      <c r="CR53">
        <v>50.350612903225802</v>
      </c>
      <c r="CS53">
        <v>51.054000000000002</v>
      </c>
      <c r="CT53">
        <v>51.295999999999999</v>
      </c>
      <c r="CU53">
        <v>1255.4851612903201</v>
      </c>
      <c r="CV53">
        <v>139.50193548387099</v>
      </c>
      <c r="CW53">
        <v>0</v>
      </c>
      <c r="CX53">
        <v>141.299999952316</v>
      </c>
      <c r="CY53">
        <v>0</v>
      </c>
      <c r="CZ53">
        <v>1343.79</v>
      </c>
      <c r="DA53">
        <v>-339.62051303546002</v>
      </c>
      <c r="DB53">
        <v>-4715.8769261768402</v>
      </c>
      <c r="DC53">
        <v>18646.984615384601</v>
      </c>
      <c r="DD53">
        <v>15</v>
      </c>
      <c r="DE53">
        <v>1603919704.5999999</v>
      </c>
      <c r="DF53" t="s">
        <v>409</v>
      </c>
      <c r="DG53">
        <v>1603919703.5999999</v>
      </c>
      <c r="DH53">
        <v>1603919704.5999999</v>
      </c>
      <c r="DI53">
        <v>3</v>
      </c>
      <c r="DJ53">
        <v>3.2000000000000001E-2</v>
      </c>
      <c r="DK53">
        <v>-0.152</v>
      </c>
      <c r="DL53">
        <v>1.9490000000000001</v>
      </c>
      <c r="DM53">
        <v>0.189</v>
      </c>
      <c r="DN53">
        <v>400</v>
      </c>
      <c r="DO53">
        <v>21</v>
      </c>
      <c r="DP53">
        <v>0.15</v>
      </c>
      <c r="DQ53">
        <v>0.02</v>
      </c>
      <c r="DR53">
        <v>15.477575892106399</v>
      </c>
      <c r="DS53">
        <v>-0.185877692045154</v>
      </c>
      <c r="DT53">
        <v>1.98474816495527E-2</v>
      </c>
      <c r="DU53">
        <v>1</v>
      </c>
      <c r="DV53">
        <v>-22.4522612903226</v>
      </c>
      <c r="DW53">
        <v>0.142930645161361</v>
      </c>
      <c r="DX53">
        <v>2.0239400689510498E-2</v>
      </c>
      <c r="DY53">
        <v>1</v>
      </c>
      <c r="DZ53">
        <v>9.9570451612903206</v>
      </c>
      <c r="EA53">
        <v>0.24028596774193001</v>
      </c>
      <c r="EB53">
        <v>1.8215545093092901E-2</v>
      </c>
      <c r="EC53">
        <v>0</v>
      </c>
      <c r="ED53">
        <v>2</v>
      </c>
      <c r="EE53">
        <v>3</v>
      </c>
      <c r="EF53" t="s">
        <v>297</v>
      </c>
      <c r="EG53">
        <v>100</v>
      </c>
      <c r="EH53">
        <v>100</v>
      </c>
      <c r="EI53">
        <v>1.9490000000000001</v>
      </c>
      <c r="EJ53">
        <v>0.18859999999999999</v>
      </c>
      <c r="EK53">
        <v>1.94876190476191</v>
      </c>
      <c r="EL53">
        <v>0</v>
      </c>
      <c r="EM53">
        <v>0</v>
      </c>
      <c r="EN53">
        <v>0</v>
      </c>
      <c r="EO53">
        <v>0.18859523809524201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29.4</v>
      </c>
      <c r="EX53">
        <v>29.3</v>
      </c>
      <c r="EY53">
        <v>2</v>
      </c>
      <c r="EZ53">
        <v>510.70600000000002</v>
      </c>
      <c r="FA53">
        <v>496.94200000000001</v>
      </c>
      <c r="FB53">
        <v>35.517099999999999</v>
      </c>
      <c r="FC53">
        <v>32.534700000000001</v>
      </c>
      <c r="FD53">
        <v>30.0001</v>
      </c>
      <c r="FE53">
        <v>32.302599999999998</v>
      </c>
      <c r="FF53">
        <v>32.249099999999999</v>
      </c>
      <c r="FG53">
        <v>23.052700000000002</v>
      </c>
      <c r="FH53">
        <v>0</v>
      </c>
      <c r="FI53">
        <v>100</v>
      </c>
      <c r="FJ53">
        <v>-999.9</v>
      </c>
      <c r="FK53">
        <v>400</v>
      </c>
      <c r="FL53">
        <v>31.226199999999999</v>
      </c>
      <c r="FM53">
        <v>101.613</v>
      </c>
      <c r="FN53">
        <v>101.065</v>
      </c>
    </row>
    <row r="54" spans="1:170" x14ac:dyDescent="0.25">
      <c r="A54">
        <v>38</v>
      </c>
      <c r="B54">
        <v>1603921646.5</v>
      </c>
      <c r="C54">
        <v>6409.5</v>
      </c>
      <c r="D54" t="s">
        <v>466</v>
      </c>
      <c r="E54" t="s">
        <v>467</v>
      </c>
      <c r="F54" t="s">
        <v>468</v>
      </c>
      <c r="G54" t="s">
        <v>301</v>
      </c>
      <c r="H54">
        <v>1603921638.75</v>
      </c>
      <c r="I54">
        <f t="shared" si="43"/>
        <v>8.2046147171539099E-3</v>
      </c>
      <c r="J54">
        <f t="shared" si="44"/>
        <v>17.53774750737734</v>
      </c>
      <c r="K54">
        <f t="shared" si="45"/>
        <v>375.259633333333</v>
      </c>
      <c r="L54">
        <f t="shared" si="46"/>
        <v>268.17725420471464</v>
      </c>
      <c r="M54">
        <f t="shared" si="47"/>
        <v>27.284076421463602</v>
      </c>
      <c r="N54">
        <f t="shared" si="48"/>
        <v>38.178526900500529</v>
      </c>
      <c r="O54">
        <f t="shared" si="49"/>
        <v>0.31677614352589101</v>
      </c>
      <c r="P54">
        <f t="shared" si="50"/>
        <v>2.9593701055646768</v>
      </c>
      <c r="Q54">
        <f t="shared" si="51"/>
        <v>0.29907181781788156</v>
      </c>
      <c r="R54">
        <f t="shared" si="52"/>
        <v>0.18842804530584079</v>
      </c>
      <c r="S54">
        <f t="shared" si="53"/>
        <v>231.28672599854829</v>
      </c>
      <c r="T54">
        <f t="shared" si="54"/>
        <v>36.093033549487728</v>
      </c>
      <c r="U54">
        <f t="shared" si="55"/>
        <v>35.510669999999998</v>
      </c>
      <c r="V54">
        <f t="shared" si="56"/>
        <v>5.8100793218536522</v>
      </c>
      <c r="W54">
        <f t="shared" si="57"/>
        <v>50.240220799607393</v>
      </c>
      <c r="X54">
        <f t="shared" si="58"/>
        <v>3.1418050640905615</v>
      </c>
      <c r="Y54">
        <f t="shared" si="59"/>
        <v>6.2535653985722792</v>
      </c>
      <c r="Z54">
        <f t="shared" si="60"/>
        <v>2.6682742577630907</v>
      </c>
      <c r="AA54">
        <f t="shared" si="61"/>
        <v>-361.82350902648744</v>
      </c>
      <c r="AB54">
        <f t="shared" si="62"/>
        <v>213.74212461039312</v>
      </c>
      <c r="AC54">
        <f t="shared" si="63"/>
        <v>17.062412673597873</v>
      </c>
      <c r="AD54">
        <f t="shared" si="64"/>
        <v>100.26775425605183</v>
      </c>
      <c r="AE54">
        <v>5</v>
      </c>
      <c r="AF54">
        <v>1</v>
      </c>
      <c r="AG54">
        <f t="shared" si="65"/>
        <v>1</v>
      </c>
      <c r="AH54">
        <f t="shared" si="66"/>
        <v>0</v>
      </c>
      <c r="AI54">
        <f t="shared" si="67"/>
        <v>52071.299524786293</v>
      </c>
      <c r="AJ54" t="s">
        <v>287</v>
      </c>
      <c r="AK54">
        <v>715.47692307692296</v>
      </c>
      <c r="AL54">
        <v>3262.08</v>
      </c>
      <c r="AM54">
        <f t="shared" si="68"/>
        <v>2546.603076923077</v>
      </c>
      <c r="AN54">
        <f t="shared" si="69"/>
        <v>0.78066849277855754</v>
      </c>
      <c r="AO54">
        <v>-0.57774747981622299</v>
      </c>
      <c r="AP54" t="s">
        <v>469</v>
      </c>
      <c r="AQ54">
        <v>877.45953846153895</v>
      </c>
      <c r="AR54">
        <v>1182.52</v>
      </c>
      <c r="AS54">
        <f t="shared" si="70"/>
        <v>0.25797488544672487</v>
      </c>
      <c r="AT54">
        <v>0.5</v>
      </c>
      <c r="AU54">
        <f t="shared" si="71"/>
        <v>1180.1618507473495</v>
      </c>
      <c r="AV54">
        <f t="shared" si="72"/>
        <v>17.53774750737734</v>
      </c>
      <c r="AW54">
        <f t="shared" si="73"/>
        <v>152.22605912757115</v>
      </c>
      <c r="AX54">
        <f t="shared" si="74"/>
        <v>0.43276223657950819</v>
      </c>
      <c r="AY54">
        <f t="shared" si="75"/>
        <v>1.5350008963365273E-2</v>
      </c>
      <c r="AZ54">
        <f t="shared" si="76"/>
        <v>1.7585833643405608</v>
      </c>
      <c r="BA54" t="s">
        <v>470</v>
      </c>
      <c r="BB54">
        <v>670.77</v>
      </c>
      <c r="BC54">
        <f t="shared" si="77"/>
        <v>511.75</v>
      </c>
      <c r="BD54">
        <f t="shared" si="78"/>
        <v>0.59611228439367081</v>
      </c>
      <c r="BE54">
        <f t="shared" si="79"/>
        <v>0.80251301465282043</v>
      </c>
      <c r="BF54">
        <f t="shared" si="80"/>
        <v>0.65317414305384325</v>
      </c>
      <c r="BG54">
        <f t="shared" si="81"/>
        <v>0.81660154220524228</v>
      </c>
      <c r="BH54">
        <f t="shared" si="82"/>
        <v>1399.97233333333</v>
      </c>
      <c r="BI54">
        <f t="shared" si="83"/>
        <v>1180.1618507473495</v>
      </c>
      <c r="BJ54">
        <f t="shared" si="84"/>
        <v>0.84298940961025115</v>
      </c>
      <c r="BK54">
        <f t="shared" si="85"/>
        <v>0.19597881922050236</v>
      </c>
      <c r="BL54">
        <v>6</v>
      </c>
      <c r="BM54">
        <v>0.5</v>
      </c>
      <c r="BN54" t="s">
        <v>290</v>
      </c>
      <c r="BO54">
        <v>2</v>
      </c>
      <c r="BP54">
        <v>1603921638.75</v>
      </c>
      <c r="BQ54">
        <v>375.259633333333</v>
      </c>
      <c r="BR54">
        <v>399.999233333333</v>
      </c>
      <c r="BS54">
        <v>30.881039999999999</v>
      </c>
      <c r="BT54">
        <v>21.339670000000002</v>
      </c>
      <c r="BU54">
        <v>373.31096666666701</v>
      </c>
      <c r="BV54">
        <v>30.692450000000001</v>
      </c>
      <c r="BW54">
        <v>500.006666666667</v>
      </c>
      <c r="BX54">
        <v>101.697666666667</v>
      </c>
      <c r="BY54">
        <v>4.1298863333333297E-2</v>
      </c>
      <c r="BZ54">
        <v>36.850363333333298</v>
      </c>
      <c r="CA54">
        <v>35.510669999999998</v>
      </c>
      <c r="CB54">
        <v>999.9</v>
      </c>
      <c r="CC54">
        <v>0</v>
      </c>
      <c r="CD54">
        <v>0</v>
      </c>
      <c r="CE54">
        <v>10001.1996666667</v>
      </c>
      <c r="CF54">
        <v>0</v>
      </c>
      <c r="CG54">
        <v>878.63443333333305</v>
      </c>
      <c r="CH54">
        <v>1399.97233333333</v>
      </c>
      <c r="CI54">
        <v>0.89999766666666703</v>
      </c>
      <c r="CJ54">
        <v>0.100002466666667</v>
      </c>
      <c r="CK54">
        <v>0</v>
      </c>
      <c r="CL54">
        <v>877.55849999999998</v>
      </c>
      <c r="CM54">
        <v>4.9997499999999997</v>
      </c>
      <c r="CN54">
        <v>12232.2833333333</v>
      </c>
      <c r="CO54">
        <v>12177.7933333333</v>
      </c>
      <c r="CP54">
        <v>49.9664</v>
      </c>
      <c r="CQ54">
        <v>51.962200000000003</v>
      </c>
      <c r="CR54">
        <v>50.862400000000001</v>
      </c>
      <c r="CS54">
        <v>51.625</v>
      </c>
      <c r="CT54">
        <v>51.745800000000003</v>
      </c>
      <c r="CU54">
        <v>1255.46933333333</v>
      </c>
      <c r="CV54">
        <v>139.50299999999999</v>
      </c>
      <c r="CW54">
        <v>0</v>
      </c>
      <c r="CX54">
        <v>179.90000009536701</v>
      </c>
      <c r="CY54">
        <v>0</v>
      </c>
      <c r="CZ54">
        <v>877.45953846153895</v>
      </c>
      <c r="DA54">
        <v>-49.126358978336697</v>
      </c>
      <c r="DB54">
        <v>-659.27863234394295</v>
      </c>
      <c r="DC54">
        <v>12231.557692307701</v>
      </c>
      <c r="DD54">
        <v>15</v>
      </c>
      <c r="DE54">
        <v>1603919704.5999999</v>
      </c>
      <c r="DF54" t="s">
        <v>409</v>
      </c>
      <c r="DG54">
        <v>1603919703.5999999</v>
      </c>
      <c r="DH54">
        <v>1603919704.5999999</v>
      </c>
      <c r="DI54">
        <v>3</v>
      </c>
      <c r="DJ54">
        <v>3.2000000000000001E-2</v>
      </c>
      <c r="DK54">
        <v>-0.152</v>
      </c>
      <c r="DL54">
        <v>1.9490000000000001</v>
      </c>
      <c r="DM54">
        <v>0.189</v>
      </c>
      <c r="DN54">
        <v>400</v>
      </c>
      <c r="DO54">
        <v>21</v>
      </c>
      <c r="DP54">
        <v>0.15</v>
      </c>
      <c r="DQ54">
        <v>0.02</v>
      </c>
      <c r="DR54">
        <v>17.5438996699725</v>
      </c>
      <c r="DS54">
        <v>-0.53233461275271199</v>
      </c>
      <c r="DT54">
        <v>4.2903854957813903E-2</v>
      </c>
      <c r="DU54">
        <v>0</v>
      </c>
      <c r="DV54">
        <v>-24.741296774193501</v>
      </c>
      <c r="DW54">
        <v>0.59308548387101501</v>
      </c>
      <c r="DX54">
        <v>4.7595252432467601E-2</v>
      </c>
      <c r="DY54">
        <v>0</v>
      </c>
      <c r="DZ54">
        <v>9.5407306451612897</v>
      </c>
      <c r="EA54">
        <v>0.15094887096772899</v>
      </c>
      <c r="EB54">
        <v>1.1273238346170901E-2</v>
      </c>
      <c r="EC54">
        <v>1</v>
      </c>
      <c r="ED54">
        <v>1</v>
      </c>
      <c r="EE54">
        <v>3</v>
      </c>
      <c r="EF54" t="s">
        <v>292</v>
      </c>
      <c r="EG54">
        <v>100</v>
      </c>
      <c r="EH54">
        <v>100</v>
      </c>
      <c r="EI54">
        <v>1.948</v>
      </c>
      <c r="EJ54">
        <v>0.18859999999999999</v>
      </c>
      <c r="EK54">
        <v>1.94876190476191</v>
      </c>
      <c r="EL54">
        <v>0</v>
      </c>
      <c r="EM54">
        <v>0</v>
      </c>
      <c r="EN54">
        <v>0</v>
      </c>
      <c r="EO54">
        <v>0.18859523809524201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32.4</v>
      </c>
      <c r="EX54">
        <v>32.4</v>
      </c>
      <c r="EY54">
        <v>2</v>
      </c>
      <c r="EZ54">
        <v>493.47899999999998</v>
      </c>
      <c r="FA54">
        <v>497.19299999999998</v>
      </c>
      <c r="FB54">
        <v>35.589500000000001</v>
      </c>
      <c r="FC54">
        <v>32.520899999999997</v>
      </c>
      <c r="FD54">
        <v>30.0001</v>
      </c>
      <c r="FE54">
        <v>32.277500000000003</v>
      </c>
      <c r="FF54">
        <v>32.224800000000002</v>
      </c>
      <c r="FG54">
        <v>23.058599999999998</v>
      </c>
      <c r="FH54">
        <v>0</v>
      </c>
      <c r="FI54">
        <v>100</v>
      </c>
      <c r="FJ54">
        <v>-999.9</v>
      </c>
      <c r="FK54">
        <v>400</v>
      </c>
      <c r="FL54">
        <v>30.951899999999998</v>
      </c>
      <c r="FM54">
        <v>101.614</v>
      </c>
      <c r="FN54">
        <v>101.072</v>
      </c>
    </row>
    <row r="55" spans="1:170" x14ac:dyDescent="0.25">
      <c r="A55">
        <v>39</v>
      </c>
      <c r="B55">
        <v>1603921947</v>
      </c>
      <c r="C55">
        <v>6710</v>
      </c>
      <c r="D55" t="s">
        <v>471</v>
      </c>
      <c r="E55" t="s">
        <v>472</v>
      </c>
      <c r="F55" t="s">
        <v>468</v>
      </c>
      <c r="G55" t="s">
        <v>301</v>
      </c>
      <c r="H55">
        <v>1603921939.25</v>
      </c>
      <c r="I55">
        <f t="shared" si="43"/>
        <v>7.9842620164162249E-3</v>
      </c>
      <c r="J55">
        <f t="shared" si="44"/>
        <v>15.939852863943569</v>
      </c>
      <c r="K55">
        <f t="shared" si="45"/>
        <v>377.27053333333299</v>
      </c>
      <c r="L55">
        <f t="shared" si="46"/>
        <v>272.8841967351438</v>
      </c>
      <c r="M55">
        <f t="shared" si="47"/>
        <v>27.75982982037991</v>
      </c>
      <c r="N55">
        <f t="shared" si="48"/>
        <v>38.378791908357201</v>
      </c>
      <c r="O55">
        <f t="shared" si="49"/>
        <v>0.29764880573781638</v>
      </c>
      <c r="P55">
        <f t="shared" si="50"/>
        <v>2.9589010794442157</v>
      </c>
      <c r="Q55">
        <f t="shared" si="51"/>
        <v>0.28195875962082589</v>
      </c>
      <c r="R55">
        <f t="shared" si="52"/>
        <v>0.17756496037724395</v>
      </c>
      <c r="S55">
        <f t="shared" si="53"/>
        <v>231.28941181828029</v>
      </c>
      <c r="T55">
        <f t="shared" si="54"/>
        <v>36.349145097839539</v>
      </c>
      <c r="U55">
        <f t="shared" si="55"/>
        <v>35.672596666666699</v>
      </c>
      <c r="V55">
        <f t="shared" si="56"/>
        <v>5.8621876981418035</v>
      </c>
      <c r="W55">
        <f t="shared" si="57"/>
        <v>49.169624772397029</v>
      </c>
      <c r="X55">
        <f t="shared" si="58"/>
        <v>3.1085699187880325</v>
      </c>
      <c r="Y55">
        <f t="shared" si="59"/>
        <v>6.3221347186955335</v>
      </c>
      <c r="Z55">
        <f t="shared" si="60"/>
        <v>2.7536177793537711</v>
      </c>
      <c r="AA55">
        <f t="shared" si="61"/>
        <v>-352.10595492395549</v>
      </c>
      <c r="AB55">
        <f t="shared" si="62"/>
        <v>219.73705186859701</v>
      </c>
      <c r="AC55">
        <f t="shared" si="63"/>
        <v>17.574554637975716</v>
      </c>
      <c r="AD55">
        <f t="shared" si="64"/>
        <v>116.49506340089752</v>
      </c>
      <c r="AE55">
        <v>0</v>
      </c>
      <c r="AF55">
        <v>0</v>
      </c>
      <c r="AG55">
        <f t="shared" si="65"/>
        <v>1</v>
      </c>
      <c r="AH55">
        <f t="shared" si="66"/>
        <v>0</v>
      </c>
      <c r="AI55">
        <f t="shared" si="67"/>
        <v>52024.205919112261</v>
      </c>
      <c r="AJ55" t="s">
        <v>287</v>
      </c>
      <c r="AK55">
        <v>715.47692307692296</v>
      </c>
      <c r="AL55">
        <v>3262.08</v>
      </c>
      <c r="AM55">
        <f t="shared" si="68"/>
        <v>2546.603076923077</v>
      </c>
      <c r="AN55">
        <f t="shared" si="69"/>
        <v>0.78066849277855754</v>
      </c>
      <c r="AO55">
        <v>-0.57774747981622299</v>
      </c>
      <c r="AP55" t="s">
        <v>473</v>
      </c>
      <c r="AQ55">
        <v>824.30942307692305</v>
      </c>
      <c r="AR55">
        <v>1077.1300000000001</v>
      </c>
      <c r="AS55">
        <f t="shared" si="70"/>
        <v>0.23471686511663126</v>
      </c>
      <c r="AT55">
        <v>0.5</v>
      </c>
      <c r="AU55">
        <f t="shared" si="71"/>
        <v>1180.1738507473851</v>
      </c>
      <c r="AV55">
        <f t="shared" si="72"/>
        <v>15.939852863943569</v>
      </c>
      <c r="AW55">
        <f t="shared" si="73"/>
        <v>138.50335327002466</v>
      </c>
      <c r="AX55">
        <f t="shared" si="74"/>
        <v>0.40230055796421982</v>
      </c>
      <c r="AY55">
        <f t="shared" si="75"/>
        <v>1.39959043604461E-2</v>
      </c>
      <c r="AZ55">
        <f t="shared" si="76"/>
        <v>2.0284923825350698</v>
      </c>
      <c r="BA55" t="s">
        <v>474</v>
      </c>
      <c r="BB55">
        <v>643.79999999999995</v>
      </c>
      <c r="BC55">
        <f t="shared" si="77"/>
        <v>433.33000000000015</v>
      </c>
      <c r="BD55">
        <f t="shared" si="78"/>
        <v>0.58343658856547431</v>
      </c>
      <c r="BE55">
        <f t="shared" si="79"/>
        <v>0.83449822020563114</v>
      </c>
      <c r="BF55">
        <f t="shared" si="80"/>
        <v>0.69906933759297574</v>
      </c>
      <c r="BG55">
        <f t="shared" si="81"/>
        <v>0.85798608342213933</v>
      </c>
      <c r="BH55">
        <f t="shared" si="82"/>
        <v>1399.9863333333301</v>
      </c>
      <c r="BI55">
        <f t="shared" si="83"/>
        <v>1180.1738507473851</v>
      </c>
      <c r="BJ55">
        <f t="shared" si="84"/>
        <v>0.8429895511461335</v>
      </c>
      <c r="BK55">
        <f t="shared" si="85"/>
        <v>0.19597910229226687</v>
      </c>
      <c r="BL55">
        <v>6</v>
      </c>
      <c r="BM55">
        <v>0.5</v>
      </c>
      <c r="BN55" t="s">
        <v>290</v>
      </c>
      <c r="BO55">
        <v>2</v>
      </c>
      <c r="BP55">
        <v>1603921939.25</v>
      </c>
      <c r="BQ55">
        <v>377.27053333333299</v>
      </c>
      <c r="BR55">
        <v>400.01283333333299</v>
      </c>
      <c r="BS55">
        <v>30.55781</v>
      </c>
      <c r="BT55">
        <v>21.269553333333299</v>
      </c>
      <c r="BU55">
        <v>375.321666666667</v>
      </c>
      <c r="BV55">
        <v>30.369223333333299</v>
      </c>
      <c r="BW55">
        <v>500.0043</v>
      </c>
      <c r="BX55">
        <v>101.684366666667</v>
      </c>
      <c r="BY55">
        <v>4.3143216666666699E-2</v>
      </c>
      <c r="BZ55">
        <v>37.050083333333298</v>
      </c>
      <c r="CA55">
        <v>35.672596666666699</v>
      </c>
      <c r="CB55">
        <v>999.9</v>
      </c>
      <c r="CC55">
        <v>0</v>
      </c>
      <c r="CD55">
        <v>0</v>
      </c>
      <c r="CE55">
        <v>9999.8476666666702</v>
      </c>
      <c r="CF55">
        <v>0</v>
      </c>
      <c r="CG55">
        <v>820.51840000000004</v>
      </c>
      <c r="CH55">
        <v>1399.9863333333301</v>
      </c>
      <c r="CI55">
        <v>0.89999053333333401</v>
      </c>
      <c r="CJ55">
        <v>0.100009493333333</v>
      </c>
      <c r="CK55">
        <v>0</v>
      </c>
      <c r="CL55">
        <v>824.44889999999998</v>
      </c>
      <c r="CM55">
        <v>4.9997499999999997</v>
      </c>
      <c r="CN55">
        <v>11372.983333333301</v>
      </c>
      <c r="CO55">
        <v>12177.893333333301</v>
      </c>
      <c r="CP55">
        <v>48.570533333333302</v>
      </c>
      <c r="CQ55">
        <v>50.629066666666702</v>
      </c>
      <c r="CR55">
        <v>49.358199999999997</v>
      </c>
      <c r="CS55">
        <v>50.287199999999999</v>
      </c>
      <c r="CT55">
        <v>50.520666666666699</v>
      </c>
      <c r="CU55">
        <v>1255.4753333333299</v>
      </c>
      <c r="CV55">
        <v>139.511</v>
      </c>
      <c r="CW55">
        <v>0</v>
      </c>
      <c r="CX55">
        <v>129.200000047684</v>
      </c>
      <c r="CY55">
        <v>0</v>
      </c>
      <c r="CZ55">
        <v>824.30942307692305</v>
      </c>
      <c r="DA55">
        <v>-29.344923095706001</v>
      </c>
      <c r="DB55">
        <v>-380.779487420544</v>
      </c>
      <c r="DC55">
        <v>11371.461538461501</v>
      </c>
      <c r="DD55">
        <v>15</v>
      </c>
      <c r="DE55">
        <v>1603919704.5999999</v>
      </c>
      <c r="DF55" t="s">
        <v>409</v>
      </c>
      <c r="DG55">
        <v>1603919703.5999999</v>
      </c>
      <c r="DH55">
        <v>1603919704.5999999</v>
      </c>
      <c r="DI55">
        <v>3</v>
      </c>
      <c r="DJ55">
        <v>3.2000000000000001E-2</v>
      </c>
      <c r="DK55">
        <v>-0.152</v>
      </c>
      <c r="DL55">
        <v>1.9490000000000001</v>
      </c>
      <c r="DM55">
        <v>0.189</v>
      </c>
      <c r="DN55">
        <v>400</v>
      </c>
      <c r="DO55">
        <v>21</v>
      </c>
      <c r="DP55">
        <v>0.15</v>
      </c>
      <c r="DQ55">
        <v>0.02</v>
      </c>
      <c r="DR55">
        <v>15.9481474974751</v>
      </c>
      <c r="DS55">
        <v>-0.41442802507374599</v>
      </c>
      <c r="DT55">
        <v>3.7339901525590399E-2</v>
      </c>
      <c r="DU55">
        <v>1</v>
      </c>
      <c r="DV55">
        <v>-22.7458548387097</v>
      </c>
      <c r="DW55">
        <v>0.36391935483875898</v>
      </c>
      <c r="DX55">
        <v>3.7085897143111703E-2</v>
      </c>
      <c r="DY55">
        <v>0</v>
      </c>
      <c r="DZ55">
        <v>9.2838183870967796</v>
      </c>
      <c r="EA55">
        <v>0.32703000000000898</v>
      </c>
      <c r="EB55">
        <v>2.46070871114039E-2</v>
      </c>
      <c r="EC55">
        <v>0</v>
      </c>
      <c r="ED55">
        <v>1</v>
      </c>
      <c r="EE55">
        <v>3</v>
      </c>
      <c r="EF55" t="s">
        <v>292</v>
      </c>
      <c r="EG55">
        <v>100</v>
      </c>
      <c r="EH55">
        <v>100</v>
      </c>
      <c r="EI55">
        <v>1.9490000000000001</v>
      </c>
      <c r="EJ55">
        <v>0.1885</v>
      </c>
      <c r="EK55">
        <v>1.94876190476191</v>
      </c>
      <c r="EL55">
        <v>0</v>
      </c>
      <c r="EM55">
        <v>0</v>
      </c>
      <c r="EN55">
        <v>0</v>
      </c>
      <c r="EO55">
        <v>0.18859523809524201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37.4</v>
      </c>
      <c r="EX55">
        <v>37.4</v>
      </c>
      <c r="EY55">
        <v>2</v>
      </c>
      <c r="EZ55">
        <v>516.19399999999996</v>
      </c>
      <c r="FA55">
        <v>496.25299999999999</v>
      </c>
      <c r="FB55">
        <v>35.885300000000001</v>
      </c>
      <c r="FC55">
        <v>32.740299999999998</v>
      </c>
      <c r="FD55">
        <v>30.0002</v>
      </c>
      <c r="FE55">
        <v>32.457299999999996</v>
      </c>
      <c r="FF55">
        <v>32.393999999999998</v>
      </c>
      <c r="FG55">
        <v>23.053599999999999</v>
      </c>
      <c r="FH55">
        <v>0</v>
      </c>
      <c r="FI55">
        <v>100</v>
      </c>
      <c r="FJ55">
        <v>-999.9</v>
      </c>
      <c r="FK55">
        <v>400</v>
      </c>
      <c r="FL55">
        <v>27.575700000000001</v>
      </c>
      <c r="FM55">
        <v>101.58199999999999</v>
      </c>
      <c r="FN55">
        <v>101.027</v>
      </c>
    </row>
    <row r="56" spans="1:170" x14ac:dyDescent="0.25">
      <c r="A56">
        <v>40</v>
      </c>
      <c r="B56">
        <v>1603922125.5</v>
      </c>
      <c r="C56">
        <v>6888.5</v>
      </c>
      <c r="D56" t="s">
        <v>475</v>
      </c>
      <c r="E56" t="s">
        <v>476</v>
      </c>
      <c r="F56" t="s">
        <v>285</v>
      </c>
      <c r="G56" t="s">
        <v>402</v>
      </c>
      <c r="H56">
        <v>1603922117.75</v>
      </c>
      <c r="I56">
        <f t="shared" si="43"/>
        <v>6.0499398618480147E-3</v>
      </c>
      <c r="J56">
        <f t="shared" si="44"/>
        <v>14.658445764750438</v>
      </c>
      <c r="K56">
        <f t="shared" si="45"/>
        <v>379.65269999999998</v>
      </c>
      <c r="L56">
        <f t="shared" si="46"/>
        <v>232.10050510032272</v>
      </c>
      <c r="M56">
        <f t="shared" si="47"/>
        <v>23.612868705037787</v>
      </c>
      <c r="N56">
        <f t="shared" si="48"/>
        <v>38.624169967825864</v>
      </c>
      <c r="O56">
        <f t="shared" si="49"/>
        <v>0.1843077896862079</v>
      </c>
      <c r="P56">
        <f t="shared" si="50"/>
        <v>2.9597112331439588</v>
      </c>
      <c r="Q56">
        <f t="shared" si="51"/>
        <v>0.17816079547669048</v>
      </c>
      <c r="R56">
        <f t="shared" si="52"/>
        <v>0.1118857013719788</v>
      </c>
      <c r="S56">
        <f t="shared" si="53"/>
        <v>231.28809548789397</v>
      </c>
      <c r="T56">
        <f t="shared" si="54"/>
        <v>36.959020471760411</v>
      </c>
      <c r="U56">
        <f t="shared" si="55"/>
        <v>36.700016666666698</v>
      </c>
      <c r="V56">
        <f t="shared" si="56"/>
        <v>6.2023741818786249</v>
      </c>
      <c r="W56">
        <f t="shared" si="57"/>
        <v>45.619375227623927</v>
      </c>
      <c r="X56">
        <f t="shared" si="58"/>
        <v>2.9022505966305197</v>
      </c>
      <c r="Y56">
        <f t="shared" si="59"/>
        <v>6.3618815079105211</v>
      </c>
      <c r="Z56">
        <f t="shared" si="60"/>
        <v>3.3001235852481052</v>
      </c>
      <c r="AA56">
        <f t="shared" si="61"/>
        <v>-266.80234790749745</v>
      </c>
      <c r="AB56">
        <f t="shared" si="62"/>
        <v>74.19351452169407</v>
      </c>
      <c r="AC56">
        <f t="shared" si="63"/>
        <v>5.9652607850848041</v>
      </c>
      <c r="AD56">
        <f t="shared" si="64"/>
        <v>44.644522887175398</v>
      </c>
      <c r="AE56">
        <v>0</v>
      </c>
      <c r="AF56">
        <v>0</v>
      </c>
      <c r="AG56">
        <f t="shared" si="65"/>
        <v>1</v>
      </c>
      <c r="AH56">
        <f t="shared" si="66"/>
        <v>0</v>
      </c>
      <c r="AI56">
        <f t="shared" si="67"/>
        <v>52028.034374568939</v>
      </c>
      <c r="AJ56" t="s">
        <v>287</v>
      </c>
      <c r="AK56">
        <v>715.47692307692296</v>
      </c>
      <c r="AL56">
        <v>3262.08</v>
      </c>
      <c r="AM56">
        <f t="shared" si="68"/>
        <v>2546.603076923077</v>
      </c>
      <c r="AN56">
        <f t="shared" si="69"/>
        <v>0.78066849277855754</v>
      </c>
      <c r="AO56">
        <v>-0.57774747981622299</v>
      </c>
      <c r="AP56" t="s">
        <v>477</v>
      </c>
      <c r="AQ56">
        <v>1112.6608000000001</v>
      </c>
      <c r="AR56">
        <v>1490.71</v>
      </c>
      <c r="AS56">
        <f t="shared" si="70"/>
        <v>0.2536034507046977</v>
      </c>
      <c r="AT56">
        <v>0.5</v>
      </c>
      <c r="AU56">
        <f t="shared" si="71"/>
        <v>1180.1736547692328</v>
      </c>
      <c r="AV56">
        <f t="shared" si="72"/>
        <v>14.658445764750438</v>
      </c>
      <c r="AW56">
        <f t="shared" si="73"/>
        <v>149.64805564012602</v>
      </c>
      <c r="AX56">
        <f t="shared" si="74"/>
        <v>0.47055429962903583</v>
      </c>
      <c r="AY56">
        <f t="shared" si="75"/>
        <v>1.2910128253579676E-2</v>
      </c>
      <c r="AZ56">
        <f t="shared" si="76"/>
        <v>1.1882727022693884</v>
      </c>
      <c r="BA56" t="s">
        <v>478</v>
      </c>
      <c r="BB56">
        <v>789.25</v>
      </c>
      <c r="BC56">
        <f t="shared" si="77"/>
        <v>701.46</v>
      </c>
      <c r="BD56">
        <f t="shared" si="78"/>
        <v>0.53894619793003151</v>
      </c>
      <c r="BE56">
        <f t="shared" si="79"/>
        <v>0.71633310822013641</v>
      </c>
      <c r="BF56">
        <f t="shared" si="80"/>
        <v>0.48765875870581832</v>
      </c>
      <c r="BG56">
        <f t="shared" si="81"/>
        <v>0.69558150465295543</v>
      </c>
      <c r="BH56">
        <f t="shared" si="82"/>
        <v>1399.9870000000001</v>
      </c>
      <c r="BI56">
        <f t="shared" si="83"/>
        <v>1180.1736547692328</v>
      </c>
      <c r="BJ56">
        <f t="shared" si="84"/>
        <v>0.84298900973311386</v>
      </c>
      <c r="BK56">
        <f t="shared" si="85"/>
        <v>0.19597801946622784</v>
      </c>
      <c r="BL56">
        <v>6</v>
      </c>
      <c r="BM56">
        <v>0.5</v>
      </c>
      <c r="BN56" t="s">
        <v>290</v>
      </c>
      <c r="BO56">
        <v>2</v>
      </c>
      <c r="BP56">
        <v>1603922117.75</v>
      </c>
      <c r="BQ56">
        <v>379.65269999999998</v>
      </c>
      <c r="BR56">
        <v>399.99833333333299</v>
      </c>
      <c r="BS56">
        <v>28.5274033333333</v>
      </c>
      <c r="BT56">
        <v>21.4748433333333</v>
      </c>
      <c r="BU56">
        <v>377.73156666666699</v>
      </c>
      <c r="BV56">
        <v>28.317413333333299</v>
      </c>
      <c r="BW56">
        <v>500.01850000000002</v>
      </c>
      <c r="BX56">
        <v>101.6931</v>
      </c>
      <c r="BY56">
        <v>4.2433470000000001E-2</v>
      </c>
      <c r="BZ56">
        <v>37.1649933333333</v>
      </c>
      <c r="CA56">
        <v>36.700016666666698</v>
      </c>
      <c r="CB56">
        <v>999.9</v>
      </c>
      <c r="CC56">
        <v>0</v>
      </c>
      <c r="CD56">
        <v>0</v>
      </c>
      <c r="CE56">
        <v>10003.5836666667</v>
      </c>
      <c r="CF56">
        <v>0</v>
      </c>
      <c r="CG56">
        <v>676.293133333333</v>
      </c>
      <c r="CH56">
        <v>1399.9870000000001</v>
      </c>
      <c r="CI56">
        <v>0.90000979999999997</v>
      </c>
      <c r="CJ56">
        <v>9.9990523333333303E-2</v>
      </c>
      <c r="CK56">
        <v>0</v>
      </c>
      <c r="CL56">
        <v>1116.89266666667</v>
      </c>
      <c r="CM56">
        <v>4.9997499999999997</v>
      </c>
      <c r="CN56">
        <v>15454.54</v>
      </c>
      <c r="CO56">
        <v>12177.97</v>
      </c>
      <c r="CP56">
        <v>48.082999999999998</v>
      </c>
      <c r="CQ56">
        <v>50.061999999999998</v>
      </c>
      <c r="CR56">
        <v>48.807866666666598</v>
      </c>
      <c r="CS56">
        <v>49.747900000000001</v>
      </c>
      <c r="CT56">
        <v>50.0103333333333</v>
      </c>
      <c r="CU56">
        <v>1255.5029999999999</v>
      </c>
      <c r="CV56">
        <v>139.48599999999999</v>
      </c>
      <c r="CW56">
        <v>0</v>
      </c>
      <c r="CX56">
        <v>177.799999952316</v>
      </c>
      <c r="CY56">
        <v>0</v>
      </c>
      <c r="CZ56">
        <v>1112.6608000000001</v>
      </c>
      <c r="DA56">
        <v>-312.00538508582201</v>
      </c>
      <c r="DB56">
        <v>-4276.1692372357702</v>
      </c>
      <c r="DC56">
        <v>15396.531999999999</v>
      </c>
      <c r="DD56">
        <v>15</v>
      </c>
      <c r="DE56">
        <v>1603922016.5</v>
      </c>
      <c r="DF56" t="s">
        <v>479</v>
      </c>
      <c r="DG56">
        <v>1603922016.5</v>
      </c>
      <c r="DH56">
        <v>1603922015.5</v>
      </c>
      <c r="DI56">
        <v>4</v>
      </c>
      <c r="DJ56">
        <v>-2.8000000000000001E-2</v>
      </c>
      <c r="DK56">
        <v>2.1000000000000001E-2</v>
      </c>
      <c r="DL56">
        <v>1.921</v>
      </c>
      <c r="DM56">
        <v>0.21</v>
      </c>
      <c r="DN56">
        <v>400</v>
      </c>
      <c r="DO56">
        <v>21</v>
      </c>
      <c r="DP56">
        <v>0.28000000000000003</v>
      </c>
      <c r="DQ56">
        <v>0.14000000000000001</v>
      </c>
      <c r="DR56">
        <v>14.6687629448375</v>
      </c>
      <c r="DS56">
        <v>-0.75592237823534203</v>
      </c>
      <c r="DT56">
        <v>6.0201016721753701E-2</v>
      </c>
      <c r="DU56">
        <v>0</v>
      </c>
      <c r="DV56">
        <v>-20.350038709677399</v>
      </c>
      <c r="DW56">
        <v>0.68144516129039401</v>
      </c>
      <c r="DX56">
        <v>5.6743256967134899E-2</v>
      </c>
      <c r="DY56">
        <v>0</v>
      </c>
      <c r="DZ56">
        <v>7.0506377419354802</v>
      </c>
      <c r="EA56">
        <v>0.39159725806450202</v>
      </c>
      <c r="EB56">
        <v>2.9335902445987602E-2</v>
      </c>
      <c r="EC56">
        <v>0</v>
      </c>
      <c r="ED56">
        <v>0</v>
      </c>
      <c r="EE56">
        <v>3</v>
      </c>
      <c r="EF56" t="s">
        <v>312</v>
      </c>
      <c r="EG56">
        <v>100</v>
      </c>
      <c r="EH56">
        <v>100</v>
      </c>
      <c r="EI56">
        <v>1.921</v>
      </c>
      <c r="EJ56">
        <v>0.21</v>
      </c>
      <c r="EK56">
        <v>1.9211500000000099</v>
      </c>
      <c r="EL56">
        <v>0</v>
      </c>
      <c r="EM56">
        <v>0</v>
      </c>
      <c r="EN56">
        <v>0</v>
      </c>
      <c r="EO56">
        <v>0.20999000000000501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1.8</v>
      </c>
      <c r="EX56">
        <v>1.8</v>
      </c>
      <c r="EY56">
        <v>2</v>
      </c>
      <c r="EZ56">
        <v>517.82299999999998</v>
      </c>
      <c r="FA56">
        <v>495.678</v>
      </c>
      <c r="FB56">
        <v>35.958799999999997</v>
      </c>
      <c r="FC56">
        <v>32.8947</v>
      </c>
      <c r="FD56">
        <v>30.000399999999999</v>
      </c>
      <c r="FE56">
        <v>32.605800000000002</v>
      </c>
      <c r="FF56">
        <v>32.546700000000001</v>
      </c>
      <c r="FG56">
        <v>23.052600000000002</v>
      </c>
      <c r="FH56">
        <v>0</v>
      </c>
      <c r="FI56">
        <v>100</v>
      </c>
      <c r="FJ56">
        <v>-999.9</v>
      </c>
      <c r="FK56">
        <v>400</v>
      </c>
      <c r="FL56">
        <v>30.153199999999998</v>
      </c>
      <c r="FM56">
        <v>101.551</v>
      </c>
      <c r="FN56">
        <v>100.989</v>
      </c>
    </row>
    <row r="57" spans="1:170" x14ac:dyDescent="0.25">
      <c r="A57">
        <v>41</v>
      </c>
      <c r="B57">
        <v>1603922267.5</v>
      </c>
      <c r="C57">
        <v>7030.5</v>
      </c>
      <c r="D57" t="s">
        <v>480</v>
      </c>
      <c r="E57" t="s">
        <v>481</v>
      </c>
      <c r="F57" t="s">
        <v>285</v>
      </c>
      <c r="G57" t="s">
        <v>402</v>
      </c>
      <c r="H57">
        <v>1603922259.75</v>
      </c>
      <c r="I57">
        <f t="shared" si="43"/>
        <v>6.0676362884136041E-3</v>
      </c>
      <c r="J57">
        <f t="shared" si="44"/>
        <v>14.731699053475216</v>
      </c>
      <c r="K57">
        <f t="shared" si="45"/>
        <v>379.55023333333298</v>
      </c>
      <c r="L57">
        <f t="shared" si="46"/>
        <v>236.8093139252876</v>
      </c>
      <c r="M57">
        <f t="shared" si="47"/>
        <v>24.091433072908494</v>
      </c>
      <c r="N57">
        <f t="shared" si="48"/>
        <v>38.61296201821547</v>
      </c>
      <c r="O57">
        <f t="shared" si="49"/>
        <v>0.19181488224577256</v>
      </c>
      <c r="P57">
        <f t="shared" si="50"/>
        <v>2.9585948596601259</v>
      </c>
      <c r="Q57">
        <f t="shared" si="51"/>
        <v>0.1851642435223172</v>
      </c>
      <c r="R57">
        <f t="shared" si="52"/>
        <v>0.11630597519023536</v>
      </c>
      <c r="S57">
        <f t="shared" si="53"/>
        <v>231.29000444105375</v>
      </c>
      <c r="T57">
        <f t="shared" si="54"/>
        <v>36.937699325953815</v>
      </c>
      <c r="U57">
        <f t="shared" si="55"/>
        <v>36.328560000000003</v>
      </c>
      <c r="V57">
        <f t="shared" si="56"/>
        <v>6.0774548773322445</v>
      </c>
      <c r="W57">
        <f t="shared" si="57"/>
        <v>45.479204056774094</v>
      </c>
      <c r="X57">
        <f t="shared" si="58"/>
        <v>2.8906951515346466</v>
      </c>
      <c r="Y57">
        <f t="shared" si="59"/>
        <v>6.3560812276442631</v>
      </c>
      <c r="Z57">
        <f t="shared" si="60"/>
        <v>3.1867597257975979</v>
      </c>
      <c r="AA57">
        <f t="shared" si="61"/>
        <v>-267.58276031903995</v>
      </c>
      <c r="AB57">
        <f t="shared" si="62"/>
        <v>130.74576873006905</v>
      </c>
      <c r="AC57">
        <f t="shared" si="63"/>
        <v>10.496374406716233</v>
      </c>
      <c r="AD57">
        <f t="shared" si="64"/>
        <v>104.94938725879908</v>
      </c>
      <c r="AE57">
        <v>0</v>
      </c>
      <c r="AF57">
        <v>0</v>
      </c>
      <c r="AG57">
        <f t="shared" si="65"/>
        <v>1</v>
      </c>
      <c r="AH57">
        <f t="shared" si="66"/>
        <v>0</v>
      </c>
      <c r="AI57">
        <f t="shared" si="67"/>
        <v>51999.213350780752</v>
      </c>
      <c r="AJ57" t="s">
        <v>287</v>
      </c>
      <c r="AK57">
        <v>715.47692307692296</v>
      </c>
      <c r="AL57">
        <v>3262.08</v>
      </c>
      <c r="AM57">
        <f t="shared" si="68"/>
        <v>2546.603076923077</v>
      </c>
      <c r="AN57">
        <f t="shared" si="69"/>
        <v>0.78066849277855754</v>
      </c>
      <c r="AO57">
        <v>-0.57774747981622299</v>
      </c>
      <c r="AP57" t="s">
        <v>482</v>
      </c>
      <c r="AQ57">
        <v>963.01719230769197</v>
      </c>
      <c r="AR57">
        <v>1318.05</v>
      </c>
      <c r="AS57">
        <f t="shared" si="70"/>
        <v>0.26936216963871473</v>
      </c>
      <c r="AT57">
        <v>0.5</v>
      </c>
      <c r="AU57">
        <f t="shared" si="71"/>
        <v>1180.1807107473078</v>
      </c>
      <c r="AV57">
        <f t="shared" si="72"/>
        <v>14.731699053475216</v>
      </c>
      <c r="AW57">
        <f t="shared" si="73"/>
        <v>158.94801840632763</v>
      </c>
      <c r="AX57">
        <f t="shared" si="74"/>
        <v>0.45110580023519592</v>
      </c>
      <c r="AY57">
        <f t="shared" si="75"/>
        <v>1.2972120620067813E-2</v>
      </c>
      <c r="AZ57">
        <f t="shared" si="76"/>
        <v>1.4749288721975646</v>
      </c>
      <c r="BA57" t="s">
        <v>483</v>
      </c>
      <c r="BB57">
        <v>723.47</v>
      </c>
      <c r="BC57">
        <f t="shared" si="77"/>
        <v>594.57999999999993</v>
      </c>
      <c r="BD57">
        <f t="shared" si="78"/>
        <v>0.59711528758503152</v>
      </c>
      <c r="BE57">
        <f t="shared" si="79"/>
        <v>0.76578521316783599</v>
      </c>
      <c r="BF57">
        <f t="shared" si="80"/>
        <v>0.58919460773988519</v>
      </c>
      <c r="BG57">
        <f t="shared" si="81"/>
        <v>0.76338162692745448</v>
      </c>
      <c r="BH57">
        <f t="shared" si="82"/>
        <v>1399.9949999999999</v>
      </c>
      <c r="BI57">
        <f t="shared" si="83"/>
        <v>1180.1807107473078</v>
      </c>
      <c r="BJ57">
        <f t="shared" si="84"/>
        <v>0.8429892326381937</v>
      </c>
      <c r="BK57">
        <f t="shared" si="85"/>
        <v>0.19597846527638765</v>
      </c>
      <c r="BL57">
        <v>6</v>
      </c>
      <c r="BM57">
        <v>0.5</v>
      </c>
      <c r="BN57" t="s">
        <v>290</v>
      </c>
      <c r="BO57">
        <v>2</v>
      </c>
      <c r="BP57">
        <v>1603922259.75</v>
      </c>
      <c r="BQ57">
        <v>379.55023333333298</v>
      </c>
      <c r="BR57">
        <v>399.99180000000001</v>
      </c>
      <c r="BS57">
        <v>28.4143966666667</v>
      </c>
      <c r="BT57">
        <v>21.340136666666702</v>
      </c>
      <c r="BU57">
        <v>377.62903333333298</v>
      </c>
      <c r="BV57">
        <v>28.2044</v>
      </c>
      <c r="BW57">
        <v>500.00096666666701</v>
      </c>
      <c r="BX57">
        <v>101.691</v>
      </c>
      <c r="BY57">
        <v>4.2469319999999998E-2</v>
      </c>
      <c r="BZ57">
        <v>37.148263333333297</v>
      </c>
      <c r="CA57">
        <v>36.328560000000003</v>
      </c>
      <c r="CB57">
        <v>999.9</v>
      </c>
      <c r="CC57">
        <v>0</v>
      </c>
      <c r="CD57">
        <v>0</v>
      </c>
      <c r="CE57">
        <v>9997.4590000000007</v>
      </c>
      <c r="CF57">
        <v>0</v>
      </c>
      <c r="CG57">
        <v>629.06150000000002</v>
      </c>
      <c r="CH57">
        <v>1399.9949999999999</v>
      </c>
      <c r="CI57">
        <v>0.90000326666666697</v>
      </c>
      <c r="CJ57">
        <v>9.9996806666666702E-2</v>
      </c>
      <c r="CK57">
        <v>0</v>
      </c>
      <c r="CL57">
        <v>963.11676666666699</v>
      </c>
      <c r="CM57">
        <v>4.9997499999999997</v>
      </c>
      <c r="CN57">
        <v>13296.7166666667</v>
      </c>
      <c r="CO57">
        <v>12178.0133333333</v>
      </c>
      <c r="CP57">
        <v>47.6332666666667</v>
      </c>
      <c r="CQ57">
        <v>49.624933333333303</v>
      </c>
      <c r="CR57">
        <v>48.3791333333333</v>
      </c>
      <c r="CS57">
        <v>49.328800000000001</v>
      </c>
      <c r="CT57">
        <v>49.6332666666667</v>
      </c>
      <c r="CU57">
        <v>1255.498</v>
      </c>
      <c r="CV57">
        <v>139.49700000000001</v>
      </c>
      <c r="CW57">
        <v>0</v>
      </c>
      <c r="CX57">
        <v>141.19999980926499</v>
      </c>
      <c r="CY57">
        <v>0</v>
      </c>
      <c r="CZ57">
        <v>963.01719230769197</v>
      </c>
      <c r="DA57">
        <v>-39.594769236000097</v>
      </c>
      <c r="DB57">
        <v>-537.38119669168702</v>
      </c>
      <c r="DC57">
        <v>13295.2846153846</v>
      </c>
      <c r="DD57">
        <v>15</v>
      </c>
      <c r="DE57">
        <v>1603922016.5</v>
      </c>
      <c r="DF57" t="s">
        <v>479</v>
      </c>
      <c r="DG57">
        <v>1603922016.5</v>
      </c>
      <c r="DH57">
        <v>1603922015.5</v>
      </c>
      <c r="DI57">
        <v>4</v>
      </c>
      <c r="DJ57">
        <v>-2.8000000000000001E-2</v>
      </c>
      <c r="DK57">
        <v>2.1000000000000001E-2</v>
      </c>
      <c r="DL57">
        <v>1.921</v>
      </c>
      <c r="DM57">
        <v>0.21</v>
      </c>
      <c r="DN57">
        <v>400</v>
      </c>
      <c r="DO57">
        <v>21</v>
      </c>
      <c r="DP57">
        <v>0.28000000000000003</v>
      </c>
      <c r="DQ57">
        <v>0.14000000000000001</v>
      </c>
      <c r="DR57">
        <v>14.739245398827601</v>
      </c>
      <c r="DS57">
        <v>-0.83015858351430705</v>
      </c>
      <c r="DT57">
        <v>6.5780567861703304E-2</v>
      </c>
      <c r="DU57">
        <v>0</v>
      </c>
      <c r="DV57">
        <v>-20.4450161290323</v>
      </c>
      <c r="DW57">
        <v>1.05660000000004</v>
      </c>
      <c r="DX57">
        <v>8.2730546282745204E-2</v>
      </c>
      <c r="DY57">
        <v>0</v>
      </c>
      <c r="DZ57">
        <v>7.0747919354838702</v>
      </c>
      <c r="EA57">
        <v>-0.143184677419393</v>
      </c>
      <c r="EB57">
        <v>1.07756812281787E-2</v>
      </c>
      <c r="EC57">
        <v>1</v>
      </c>
      <c r="ED57">
        <v>1</v>
      </c>
      <c r="EE57">
        <v>3</v>
      </c>
      <c r="EF57" t="s">
        <v>292</v>
      </c>
      <c r="EG57">
        <v>100</v>
      </c>
      <c r="EH57">
        <v>100</v>
      </c>
      <c r="EI57">
        <v>1.921</v>
      </c>
      <c r="EJ57">
        <v>0.21</v>
      </c>
      <c r="EK57">
        <v>1.9211500000000099</v>
      </c>
      <c r="EL57">
        <v>0</v>
      </c>
      <c r="EM57">
        <v>0</v>
      </c>
      <c r="EN57">
        <v>0</v>
      </c>
      <c r="EO57">
        <v>0.20999000000000501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4.2</v>
      </c>
      <c r="EX57">
        <v>4.2</v>
      </c>
      <c r="EY57">
        <v>2</v>
      </c>
      <c r="EZ57">
        <v>516.49800000000005</v>
      </c>
      <c r="FA57">
        <v>496.50400000000002</v>
      </c>
      <c r="FB57">
        <v>35.9694</v>
      </c>
      <c r="FC57">
        <v>32.925199999999997</v>
      </c>
      <c r="FD57">
        <v>29.999600000000001</v>
      </c>
      <c r="FE57">
        <v>32.641399999999997</v>
      </c>
      <c r="FF57">
        <v>32.576000000000001</v>
      </c>
      <c r="FG57">
        <v>23.051400000000001</v>
      </c>
      <c r="FH57">
        <v>0</v>
      </c>
      <c r="FI57">
        <v>100</v>
      </c>
      <c r="FJ57">
        <v>-999.9</v>
      </c>
      <c r="FK57">
        <v>400</v>
      </c>
      <c r="FL57">
        <v>28.2211</v>
      </c>
      <c r="FM57">
        <v>101.559</v>
      </c>
      <c r="FN57">
        <v>101</v>
      </c>
    </row>
    <row r="58" spans="1:170" x14ac:dyDescent="0.25">
      <c r="A58">
        <v>42</v>
      </c>
      <c r="B58">
        <v>1603922404</v>
      </c>
      <c r="C58">
        <v>7167</v>
      </c>
      <c r="D58" t="s">
        <v>484</v>
      </c>
      <c r="E58" t="s">
        <v>485</v>
      </c>
      <c r="F58" t="s">
        <v>486</v>
      </c>
      <c r="G58" t="s">
        <v>383</v>
      </c>
      <c r="H58">
        <v>1603922396.25</v>
      </c>
      <c r="I58">
        <f t="shared" si="43"/>
        <v>7.7048210744079214E-3</v>
      </c>
      <c r="J58">
        <f t="shared" si="44"/>
        <v>17.761804407713839</v>
      </c>
      <c r="K58">
        <f t="shared" si="45"/>
        <v>375.20830000000001</v>
      </c>
      <c r="L58">
        <f t="shared" si="46"/>
        <v>250.30096445214153</v>
      </c>
      <c r="M58">
        <f t="shared" si="47"/>
        <v>25.464345233753765</v>
      </c>
      <c r="N58">
        <f t="shared" si="48"/>
        <v>38.171781346039104</v>
      </c>
      <c r="O58">
        <f t="shared" si="49"/>
        <v>0.26954558290827391</v>
      </c>
      <c r="P58">
        <f t="shared" si="50"/>
        <v>2.9591436450708479</v>
      </c>
      <c r="Q58">
        <f t="shared" si="51"/>
        <v>0.25661033588999643</v>
      </c>
      <c r="R58">
        <f t="shared" si="52"/>
        <v>0.16149189958086335</v>
      </c>
      <c r="S58">
        <f t="shared" si="53"/>
        <v>231.28913819922835</v>
      </c>
      <c r="T58">
        <f t="shared" si="54"/>
        <v>36.418699731675744</v>
      </c>
      <c r="U58">
        <f t="shared" si="55"/>
        <v>36.086053333333297</v>
      </c>
      <c r="V58">
        <f t="shared" si="56"/>
        <v>5.9970850079442837</v>
      </c>
      <c r="W58">
        <f t="shared" si="57"/>
        <v>48.702572943328718</v>
      </c>
      <c r="X58">
        <f t="shared" si="58"/>
        <v>3.0787085250493118</v>
      </c>
      <c r="Y58">
        <f t="shared" si="59"/>
        <v>6.3214494409397179</v>
      </c>
      <c r="Z58">
        <f t="shared" si="60"/>
        <v>2.9183764828949719</v>
      </c>
      <c r="AA58">
        <f t="shared" si="61"/>
        <v>-339.78260938138931</v>
      </c>
      <c r="AB58">
        <f t="shared" si="62"/>
        <v>153.47799792166307</v>
      </c>
      <c r="AC58">
        <f t="shared" si="63"/>
        <v>12.298626859810858</v>
      </c>
      <c r="AD58">
        <f t="shared" si="64"/>
        <v>57.283153599312982</v>
      </c>
      <c r="AE58">
        <v>0</v>
      </c>
      <c r="AF58">
        <v>0</v>
      </c>
      <c r="AG58">
        <f t="shared" si="65"/>
        <v>1</v>
      </c>
      <c r="AH58">
        <f t="shared" si="66"/>
        <v>0</v>
      </c>
      <c r="AI58">
        <f t="shared" si="67"/>
        <v>52031.572397076416</v>
      </c>
      <c r="AJ58" t="s">
        <v>287</v>
      </c>
      <c r="AK58">
        <v>715.47692307692296</v>
      </c>
      <c r="AL58">
        <v>3262.08</v>
      </c>
      <c r="AM58">
        <f t="shared" si="68"/>
        <v>2546.603076923077</v>
      </c>
      <c r="AN58">
        <f t="shared" si="69"/>
        <v>0.78066849277855754</v>
      </c>
      <c r="AO58">
        <v>-0.57774747981622299</v>
      </c>
      <c r="AP58" t="s">
        <v>487</v>
      </c>
      <c r="AQ58">
        <v>1420.5408</v>
      </c>
      <c r="AR58">
        <v>1974.58</v>
      </c>
      <c r="AS58">
        <f t="shared" si="70"/>
        <v>0.28058584610398163</v>
      </c>
      <c r="AT58">
        <v>0.5</v>
      </c>
      <c r="AU58">
        <f t="shared" si="71"/>
        <v>1180.1752157651244</v>
      </c>
      <c r="AV58">
        <f t="shared" si="72"/>
        <v>17.761804407713839</v>
      </c>
      <c r="AW58">
        <f t="shared" si="73"/>
        <v>165.57023073320326</v>
      </c>
      <c r="AX58">
        <f t="shared" si="74"/>
        <v>0.56697120400287659</v>
      </c>
      <c r="AY58">
        <f t="shared" si="75"/>
        <v>1.5539685669165887E-2</v>
      </c>
      <c r="AZ58">
        <f t="shared" si="76"/>
        <v>0.65203739529418914</v>
      </c>
      <c r="BA58" t="s">
        <v>488</v>
      </c>
      <c r="BB58">
        <v>855.05</v>
      </c>
      <c r="BC58">
        <f t="shared" si="77"/>
        <v>1119.53</v>
      </c>
      <c r="BD58">
        <f t="shared" si="78"/>
        <v>0.49488553232159921</v>
      </c>
      <c r="BE58">
        <f t="shared" si="79"/>
        <v>0.53489154684403606</v>
      </c>
      <c r="BF58">
        <f t="shared" si="80"/>
        <v>0.44002688116204813</v>
      </c>
      <c r="BG58">
        <f t="shared" si="81"/>
        <v>0.50557545134030735</v>
      </c>
      <c r="BH58">
        <f t="shared" si="82"/>
        <v>1399.98833333333</v>
      </c>
      <c r="BI58">
        <f t="shared" si="83"/>
        <v>1180.1752157651244</v>
      </c>
      <c r="BJ58">
        <f t="shared" si="84"/>
        <v>0.84298932188610665</v>
      </c>
      <c r="BK58">
        <f t="shared" si="85"/>
        <v>0.19597864377221336</v>
      </c>
      <c r="BL58">
        <v>6</v>
      </c>
      <c r="BM58">
        <v>0.5</v>
      </c>
      <c r="BN58" t="s">
        <v>290</v>
      </c>
      <c r="BO58">
        <v>2</v>
      </c>
      <c r="BP58">
        <v>1603922396.25</v>
      </c>
      <c r="BQ58">
        <v>375.20830000000001</v>
      </c>
      <c r="BR58">
        <v>399.991066666667</v>
      </c>
      <c r="BS58">
        <v>30.262066666666701</v>
      </c>
      <c r="BT58">
        <v>21.2962566666667</v>
      </c>
      <c r="BU58">
        <v>373.28719999999998</v>
      </c>
      <c r="BV58">
        <v>30.0520866666667</v>
      </c>
      <c r="BW58">
        <v>500.00996666666703</v>
      </c>
      <c r="BX58">
        <v>101.692433333333</v>
      </c>
      <c r="BY58">
        <v>4.2473240000000002E-2</v>
      </c>
      <c r="BZ58">
        <v>37.048096666666702</v>
      </c>
      <c r="CA58">
        <v>36.086053333333297</v>
      </c>
      <c r="CB58">
        <v>999.9</v>
      </c>
      <c r="CC58">
        <v>0</v>
      </c>
      <c r="CD58">
        <v>0</v>
      </c>
      <c r="CE58">
        <v>10000.43</v>
      </c>
      <c r="CF58">
        <v>0</v>
      </c>
      <c r="CG58">
        <v>797.8596</v>
      </c>
      <c r="CH58">
        <v>1399.98833333333</v>
      </c>
      <c r="CI58">
        <v>0.89999933333333304</v>
      </c>
      <c r="CJ58">
        <v>0.100000686666667</v>
      </c>
      <c r="CK58">
        <v>0</v>
      </c>
      <c r="CL58">
        <v>1423.8630000000001</v>
      </c>
      <c r="CM58">
        <v>4.9997499999999997</v>
      </c>
      <c r="CN58">
        <v>19618.72</v>
      </c>
      <c r="CO58">
        <v>12177.9433333333</v>
      </c>
      <c r="CP58">
        <v>47.5</v>
      </c>
      <c r="CQ58">
        <v>49.487400000000001</v>
      </c>
      <c r="CR58">
        <v>48.2164</v>
      </c>
      <c r="CS58">
        <v>49.182866666666598</v>
      </c>
      <c r="CT58">
        <v>49.445399999999999</v>
      </c>
      <c r="CU58">
        <v>1255.48933333333</v>
      </c>
      <c r="CV58">
        <v>139.500666666667</v>
      </c>
      <c r="CW58">
        <v>0</v>
      </c>
      <c r="CX58">
        <v>135.799999952316</v>
      </c>
      <c r="CY58">
        <v>0</v>
      </c>
      <c r="CZ58">
        <v>1420.5408</v>
      </c>
      <c r="DA58">
        <v>-284.05307691188602</v>
      </c>
      <c r="DB58">
        <v>-3948.10000002991</v>
      </c>
      <c r="DC58">
        <v>19572.632000000001</v>
      </c>
      <c r="DD58">
        <v>15</v>
      </c>
      <c r="DE58">
        <v>1603922016.5</v>
      </c>
      <c r="DF58" t="s">
        <v>479</v>
      </c>
      <c r="DG58">
        <v>1603922016.5</v>
      </c>
      <c r="DH58">
        <v>1603922015.5</v>
      </c>
      <c r="DI58">
        <v>4</v>
      </c>
      <c r="DJ58">
        <v>-2.8000000000000001E-2</v>
      </c>
      <c r="DK58">
        <v>2.1000000000000001E-2</v>
      </c>
      <c r="DL58">
        <v>1.921</v>
      </c>
      <c r="DM58">
        <v>0.21</v>
      </c>
      <c r="DN58">
        <v>400</v>
      </c>
      <c r="DO58">
        <v>21</v>
      </c>
      <c r="DP58">
        <v>0.28000000000000003</v>
      </c>
      <c r="DQ58">
        <v>0.14000000000000001</v>
      </c>
      <c r="DR58">
        <v>17.769465595736602</v>
      </c>
      <c r="DS58">
        <v>-0.29626499123439698</v>
      </c>
      <c r="DT58">
        <v>3.7310095489799897E-2</v>
      </c>
      <c r="DU58">
        <v>1</v>
      </c>
      <c r="DV58">
        <v>-24.7878677419355</v>
      </c>
      <c r="DW58">
        <v>0.33036774193553697</v>
      </c>
      <c r="DX58">
        <v>4.3895546008874901E-2</v>
      </c>
      <c r="DY58">
        <v>0</v>
      </c>
      <c r="DZ58">
        <v>8.9640061290322599</v>
      </c>
      <c r="EA58">
        <v>0.13590967741933399</v>
      </c>
      <c r="EB58">
        <v>1.0449568497780301E-2</v>
      </c>
      <c r="EC58">
        <v>1</v>
      </c>
      <c r="ED58">
        <v>2</v>
      </c>
      <c r="EE58">
        <v>3</v>
      </c>
      <c r="EF58" t="s">
        <v>297</v>
      </c>
      <c r="EG58">
        <v>100</v>
      </c>
      <c r="EH58">
        <v>100</v>
      </c>
      <c r="EI58">
        <v>1.921</v>
      </c>
      <c r="EJ58">
        <v>0.21</v>
      </c>
      <c r="EK58">
        <v>1.9211500000000099</v>
      </c>
      <c r="EL58">
        <v>0</v>
      </c>
      <c r="EM58">
        <v>0</v>
      </c>
      <c r="EN58">
        <v>0</v>
      </c>
      <c r="EO58">
        <v>0.20999000000000501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6.5</v>
      </c>
      <c r="EX58">
        <v>6.5</v>
      </c>
      <c r="EY58">
        <v>2</v>
      </c>
      <c r="EZ58">
        <v>515.94799999999998</v>
      </c>
      <c r="FA58">
        <v>496.65199999999999</v>
      </c>
      <c r="FB58">
        <v>35.956899999999997</v>
      </c>
      <c r="FC58">
        <v>32.928100000000001</v>
      </c>
      <c r="FD58">
        <v>30.000499999999999</v>
      </c>
      <c r="FE58">
        <v>32.666699999999999</v>
      </c>
      <c r="FF58">
        <v>32.611699999999999</v>
      </c>
      <c r="FG58">
        <v>23.047000000000001</v>
      </c>
      <c r="FH58">
        <v>0</v>
      </c>
      <c r="FI58">
        <v>100</v>
      </c>
      <c r="FJ58">
        <v>-999.9</v>
      </c>
      <c r="FK58">
        <v>400</v>
      </c>
      <c r="FL58">
        <v>28.128299999999999</v>
      </c>
      <c r="FM58">
        <v>101.547</v>
      </c>
      <c r="FN58">
        <v>100.988</v>
      </c>
    </row>
    <row r="59" spans="1:170" x14ac:dyDescent="0.25">
      <c r="A59">
        <v>43</v>
      </c>
      <c r="B59">
        <v>1603922540.5999999</v>
      </c>
      <c r="C59">
        <v>7303.5999999046298</v>
      </c>
      <c r="D59" t="s">
        <v>489</v>
      </c>
      <c r="E59" t="s">
        <v>490</v>
      </c>
      <c r="F59" t="s">
        <v>486</v>
      </c>
      <c r="G59" t="s">
        <v>383</v>
      </c>
      <c r="H59">
        <v>1603922532.8499999</v>
      </c>
      <c r="I59">
        <f t="shared" si="43"/>
        <v>9.4826114419488735E-3</v>
      </c>
      <c r="J59">
        <f t="shared" si="44"/>
        <v>20.737070408946199</v>
      </c>
      <c r="K59">
        <f t="shared" si="45"/>
        <v>370.89373333333299</v>
      </c>
      <c r="L59">
        <f t="shared" si="46"/>
        <v>267.48615234882402</v>
      </c>
      <c r="M59">
        <f t="shared" si="47"/>
        <v>27.213205369678423</v>
      </c>
      <c r="N59">
        <f t="shared" si="48"/>
        <v>37.733569558263937</v>
      </c>
      <c r="O59">
        <f t="shared" si="49"/>
        <v>0.39067392869981854</v>
      </c>
      <c r="P59">
        <f t="shared" si="50"/>
        <v>2.9590582991574603</v>
      </c>
      <c r="Q59">
        <f t="shared" si="51"/>
        <v>0.36411485181545861</v>
      </c>
      <c r="R59">
        <f t="shared" si="52"/>
        <v>0.22980737376156168</v>
      </c>
      <c r="S59">
        <f t="shared" si="53"/>
        <v>231.29000770573106</v>
      </c>
      <c r="T59">
        <f t="shared" si="54"/>
        <v>35.870125342614536</v>
      </c>
      <c r="U59">
        <f t="shared" si="55"/>
        <v>35.494860000000003</v>
      </c>
      <c r="V59">
        <f t="shared" si="56"/>
        <v>5.8050132602300382</v>
      </c>
      <c r="W59">
        <f t="shared" si="57"/>
        <v>52.052695049447728</v>
      </c>
      <c r="X59">
        <f t="shared" si="58"/>
        <v>3.2737068130508722</v>
      </c>
      <c r="Y59">
        <f t="shared" si="59"/>
        <v>6.28921674457201</v>
      </c>
      <c r="Z59">
        <f t="shared" si="60"/>
        <v>2.531306447179166</v>
      </c>
      <c r="AA59">
        <f t="shared" si="61"/>
        <v>-418.18316458994531</v>
      </c>
      <c r="AB59">
        <f t="shared" si="62"/>
        <v>232.84497441986755</v>
      </c>
      <c r="AC59">
        <f t="shared" si="63"/>
        <v>18.597274175293357</v>
      </c>
      <c r="AD59">
        <f t="shared" si="64"/>
        <v>64.549091710946669</v>
      </c>
      <c r="AE59">
        <v>0</v>
      </c>
      <c r="AF59">
        <v>0</v>
      </c>
      <c r="AG59">
        <f t="shared" si="65"/>
        <v>1</v>
      </c>
      <c r="AH59">
        <f t="shared" si="66"/>
        <v>0</v>
      </c>
      <c r="AI59">
        <f t="shared" si="67"/>
        <v>52044.936934369303</v>
      </c>
      <c r="AJ59" t="s">
        <v>287</v>
      </c>
      <c r="AK59">
        <v>715.47692307692296</v>
      </c>
      <c r="AL59">
        <v>3262.08</v>
      </c>
      <c r="AM59">
        <f t="shared" si="68"/>
        <v>2546.603076923077</v>
      </c>
      <c r="AN59">
        <f t="shared" si="69"/>
        <v>0.78066849277855754</v>
      </c>
      <c r="AO59">
        <v>-0.57774747981622299</v>
      </c>
      <c r="AP59" t="s">
        <v>491</v>
      </c>
      <c r="AQ59">
        <v>1082.8007692307699</v>
      </c>
      <c r="AR59">
        <v>1577.63</v>
      </c>
      <c r="AS59">
        <f t="shared" si="70"/>
        <v>0.31365353775551308</v>
      </c>
      <c r="AT59">
        <v>0.5</v>
      </c>
      <c r="AU59">
        <f t="shared" si="71"/>
        <v>1180.1804607473164</v>
      </c>
      <c r="AV59">
        <f t="shared" si="72"/>
        <v>20.737070408946199</v>
      </c>
      <c r="AW59">
        <f t="shared" si="73"/>
        <v>185.0838883516636</v>
      </c>
      <c r="AX59">
        <f t="shared" si="74"/>
        <v>0.52216299132242672</v>
      </c>
      <c r="AY59">
        <f t="shared" si="75"/>
        <v>1.8060642925121308E-2</v>
      </c>
      <c r="AZ59">
        <f t="shared" si="76"/>
        <v>1.0677091586747207</v>
      </c>
      <c r="BA59" t="s">
        <v>492</v>
      </c>
      <c r="BB59">
        <v>753.85</v>
      </c>
      <c r="BC59">
        <f t="shared" si="77"/>
        <v>823.78000000000009</v>
      </c>
      <c r="BD59">
        <f t="shared" si="78"/>
        <v>0.60068128719953162</v>
      </c>
      <c r="BE59">
        <f t="shared" si="79"/>
        <v>0.67156919421265182</v>
      </c>
      <c r="BF59">
        <f t="shared" si="80"/>
        <v>0.57394590823153757</v>
      </c>
      <c r="BG59">
        <f t="shared" si="81"/>
        <v>0.66144976233800434</v>
      </c>
      <c r="BH59">
        <f t="shared" si="82"/>
        <v>1399.9946666666699</v>
      </c>
      <c r="BI59">
        <f t="shared" si="83"/>
        <v>1180.1804607473164</v>
      </c>
      <c r="BJ59">
        <f t="shared" si="84"/>
        <v>0.84298925477857556</v>
      </c>
      <c r="BK59">
        <f t="shared" si="85"/>
        <v>0.19597850955715121</v>
      </c>
      <c r="BL59">
        <v>6</v>
      </c>
      <c r="BM59">
        <v>0.5</v>
      </c>
      <c r="BN59" t="s">
        <v>290</v>
      </c>
      <c r="BO59">
        <v>2</v>
      </c>
      <c r="BP59">
        <v>1603922532.8499999</v>
      </c>
      <c r="BQ59">
        <v>370.89373333333299</v>
      </c>
      <c r="BR59">
        <v>399.998533333333</v>
      </c>
      <c r="BS59">
        <v>32.178173333333298</v>
      </c>
      <c r="BT59">
        <v>21.16525</v>
      </c>
      <c r="BU59">
        <v>368.972466666667</v>
      </c>
      <c r="BV59">
        <v>31.96818</v>
      </c>
      <c r="BW59">
        <v>500.00229999999999</v>
      </c>
      <c r="BX59">
        <v>101.69523333333299</v>
      </c>
      <c r="BY59">
        <v>4.1642129999999999E-2</v>
      </c>
      <c r="BZ59">
        <v>36.954439999999998</v>
      </c>
      <c r="CA59">
        <v>35.494860000000003</v>
      </c>
      <c r="CB59">
        <v>999.9</v>
      </c>
      <c r="CC59">
        <v>0</v>
      </c>
      <c r="CD59">
        <v>0</v>
      </c>
      <c r="CE59">
        <v>9999.6706666666705</v>
      </c>
      <c r="CF59">
        <v>0</v>
      </c>
      <c r="CG59">
        <v>911.56763333333402</v>
      </c>
      <c r="CH59">
        <v>1399.9946666666699</v>
      </c>
      <c r="CI59">
        <v>0.90000089999999999</v>
      </c>
      <c r="CJ59">
        <v>9.999864E-2</v>
      </c>
      <c r="CK59">
        <v>0</v>
      </c>
      <c r="CL59">
        <v>1083.10633333333</v>
      </c>
      <c r="CM59">
        <v>4.9997499999999997</v>
      </c>
      <c r="CN59">
        <v>14756.8666666667</v>
      </c>
      <c r="CO59">
        <v>12178.006666666701</v>
      </c>
      <c r="CP59">
        <v>47.366599999999998</v>
      </c>
      <c r="CQ59">
        <v>49.405999999999999</v>
      </c>
      <c r="CR59">
        <v>48.057866666666598</v>
      </c>
      <c r="CS59">
        <v>49.184933333333298</v>
      </c>
      <c r="CT59">
        <v>49.375</v>
      </c>
      <c r="CU59">
        <v>1255.4966666666701</v>
      </c>
      <c r="CV59">
        <v>139.49799999999999</v>
      </c>
      <c r="CW59">
        <v>0</v>
      </c>
      <c r="CX59">
        <v>135.5</v>
      </c>
      <c r="CY59">
        <v>0</v>
      </c>
      <c r="CZ59">
        <v>1082.8007692307699</v>
      </c>
      <c r="DA59">
        <v>-178.74119632063099</v>
      </c>
      <c r="DB59">
        <v>-2448.4307658789198</v>
      </c>
      <c r="DC59">
        <v>14753.2307692308</v>
      </c>
      <c r="DD59">
        <v>15</v>
      </c>
      <c r="DE59">
        <v>1603922016.5</v>
      </c>
      <c r="DF59" t="s">
        <v>479</v>
      </c>
      <c r="DG59">
        <v>1603922016.5</v>
      </c>
      <c r="DH59">
        <v>1603922015.5</v>
      </c>
      <c r="DI59">
        <v>4</v>
      </c>
      <c r="DJ59">
        <v>-2.8000000000000001E-2</v>
      </c>
      <c r="DK59">
        <v>2.1000000000000001E-2</v>
      </c>
      <c r="DL59">
        <v>1.921</v>
      </c>
      <c r="DM59">
        <v>0.21</v>
      </c>
      <c r="DN59">
        <v>400</v>
      </c>
      <c r="DO59">
        <v>21</v>
      </c>
      <c r="DP59">
        <v>0.28000000000000003</v>
      </c>
      <c r="DQ59">
        <v>0.14000000000000001</v>
      </c>
      <c r="DR59">
        <v>20.739417424306399</v>
      </c>
      <c r="DS59">
        <v>-5.3467843987119103E-2</v>
      </c>
      <c r="DT59">
        <v>1.47802914769362E-2</v>
      </c>
      <c r="DU59">
        <v>1</v>
      </c>
      <c r="DV59">
        <v>-29.104746666666699</v>
      </c>
      <c r="DW59">
        <v>-5.1096774193586797E-2</v>
      </c>
      <c r="DX59">
        <v>1.9761540650690499E-2</v>
      </c>
      <c r="DY59">
        <v>1</v>
      </c>
      <c r="DZ59">
        <v>11.012926666666701</v>
      </c>
      <c r="EA59">
        <v>0.344580200222452</v>
      </c>
      <c r="EB59">
        <v>2.51272088028539E-2</v>
      </c>
      <c r="EC59">
        <v>0</v>
      </c>
      <c r="ED59">
        <v>2</v>
      </c>
      <c r="EE59">
        <v>3</v>
      </c>
      <c r="EF59" t="s">
        <v>297</v>
      </c>
      <c r="EG59">
        <v>100</v>
      </c>
      <c r="EH59">
        <v>100</v>
      </c>
      <c r="EI59">
        <v>1.921</v>
      </c>
      <c r="EJ59">
        <v>0.21</v>
      </c>
      <c r="EK59">
        <v>1.9211500000000099</v>
      </c>
      <c r="EL59">
        <v>0</v>
      </c>
      <c r="EM59">
        <v>0</v>
      </c>
      <c r="EN59">
        <v>0</v>
      </c>
      <c r="EO59">
        <v>0.20999000000000501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8.6999999999999993</v>
      </c>
      <c r="EX59">
        <v>8.8000000000000007</v>
      </c>
      <c r="EY59">
        <v>2</v>
      </c>
      <c r="EZ59">
        <v>511.38400000000001</v>
      </c>
      <c r="FA59">
        <v>496.84100000000001</v>
      </c>
      <c r="FB59">
        <v>35.966999999999999</v>
      </c>
      <c r="FC59">
        <v>32.9801</v>
      </c>
      <c r="FD59">
        <v>30</v>
      </c>
      <c r="FE59">
        <v>32.707799999999999</v>
      </c>
      <c r="FF59">
        <v>32.643300000000004</v>
      </c>
      <c r="FG59">
        <v>23.047599999999999</v>
      </c>
      <c r="FH59">
        <v>0</v>
      </c>
      <c r="FI59">
        <v>100</v>
      </c>
      <c r="FJ59">
        <v>-999.9</v>
      </c>
      <c r="FK59">
        <v>400</v>
      </c>
      <c r="FL59">
        <v>29.909099999999999</v>
      </c>
      <c r="FM59">
        <v>101.54</v>
      </c>
      <c r="FN59">
        <v>100.979</v>
      </c>
    </row>
    <row r="60" spans="1:170" x14ac:dyDescent="0.25">
      <c r="A60">
        <v>44</v>
      </c>
      <c r="B60">
        <v>1603922660.5999999</v>
      </c>
      <c r="C60">
        <v>7423.5999999046298</v>
      </c>
      <c r="D60" t="s">
        <v>493</v>
      </c>
      <c r="E60" t="s">
        <v>494</v>
      </c>
      <c r="F60" t="s">
        <v>495</v>
      </c>
      <c r="G60" t="s">
        <v>316</v>
      </c>
      <c r="H60">
        <v>1603922652.5999999</v>
      </c>
      <c r="I60">
        <f t="shared" si="43"/>
        <v>8.8696832293766129E-3</v>
      </c>
      <c r="J60">
        <f t="shared" si="44"/>
        <v>17.678493828373252</v>
      </c>
      <c r="K60">
        <f t="shared" si="45"/>
        <v>374.79770967741899</v>
      </c>
      <c r="L60">
        <f t="shared" si="46"/>
        <v>284.24551524370509</v>
      </c>
      <c r="M60">
        <f t="shared" si="47"/>
        <v>28.918536250604987</v>
      </c>
      <c r="N60">
        <f t="shared" si="48"/>
        <v>38.131124583117575</v>
      </c>
      <c r="O60">
        <f t="shared" si="49"/>
        <v>0.38652339401695546</v>
      </c>
      <c r="P60">
        <f t="shared" si="50"/>
        <v>2.9589311862149756</v>
      </c>
      <c r="Q60">
        <f t="shared" si="51"/>
        <v>0.36050446320662033</v>
      </c>
      <c r="R60">
        <f t="shared" si="52"/>
        <v>0.22750686802198228</v>
      </c>
      <c r="S60">
        <f t="shared" si="53"/>
        <v>231.28654461078534</v>
      </c>
      <c r="T60">
        <f t="shared" si="54"/>
        <v>36.031154353778149</v>
      </c>
      <c r="U60">
        <f t="shared" si="55"/>
        <v>34.823364516128997</v>
      </c>
      <c r="V60">
        <f t="shared" si="56"/>
        <v>5.5933561748244074</v>
      </c>
      <c r="W60">
        <f t="shared" si="57"/>
        <v>50.84345702017481</v>
      </c>
      <c r="X60">
        <f t="shared" si="58"/>
        <v>3.1983990571156928</v>
      </c>
      <c r="Y60">
        <f t="shared" si="59"/>
        <v>6.2906797542239508</v>
      </c>
      <c r="Z60">
        <f t="shared" si="60"/>
        <v>2.3949571177087146</v>
      </c>
      <c r="AA60">
        <f t="shared" si="61"/>
        <v>-391.15303041550862</v>
      </c>
      <c r="AB60">
        <f t="shared" si="62"/>
        <v>340.63276949134666</v>
      </c>
      <c r="AC60">
        <f t="shared" si="63"/>
        <v>27.119636039003293</v>
      </c>
      <c r="AD60">
        <f t="shared" si="64"/>
        <v>207.88591972562665</v>
      </c>
      <c r="AE60">
        <v>0</v>
      </c>
      <c r="AF60">
        <v>0</v>
      </c>
      <c r="AG60">
        <f t="shared" si="65"/>
        <v>1</v>
      </c>
      <c r="AH60">
        <f t="shared" si="66"/>
        <v>0</v>
      </c>
      <c r="AI60">
        <f t="shared" si="67"/>
        <v>52040.623873780023</v>
      </c>
      <c r="AJ60" t="s">
        <v>287</v>
      </c>
      <c r="AK60">
        <v>715.47692307692296</v>
      </c>
      <c r="AL60">
        <v>3262.08</v>
      </c>
      <c r="AM60">
        <f t="shared" si="68"/>
        <v>2546.603076923077</v>
      </c>
      <c r="AN60">
        <f t="shared" si="69"/>
        <v>0.78066849277855754</v>
      </c>
      <c r="AO60">
        <v>-0.57774747981622299</v>
      </c>
      <c r="AP60" t="s">
        <v>496</v>
      </c>
      <c r="AQ60">
        <v>1399.8527999999999</v>
      </c>
      <c r="AR60">
        <v>1868.47</v>
      </c>
      <c r="AS60">
        <f t="shared" si="70"/>
        <v>0.25080263531124403</v>
      </c>
      <c r="AT60">
        <v>0.5</v>
      </c>
      <c r="AU60">
        <f t="shared" si="71"/>
        <v>1180.1616975215331</v>
      </c>
      <c r="AV60">
        <f t="shared" si="72"/>
        <v>17.678493828373252</v>
      </c>
      <c r="AW60">
        <f t="shared" si="73"/>
        <v>147.99383191589587</v>
      </c>
      <c r="AX60">
        <f t="shared" si="74"/>
        <v>0.56332721424480992</v>
      </c>
      <c r="AY60">
        <f t="shared" si="75"/>
        <v>1.5469271157104617E-2</v>
      </c>
      <c r="AZ60">
        <f t="shared" si="76"/>
        <v>0.74585623531552547</v>
      </c>
      <c r="BA60" t="s">
        <v>497</v>
      </c>
      <c r="BB60">
        <v>815.91</v>
      </c>
      <c r="BC60">
        <f t="shared" si="77"/>
        <v>1052.56</v>
      </c>
      <c r="BD60">
        <f t="shared" si="78"/>
        <v>0.44521661472980179</v>
      </c>
      <c r="BE60">
        <f t="shared" si="79"/>
        <v>0.56971101763164456</v>
      </c>
      <c r="BF60">
        <f t="shared" si="80"/>
        <v>0.40643539790418387</v>
      </c>
      <c r="BG60">
        <f t="shared" si="81"/>
        <v>0.5472427221299927</v>
      </c>
      <c r="BH60">
        <f t="shared" si="82"/>
        <v>1399.97225806452</v>
      </c>
      <c r="BI60">
        <f t="shared" si="83"/>
        <v>1180.1616975215331</v>
      </c>
      <c r="BJ60">
        <f t="shared" si="84"/>
        <v>0.84298934548397564</v>
      </c>
      <c r="BK60">
        <f t="shared" si="85"/>
        <v>0.19597869096795129</v>
      </c>
      <c r="BL60">
        <v>6</v>
      </c>
      <c r="BM60">
        <v>0.5</v>
      </c>
      <c r="BN60" t="s">
        <v>290</v>
      </c>
      <c r="BO60">
        <v>2</v>
      </c>
      <c r="BP60">
        <v>1603922652.5999999</v>
      </c>
      <c r="BQ60">
        <v>374.79770967741899</v>
      </c>
      <c r="BR60">
        <v>400.00048387096803</v>
      </c>
      <c r="BS60">
        <v>31.437641935483899</v>
      </c>
      <c r="BT60">
        <v>21.1288870967742</v>
      </c>
      <c r="BU60">
        <v>372.876483870968</v>
      </c>
      <c r="BV60">
        <v>31.227658064516099</v>
      </c>
      <c r="BW60">
        <v>500.01235483871</v>
      </c>
      <c r="BX60">
        <v>101.695258064516</v>
      </c>
      <c r="BY60">
        <v>4.2622393548387101E-2</v>
      </c>
      <c r="BZ60">
        <v>36.9587</v>
      </c>
      <c r="CA60">
        <v>34.823364516128997</v>
      </c>
      <c r="CB60">
        <v>999.9</v>
      </c>
      <c r="CC60">
        <v>0</v>
      </c>
      <c r="CD60">
        <v>0</v>
      </c>
      <c r="CE60">
        <v>9998.9474193548394</v>
      </c>
      <c r="CF60">
        <v>0</v>
      </c>
      <c r="CG60">
        <v>371.59903225806403</v>
      </c>
      <c r="CH60">
        <v>1399.97225806452</v>
      </c>
      <c r="CI60">
        <v>0.89999770967741899</v>
      </c>
      <c r="CJ60">
        <v>0.10000229354838699</v>
      </c>
      <c r="CK60">
        <v>0</v>
      </c>
      <c r="CL60">
        <v>1403.63258064516</v>
      </c>
      <c r="CM60">
        <v>4.9997499999999997</v>
      </c>
      <c r="CN60">
        <v>19310.903225806502</v>
      </c>
      <c r="CO60">
        <v>12177.7903225806</v>
      </c>
      <c r="CP60">
        <v>47.3</v>
      </c>
      <c r="CQ60">
        <v>49.25</v>
      </c>
      <c r="CR60">
        <v>47.941064516129003</v>
      </c>
      <c r="CS60">
        <v>49.122935483870997</v>
      </c>
      <c r="CT60">
        <v>49.308</v>
      </c>
      <c r="CU60">
        <v>1255.47225806452</v>
      </c>
      <c r="CV60">
        <v>139.5</v>
      </c>
      <c r="CW60">
        <v>0</v>
      </c>
      <c r="CX60">
        <v>119.5</v>
      </c>
      <c r="CY60">
        <v>0</v>
      </c>
      <c r="CZ60">
        <v>1399.8527999999999</v>
      </c>
      <c r="DA60">
        <v>-217.498461199551</v>
      </c>
      <c r="DB60">
        <v>-2914.3384571317001</v>
      </c>
      <c r="DC60">
        <v>19260.284</v>
      </c>
      <c r="DD60">
        <v>15</v>
      </c>
      <c r="DE60">
        <v>1603922016.5</v>
      </c>
      <c r="DF60" t="s">
        <v>479</v>
      </c>
      <c r="DG60">
        <v>1603922016.5</v>
      </c>
      <c r="DH60">
        <v>1603922015.5</v>
      </c>
      <c r="DI60">
        <v>4</v>
      </c>
      <c r="DJ60">
        <v>-2.8000000000000001E-2</v>
      </c>
      <c r="DK60">
        <v>2.1000000000000001E-2</v>
      </c>
      <c r="DL60">
        <v>1.921</v>
      </c>
      <c r="DM60">
        <v>0.21</v>
      </c>
      <c r="DN60">
        <v>400</v>
      </c>
      <c r="DO60">
        <v>21</v>
      </c>
      <c r="DP60">
        <v>0.28000000000000003</v>
      </c>
      <c r="DQ60">
        <v>0.14000000000000001</v>
      </c>
      <c r="DR60">
        <v>17.678912078787398</v>
      </c>
      <c r="DS60">
        <v>-6.8387268591348194E-2</v>
      </c>
      <c r="DT60">
        <v>2.3166502881441502E-2</v>
      </c>
      <c r="DU60">
        <v>1</v>
      </c>
      <c r="DV60">
        <v>-25.204969999999999</v>
      </c>
      <c r="DW60">
        <v>-5.7010011123419399E-2</v>
      </c>
      <c r="DX60">
        <v>2.7034251731214601E-2</v>
      </c>
      <c r="DY60">
        <v>1</v>
      </c>
      <c r="DZ60">
        <v>10.311576666666699</v>
      </c>
      <c r="EA60">
        <v>0.58439599555062105</v>
      </c>
      <c r="EB60">
        <v>4.2427826429780102E-2</v>
      </c>
      <c r="EC60">
        <v>0</v>
      </c>
      <c r="ED60">
        <v>2</v>
      </c>
      <c r="EE60">
        <v>3</v>
      </c>
      <c r="EF60" t="s">
        <v>297</v>
      </c>
      <c r="EG60">
        <v>100</v>
      </c>
      <c r="EH60">
        <v>100</v>
      </c>
      <c r="EI60">
        <v>1.921</v>
      </c>
      <c r="EJ60">
        <v>0.2099</v>
      </c>
      <c r="EK60">
        <v>1.9211500000000099</v>
      </c>
      <c r="EL60">
        <v>0</v>
      </c>
      <c r="EM60">
        <v>0</v>
      </c>
      <c r="EN60">
        <v>0</v>
      </c>
      <c r="EO60">
        <v>0.20999000000000501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10.7</v>
      </c>
      <c r="EX60">
        <v>10.8</v>
      </c>
      <c r="EY60">
        <v>2</v>
      </c>
      <c r="EZ60">
        <v>513.279</v>
      </c>
      <c r="FA60">
        <v>496.613</v>
      </c>
      <c r="FB60">
        <v>35.963299999999997</v>
      </c>
      <c r="FC60">
        <v>32.982999999999997</v>
      </c>
      <c r="FD60">
        <v>30.0002</v>
      </c>
      <c r="FE60">
        <v>32.719299999999997</v>
      </c>
      <c r="FF60">
        <v>32.657699999999998</v>
      </c>
      <c r="FG60">
        <v>23.041699999999999</v>
      </c>
      <c r="FH60">
        <v>0</v>
      </c>
      <c r="FI60">
        <v>100</v>
      </c>
      <c r="FJ60">
        <v>-999.9</v>
      </c>
      <c r="FK60">
        <v>400</v>
      </c>
      <c r="FL60">
        <v>31.687100000000001</v>
      </c>
      <c r="FM60">
        <v>101.536</v>
      </c>
      <c r="FN60">
        <v>100.98399999999999</v>
      </c>
    </row>
    <row r="61" spans="1:170" x14ac:dyDescent="0.25">
      <c r="A61">
        <v>45</v>
      </c>
      <c r="B61">
        <v>1603922828.5999999</v>
      </c>
      <c r="C61">
        <v>7591.5999999046298</v>
      </c>
      <c r="D61" t="s">
        <v>498</v>
      </c>
      <c r="E61" t="s">
        <v>499</v>
      </c>
      <c r="F61" t="s">
        <v>495</v>
      </c>
      <c r="G61" t="s">
        <v>316</v>
      </c>
      <c r="H61">
        <v>1603922820.8499999</v>
      </c>
      <c r="I61">
        <f t="shared" si="43"/>
        <v>8.4426654288280653E-3</v>
      </c>
      <c r="J61">
        <f t="shared" si="44"/>
        <v>16.004105626344508</v>
      </c>
      <c r="K61">
        <f t="shared" si="45"/>
        <v>377.00450000000001</v>
      </c>
      <c r="L61">
        <f t="shared" si="46"/>
        <v>277.15926634628585</v>
      </c>
      <c r="M61">
        <f t="shared" si="47"/>
        <v>28.197240367979745</v>
      </c>
      <c r="N61">
        <f t="shared" si="48"/>
        <v>38.355154588366439</v>
      </c>
      <c r="O61">
        <f t="shared" si="49"/>
        <v>0.31592706333899923</v>
      </c>
      <c r="P61">
        <f t="shared" si="50"/>
        <v>2.9590911769486761</v>
      </c>
      <c r="Q61">
        <f t="shared" si="51"/>
        <v>0.29831312572852148</v>
      </c>
      <c r="R61">
        <f t="shared" si="52"/>
        <v>0.18794636305714446</v>
      </c>
      <c r="S61">
        <f t="shared" si="53"/>
        <v>231.2894992389916</v>
      </c>
      <c r="T61">
        <f t="shared" si="54"/>
        <v>36.320078635639106</v>
      </c>
      <c r="U61">
        <f t="shared" si="55"/>
        <v>35.80368</v>
      </c>
      <c r="V61">
        <f t="shared" si="56"/>
        <v>5.9046675331307128</v>
      </c>
      <c r="W61">
        <f t="shared" si="57"/>
        <v>49.642145557801278</v>
      </c>
      <c r="X61">
        <f t="shared" si="58"/>
        <v>3.1535642024927246</v>
      </c>
      <c r="Y61">
        <f t="shared" si="59"/>
        <v>6.3525944881267149</v>
      </c>
      <c r="Z61">
        <f t="shared" si="60"/>
        <v>2.7511033306379882</v>
      </c>
      <c r="AA61">
        <f t="shared" si="61"/>
        <v>-372.32154541131769</v>
      </c>
      <c r="AB61">
        <f t="shared" si="62"/>
        <v>212.89667426346656</v>
      </c>
      <c r="AC61">
        <f t="shared" si="63"/>
        <v>17.044465205116264</v>
      </c>
      <c r="AD61">
        <f t="shared" si="64"/>
        <v>88.909093296256742</v>
      </c>
      <c r="AE61">
        <v>0</v>
      </c>
      <c r="AF61">
        <v>0</v>
      </c>
      <c r="AG61">
        <f t="shared" si="65"/>
        <v>1</v>
      </c>
      <c r="AH61">
        <f t="shared" si="66"/>
        <v>0</v>
      </c>
      <c r="AI61">
        <f t="shared" si="67"/>
        <v>52015.003482544242</v>
      </c>
      <c r="AJ61" t="s">
        <v>287</v>
      </c>
      <c r="AK61">
        <v>715.47692307692296</v>
      </c>
      <c r="AL61">
        <v>3262.08</v>
      </c>
      <c r="AM61">
        <f t="shared" si="68"/>
        <v>2546.603076923077</v>
      </c>
      <c r="AN61">
        <f t="shared" si="69"/>
        <v>0.78066849277855754</v>
      </c>
      <c r="AO61">
        <v>-0.57774747981622299</v>
      </c>
      <c r="AP61" t="s">
        <v>500</v>
      </c>
      <c r="AQ61">
        <v>1140.8407999999999</v>
      </c>
      <c r="AR61">
        <v>1477.49</v>
      </c>
      <c r="AS61">
        <f t="shared" si="70"/>
        <v>0.22785210052183102</v>
      </c>
      <c r="AT61">
        <v>0.5</v>
      </c>
      <c r="AU61">
        <f t="shared" si="71"/>
        <v>1180.1771697508937</v>
      </c>
      <c r="AV61">
        <f t="shared" si="72"/>
        <v>16.004105626344508</v>
      </c>
      <c r="AW61">
        <f t="shared" si="73"/>
        <v>134.45292355782533</v>
      </c>
      <c r="AX61">
        <f t="shared" si="74"/>
        <v>0.49414886056758422</v>
      </c>
      <c r="AY61">
        <f t="shared" si="75"/>
        <v>1.4050308319098185E-2</v>
      </c>
      <c r="AZ61">
        <f t="shared" si="76"/>
        <v>1.20785250661595</v>
      </c>
      <c r="BA61" t="s">
        <v>501</v>
      </c>
      <c r="BB61">
        <v>747.39</v>
      </c>
      <c r="BC61">
        <f t="shared" si="77"/>
        <v>730.1</v>
      </c>
      <c r="BD61">
        <f t="shared" si="78"/>
        <v>0.46110012327078492</v>
      </c>
      <c r="BE61">
        <f t="shared" si="79"/>
        <v>0.70966600256890511</v>
      </c>
      <c r="BF61">
        <f t="shared" si="80"/>
        <v>0.44178926870828988</v>
      </c>
      <c r="BG61">
        <f t="shared" si="81"/>
        <v>0.70077273375331961</v>
      </c>
      <c r="BH61">
        <f t="shared" si="82"/>
        <v>1399.99066666667</v>
      </c>
      <c r="BI61">
        <f t="shared" si="83"/>
        <v>1180.1771697508937</v>
      </c>
      <c r="BJ61">
        <f t="shared" si="84"/>
        <v>0.8429893126079584</v>
      </c>
      <c r="BK61">
        <f t="shared" si="85"/>
        <v>0.19597862521591661</v>
      </c>
      <c r="BL61">
        <v>6</v>
      </c>
      <c r="BM61">
        <v>0.5</v>
      </c>
      <c r="BN61" t="s">
        <v>290</v>
      </c>
      <c r="BO61">
        <v>2</v>
      </c>
      <c r="BP61">
        <v>1603922820.8499999</v>
      </c>
      <c r="BQ61">
        <v>377.00450000000001</v>
      </c>
      <c r="BR61">
        <v>400.028633333333</v>
      </c>
      <c r="BS61">
        <v>30.997343333333301</v>
      </c>
      <c r="BT61">
        <v>21.180313333333299</v>
      </c>
      <c r="BU61">
        <v>375.083233333333</v>
      </c>
      <c r="BV61">
        <v>30.7873633333333</v>
      </c>
      <c r="BW61">
        <v>500.00653333333298</v>
      </c>
      <c r="BX61">
        <v>101.693966666667</v>
      </c>
      <c r="BY61">
        <v>4.2629550000000002E-2</v>
      </c>
      <c r="BZ61">
        <v>37.138199999999998</v>
      </c>
      <c r="CA61">
        <v>35.80368</v>
      </c>
      <c r="CB61">
        <v>999.9</v>
      </c>
      <c r="CC61">
        <v>0</v>
      </c>
      <c r="CD61">
        <v>0</v>
      </c>
      <c r="CE61">
        <v>9999.9816666666702</v>
      </c>
      <c r="CF61">
        <v>0</v>
      </c>
      <c r="CG61">
        <v>725.24936666666702</v>
      </c>
      <c r="CH61">
        <v>1399.99066666667</v>
      </c>
      <c r="CI61">
        <v>0.90000006666666599</v>
      </c>
      <c r="CJ61">
        <v>9.9999983333333403E-2</v>
      </c>
      <c r="CK61">
        <v>0</v>
      </c>
      <c r="CL61">
        <v>1143.48233333333</v>
      </c>
      <c r="CM61">
        <v>4.9997499999999997</v>
      </c>
      <c r="CN61">
        <v>15753.84</v>
      </c>
      <c r="CO61">
        <v>12177.9566666667</v>
      </c>
      <c r="CP61">
        <v>47.375</v>
      </c>
      <c r="CQ61">
        <v>49.293399999999998</v>
      </c>
      <c r="CR61">
        <v>48</v>
      </c>
      <c r="CS61">
        <v>49.186999999999998</v>
      </c>
      <c r="CT61">
        <v>49.375</v>
      </c>
      <c r="CU61">
        <v>1255.49066666667</v>
      </c>
      <c r="CV61">
        <v>139.500333333333</v>
      </c>
      <c r="CW61">
        <v>0</v>
      </c>
      <c r="CX61">
        <v>167.5</v>
      </c>
      <c r="CY61">
        <v>0</v>
      </c>
      <c r="CZ61">
        <v>1140.8407999999999</v>
      </c>
      <c r="DA61">
        <v>-195.24923047253</v>
      </c>
      <c r="DB61">
        <v>-2528.7615348127101</v>
      </c>
      <c r="DC61">
        <v>15718.392</v>
      </c>
      <c r="DD61">
        <v>15</v>
      </c>
      <c r="DE61">
        <v>1603922016.5</v>
      </c>
      <c r="DF61" t="s">
        <v>479</v>
      </c>
      <c r="DG61">
        <v>1603922016.5</v>
      </c>
      <c r="DH61">
        <v>1603922015.5</v>
      </c>
      <c r="DI61">
        <v>4</v>
      </c>
      <c r="DJ61">
        <v>-2.8000000000000001E-2</v>
      </c>
      <c r="DK61">
        <v>2.1000000000000001E-2</v>
      </c>
      <c r="DL61">
        <v>1.921</v>
      </c>
      <c r="DM61">
        <v>0.21</v>
      </c>
      <c r="DN61">
        <v>400</v>
      </c>
      <c r="DO61">
        <v>21</v>
      </c>
      <c r="DP61">
        <v>0.28000000000000003</v>
      </c>
      <c r="DQ61">
        <v>0.14000000000000001</v>
      </c>
      <c r="DR61">
        <v>16.012105096625898</v>
      </c>
      <c r="DS61">
        <v>-0.97309105994872303</v>
      </c>
      <c r="DT61">
        <v>8.5451050544665397E-2</v>
      </c>
      <c r="DU61">
        <v>0</v>
      </c>
      <c r="DV61">
        <v>-23.024143333333299</v>
      </c>
      <c r="DW61">
        <v>1.1436573971078901</v>
      </c>
      <c r="DX61">
        <v>9.7706668770469296E-2</v>
      </c>
      <c r="DY61">
        <v>0</v>
      </c>
      <c r="DZ61">
        <v>9.8170523333333293</v>
      </c>
      <c r="EA61">
        <v>0.180923426028919</v>
      </c>
      <c r="EB61">
        <v>1.31188367582224E-2</v>
      </c>
      <c r="EC61">
        <v>1</v>
      </c>
      <c r="ED61">
        <v>1</v>
      </c>
      <c r="EE61">
        <v>3</v>
      </c>
      <c r="EF61" t="s">
        <v>292</v>
      </c>
      <c r="EG61">
        <v>100</v>
      </c>
      <c r="EH61">
        <v>100</v>
      </c>
      <c r="EI61">
        <v>1.921</v>
      </c>
      <c r="EJ61">
        <v>0.21</v>
      </c>
      <c r="EK61">
        <v>1.9211500000000099</v>
      </c>
      <c r="EL61">
        <v>0</v>
      </c>
      <c r="EM61">
        <v>0</v>
      </c>
      <c r="EN61">
        <v>0</v>
      </c>
      <c r="EO61">
        <v>0.20999000000000501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13.5</v>
      </c>
      <c r="EX61">
        <v>13.6</v>
      </c>
      <c r="EY61">
        <v>2</v>
      </c>
      <c r="EZ61">
        <v>518.22400000000005</v>
      </c>
      <c r="FA61">
        <v>495.73500000000001</v>
      </c>
      <c r="FB61">
        <v>36.068199999999997</v>
      </c>
      <c r="FC61">
        <v>33.131</v>
      </c>
      <c r="FD61">
        <v>30.000399999999999</v>
      </c>
      <c r="FE61">
        <v>32.838900000000002</v>
      </c>
      <c r="FF61">
        <v>32.776600000000002</v>
      </c>
      <c r="FG61">
        <v>23.0364</v>
      </c>
      <c r="FH61">
        <v>0</v>
      </c>
      <c r="FI61">
        <v>100</v>
      </c>
      <c r="FJ61">
        <v>-999.9</v>
      </c>
      <c r="FK61">
        <v>400</v>
      </c>
      <c r="FL61">
        <v>31.021699999999999</v>
      </c>
      <c r="FM61">
        <v>101.504</v>
      </c>
      <c r="FN61">
        <v>100.946</v>
      </c>
    </row>
    <row r="62" spans="1:170" x14ac:dyDescent="0.25">
      <c r="A62">
        <v>46</v>
      </c>
      <c r="B62">
        <v>1603922988.5999999</v>
      </c>
      <c r="C62">
        <v>7751.5999999046298</v>
      </c>
      <c r="D62" t="s">
        <v>502</v>
      </c>
      <c r="E62" t="s">
        <v>503</v>
      </c>
      <c r="F62" t="s">
        <v>315</v>
      </c>
      <c r="G62" t="s">
        <v>413</v>
      </c>
      <c r="H62">
        <v>1603922980.8499999</v>
      </c>
      <c r="I62">
        <f t="shared" si="43"/>
        <v>1.0599125366561043E-2</v>
      </c>
      <c r="J62">
        <f t="shared" si="44"/>
        <v>19.646820236939686</v>
      </c>
      <c r="K62">
        <f t="shared" si="45"/>
        <v>371.70519999999999</v>
      </c>
      <c r="L62">
        <f t="shared" si="46"/>
        <v>285.78239601905381</v>
      </c>
      <c r="M62">
        <f t="shared" si="47"/>
        <v>29.075270483665619</v>
      </c>
      <c r="N62">
        <f t="shared" si="48"/>
        <v>37.816987262800005</v>
      </c>
      <c r="O62">
        <f t="shared" si="49"/>
        <v>0.4625761183320275</v>
      </c>
      <c r="P62">
        <f t="shared" si="50"/>
        <v>2.9599637168472626</v>
      </c>
      <c r="Q62">
        <f t="shared" si="51"/>
        <v>0.4258440690417607</v>
      </c>
      <c r="R62">
        <f t="shared" si="52"/>
        <v>0.26920928896421431</v>
      </c>
      <c r="S62">
        <f t="shared" si="53"/>
        <v>231.2943423370981</v>
      </c>
      <c r="T62">
        <f t="shared" si="54"/>
        <v>35.868678265964078</v>
      </c>
      <c r="U62">
        <f t="shared" si="55"/>
        <v>35.507253333333303</v>
      </c>
      <c r="V62">
        <f t="shared" si="56"/>
        <v>5.8089841804043054</v>
      </c>
      <c r="W62">
        <f t="shared" si="57"/>
        <v>53.09374127273334</v>
      </c>
      <c r="X62">
        <f t="shared" si="58"/>
        <v>3.3912226842862405</v>
      </c>
      <c r="Y62">
        <f t="shared" si="59"/>
        <v>6.3872362410215509</v>
      </c>
      <c r="Z62">
        <f t="shared" si="60"/>
        <v>2.4177614961180649</v>
      </c>
      <c r="AA62">
        <f t="shared" si="61"/>
        <v>-467.42142866534198</v>
      </c>
      <c r="AB62">
        <f t="shared" si="62"/>
        <v>276.18354947241977</v>
      </c>
      <c r="AC62">
        <f t="shared" si="63"/>
        <v>22.083688657921691</v>
      </c>
      <c r="AD62">
        <f t="shared" si="64"/>
        <v>62.140151802097591</v>
      </c>
      <c r="AE62">
        <v>0</v>
      </c>
      <c r="AF62">
        <v>0</v>
      </c>
      <c r="AG62">
        <f t="shared" si="65"/>
        <v>1</v>
      </c>
      <c r="AH62">
        <f t="shared" si="66"/>
        <v>0</v>
      </c>
      <c r="AI62">
        <f t="shared" si="67"/>
        <v>52023.003793314063</v>
      </c>
      <c r="AJ62" t="s">
        <v>287</v>
      </c>
      <c r="AK62">
        <v>715.47692307692296</v>
      </c>
      <c r="AL62">
        <v>3262.08</v>
      </c>
      <c r="AM62">
        <f t="shared" si="68"/>
        <v>2546.603076923077</v>
      </c>
      <c r="AN62">
        <f t="shared" si="69"/>
        <v>0.78066849277855754</v>
      </c>
      <c r="AO62">
        <v>-0.57774747981622299</v>
      </c>
      <c r="AP62" t="s">
        <v>504</v>
      </c>
      <c r="AQ62">
        <v>1155.75615384615</v>
      </c>
      <c r="AR62">
        <v>1622.71</v>
      </c>
      <c r="AS62">
        <f t="shared" si="70"/>
        <v>0.28776173570992347</v>
      </c>
      <c r="AT62">
        <v>0.5</v>
      </c>
      <c r="AU62">
        <f t="shared" si="71"/>
        <v>1180.1991267613275</v>
      </c>
      <c r="AV62">
        <f t="shared" si="72"/>
        <v>19.646820236939686</v>
      </c>
      <c r="AW62">
        <f t="shared" si="73"/>
        <v>169.80807460008779</v>
      </c>
      <c r="AX62">
        <f t="shared" si="74"/>
        <v>0.47939557900056085</v>
      </c>
      <c r="AY62">
        <f t="shared" si="75"/>
        <v>1.7136572344580235E-2</v>
      </c>
      <c r="AZ62">
        <f t="shared" si="76"/>
        <v>1.0102667759488755</v>
      </c>
      <c r="BA62" t="s">
        <v>505</v>
      </c>
      <c r="BB62">
        <v>844.79</v>
      </c>
      <c r="BC62">
        <f t="shared" si="77"/>
        <v>777.92000000000007</v>
      </c>
      <c r="BD62">
        <f t="shared" si="78"/>
        <v>0.60025946903775451</v>
      </c>
      <c r="BE62">
        <f t="shared" si="79"/>
        <v>0.67818507502202874</v>
      </c>
      <c r="BF62">
        <f t="shared" si="80"/>
        <v>0.51470108181851748</v>
      </c>
      <c r="BG62">
        <f t="shared" si="81"/>
        <v>0.64374774964175496</v>
      </c>
      <c r="BH62">
        <f t="shared" si="82"/>
        <v>1400.0163333333301</v>
      </c>
      <c r="BI62">
        <f t="shared" si="83"/>
        <v>1180.1991267613275</v>
      </c>
      <c r="BJ62">
        <f t="shared" si="84"/>
        <v>0.84298954138011029</v>
      </c>
      <c r="BK62">
        <f t="shared" si="85"/>
        <v>0.19597908276022044</v>
      </c>
      <c r="BL62">
        <v>6</v>
      </c>
      <c r="BM62">
        <v>0.5</v>
      </c>
      <c r="BN62" t="s">
        <v>290</v>
      </c>
      <c r="BO62">
        <v>2</v>
      </c>
      <c r="BP62">
        <v>1603922980.8499999</v>
      </c>
      <c r="BQ62">
        <v>371.70519999999999</v>
      </c>
      <c r="BR62">
        <v>400.00863333333302</v>
      </c>
      <c r="BS62">
        <v>33.332509999999999</v>
      </c>
      <c r="BT62">
        <v>21.037710000000001</v>
      </c>
      <c r="BU62">
        <v>369.78403333333301</v>
      </c>
      <c r="BV62">
        <v>33.122509999999998</v>
      </c>
      <c r="BW62">
        <v>500.00796666666702</v>
      </c>
      <c r="BX62">
        <v>101.696233333333</v>
      </c>
      <c r="BY62">
        <v>4.2960153333333299E-2</v>
      </c>
      <c r="BZ62">
        <v>37.237969999999997</v>
      </c>
      <c r="CA62">
        <v>35.507253333333303</v>
      </c>
      <c r="CB62">
        <v>999.9</v>
      </c>
      <c r="CC62">
        <v>0</v>
      </c>
      <c r="CD62">
        <v>0</v>
      </c>
      <c r="CE62">
        <v>10004.7076666667</v>
      </c>
      <c r="CF62">
        <v>0</v>
      </c>
      <c r="CG62">
        <v>368.45853333333298</v>
      </c>
      <c r="CH62">
        <v>1400.0163333333301</v>
      </c>
      <c r="CI62">
        <v>0.89999273333333296</v>
      </c>
      <c r="CJ62">
        <v>0.10000742</v>
      </c>
      <c r="CK62">
        <v>0</v>
      </c>
      <c r="CL62">
        <v>1156.43</v>
      </c>
      <c r="CM62">
        <v>4.9997499999999997</v>
      </c>
      <c r="CN62">
        <v>15836.6833333333</v>
      </c>
      <c r="CO62">
        <v>12178.176666666701</v>
      </c>
      <c r="CP62">
        <v>47.375</v>
      </c>
      <c r="CQ62">
        <v>49.186999999999998</v>
      </c>
      <c r="CR62">
        <v>47.970599999999997</v>
      </c>
      <c r="CS62">
        <v>49.125</v>
      </c>
      <c r="CT62">
        <v>49.375</v>
      </c>
      <c r="CU62">
        <v>1255.5039999999999</v>
      </c>
      <c r="CV62">
        <v>139.51366666666701</v>
      </c>
      <c r="CW62">
        <v>0</v>
      </c>
      <c r="CX62">
        <v>159.200000047684</v>
      </c>
      <c r="CY62">
        <v>0</v>
      </c>
      <c r="CZ62">
        <v>1155.75615384615</v>
      </c>
      <c r="DA62">
        <v>-140.568888980987</v>
      </c>
      <c r="DB62">
        <v>-1910.07863358126</v>
      </c>
      <c r="DC62">
        <v>15827.692307692299</v>
      </c>
      <c r="DD62">
        <v>15</v>
      </c>
      <c r="DE62">
        <v>1603922016.5</v>
      </c>
      <c r="DF62" t="s">
        <v>479</v>
      </c>
      <c r="DG62">
        <v>1603922016.5</v>
      </c>
      <c r="DH62">
        <v>1603922015.5</v>
      </c>
      <c r="DI62">
        <v>4</v>
      </c>
      <c r="DJ62">
        <v>-2.8000000000000001E-2</v>
      </c>
      <c r="DK62">
        <v>2.1000000000000001E-2</v>
      </c>
      <c r="DL62">
        <v>1.921</v>
      </c>
      <c r="DM62">
        <v>0.21</v>
      </c>
      <c r="DN62">
        <v>400</v>
      </c>
      <c r="DO62">
        <v>21</v>
      </c>
      <c r="DP62">
        <v>0.28000000000000003</v>
      </c>
      <c r="DQ62">
        <v>0.14000000000000001</v>
      </c>
      <c r="DR62">
        <v>19.652214095045</v>
      </c>
      <c r="DS62">
        <v>-0.209287109616238</v>
      </c>
      <c r="DT62">
        <v>3.7420387228511598E-2</v>
      </c>
      <c r="DU62">
        <v>1</v>
      </c>
      <c r="DV62">
        <v>-28.303463333333301</v>
      </c>
      <c r="DW62">
        <v>7.9664516129121093E-2</v>
      </c>
      <c r="DX62">
        <v>3.9724429791026701E-2</v>
      </c>
      <c r="DY62">
        <v>1</v>
      </c>
      <c r="DZ62">
        <v>12.2947966666667</v>
      </c>
      <c r="EA62">
        <v>0.24473325917686001</v>
      </c>
      <c r="EB62">
        <v>1.77906432960949E-2</v>
      </c>
      <c r="EC62">
        <v>0</v>
      </c>
      <c r="ED62">
        <v>2</v>
      </c>
      <c r="EE62">
        <v>3</v>
      </c>
      <c r="EF62" t="s">
        <v>297</v>
      </c>
      <c r="EG62">
        <v>100</v>
      </c>
      <c r="EH62">
        <v>100</v>
      </c>
      <c r="EI62">
        <v>1.9219999999999999</v>
      </c>
      <c r="EJ62">
        <v>0.21</v>
      </c>
      <c r="EK62">
        <v>1.9211500000000099</v>
      </c>
      <c r="EL62">
        <v>0</v>
      </c>
      <c r="EM62">
        <v>0</v>
      </c>
      <c r="EN62">
        <v>0</v>
      </c>
      <c r="EO62">
        <v>0.20999000000000501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16.2</v>
      </c>
      <c r="EX62">
        <v>16.2</v>
      </c>
      <c r="EY62">
        <v>2</v>
      </c>
      <c r="EZ62">
        <v>521.928</v>
      </c>
      <c r="FA62">
        <v>495.87900000000002</v>
      </c>
      <c r="FB62">
        <v>36.179299999999998</v>
      </c>
      <c r="FC62">
        <v>33.156999999999996</v>
      </c>
      <c r="FD62">
        <v>29.9999</v>
      </c>
      <c r="FE62">
        <v>32.8733</v>
      </c>
      <c r="FF62">
        <v>32.805199999999999</v>
      </c>
      <c r="FG62">
        <v>23.035799999999998</v>
      </c>
      <c r="FH62">
        <v>0</v>
      </c>
      <c r="FI62">
        <v>100</v>
      </c>
      <c r="FJ62">
        <v>-999.9</v>
      </c>
      <c r="FK62">
        <v>400</v>
      </c>
      <c r="FL62">
        <v>30.579899999999999</v>
      </c>
      <c r="FM62">
        <v>101.508</v>
      </c>
      <c r="FN62">
        <v>100.956</v>
      </c>
    </row>
    <row r="63" spans="1:170" x14ac:dyDescent="0.25">
      <c r="A63">
        <v>47</v>
      </c>
      <c r="B63">
        <v>1603923148.5999999</v>
      </c>
      <c r="C63">
        <v>7911.5999999046298</v>
      </c>
      <c r="D63" t="s">
        <v>506</v>
      </c>
      <c r="E63" t="s">
        <v>507</v>
      </c>
      <c r="F63" t="s">
        <v>315</v>
      </c>
      <c r="G63" t="s">
        <v>413</v>
      </c>
      <c r="H63">
        <v>1603923140.8499999</v>
      </c>
      <c r="I63">
        <f t="shared" si="43"/>
        <v>1.1017550233878126E-2</v>
      </c>
      <c r="J63">
        <f t="shared" si="44"/>
        <v>22.647618385630977</v>
      </c>
      <c r="K63">
        <f t="shared" si="45"/>
        <v>367.95620000000002</v>
      </c>
      <c r="L63">
        <f t="shared" si="46"/>
        <v>271.79355806588103</v>
      </c>
      <c r="M63">
        <f t="shared" si="47"/>
        <v>27.650849386093977</v>
      </c>
      <c r="N63">
        <f t="shared" si="48"/>
        <v>37.433931618104381</v>
      </c>
      <c r="O63">
        <f t="shared" si="49"/>
        <v>0.46804334854022772</v>
      </c>
      <c r="P63">
        <f t="shared" si="50"/>
        <v>2.9586352490546615</v>
      </c>
      <c r="Q63">
        <f t="shared" si="51"/>
        <v>0.43046022607573153</v>
      </c>
      <c r="R63">
        <f t="shared" si="52"/>
        <v>0.27216240535344732</v>
      </c>
      <c r="S63">
        <f t="shared" si="53"/>
        <v>231.28728328794804</v>
      </c>
      <c r="T63">
        <f t="shared" si="54"/>
        <v>35.788621111654471</v>
      </c>
      <c r="U63">
        <f t="shared" si="55"/>
        <v>35.818436666666699</v>
      </c>
      <c r="V63">
        <f t="shared" si="56"/>
        <v>5.9094663929485485</v>
      </c>
      <c r="W63">
        <f t="shared" si="57"/>
        <v>53.542721991904685</v>
      </c>
      <c r="X63">
        <f t="shared" si="58"/>
        <v>3.4250417334683672</v>
      </c>
      <c r="Y63">
        <f t="shared" si="59"/>
        <v>6.3968390213448831</v>
      </c>
      <c r="Z63">
        <f t="shared" si="60"/>
        <v>2.4844246594801813</v>
      </c>
      <c r="AA63">
        <f t="shared" si="61"/>
        <v>-485.87396531402538</v>
      </c>
      <c r="AB63">
        <f t="shared" si="62"/>
        <v>230.82211427986041</v>
      </c>
      <c r="AC63">
        <f t="shared" si="63"/>
        <v>18.495167942979073</v>
      </c>
      <c r="AD63">
        <f t="shared" si="64"/>
        <v>-5.2693998032378602</v>
      </c>
      <c r="AE63">
        <v>0</v>
      </c>
      <c r="AF63">
        <v>0</v>
      </c>
      <c r="AG63">
        <f t="shared" si="65"/>
        <v>1</v>
      </c>
      <c r="AH63">
        <f t="shared" si="66"/>
        <v>0</v>
      </c>
      <c r="AI63">
        <f t="shared" si="67"/>
        <v>51980.745002104712</v>
      </c>
      <c r="AJ63" t="s">
        <v>287</v>
      </c>
      <c r="AK63">
        <v>715.47692307692296</v>
      </c>
      <c r="AL63">
        <v>3262.08</v>
      </c>
      <c r="AM63">
        <f t="shared" si="68"/>
        <v>2546.603076923077</v>
      </c>
      <c r="AN63">
        <f t="shared" si="69"/>
        <v>0.78066849277855754</v>
      </c>
      <c r="AO63">
        <v>-0.57774747981622299</v>
      </c>
      <c r="AP63" t="s">
        <v>508</v>
      </c>
      <c r="AQ63">
        <v>1156.21038461538</v>
      </c>
      <c r="AR63">
        <v>1720.28</v>
      </c>
      <c r="AS63">
        <f t="shared" si="70"/>
        <v>0.32789407270015347</v>
      </c>
      <c r="AT63">
        <v>0.5</v>
      </c>
      <c r="AU63">
        <f t="shared" si="71"/>
        <v>1180.1641607473632</v>
      </c>
      <c r="AV63">
        <f t="shared" si="72"/>
        <v>22.647618385630977</v>
      </c>
      <c r="AW63">
        <f t="shared" si="73"/>
        <v>193.48441656110577</v>
      </c>
      <c r="AX63">
        <f t="shared" si="74"/>
        <v>0.51467784314181408</v>
      </c>
      <c r="AY63">
        <f t="shared" si="75"/>
        <v>1.9679775609131582E-2</v>
      </c>
      <c r="AZ63">
        <f t="shared" si="76"/>
        <v>0.89624944776431748</v>
      </c>
      <c r="BA63" t="s">
        <v>509</v>
      </c>
      <c r="BB63">
        <v>834.89</v>
      </c>
      <c r="BC63">
        <f t="shared" si="77"/>
        <v>885.39</v>
      </c>
      <c r="BD63">
        <f t="shared" si="78"/>
        <v>0.63708604726122953</v>
      </c>
      <c r="BE63">
        <f t="shared" si="79"/>
        <v>0.63522015169805413</v>
      </c>
      <c r="BF63">
        <f t="shared" si="80"/>
        <v>0.56137329626012133</v>
      </c>
      <c r="BG63">
        <f t="shared" si="81"/>
        <v>0.60543396572930941</v>
      </c>
      <c r="BH63">
        <f t="shared" si="82"/>
        <v>1399.9749999999999</v>
      </c>
      <c r="BI63">
        <f t="shared" si="83"/>
        <v>1180.1641607473632</v>
      </c>
      <c r="BJ63">
        <f t="shared" si="84"/>
        <v>0.84298945391693658</v>
      </c>
      <c r="BK63">
        <f t="shared" si="85"/>
        <v>0.19597890783387339</v>
      </c>
      <c r="BL63">
        <v>6</v>
      </c>
      <c r="BM63">
        <v>0.5</v>
      </c>
      <c r="BN63" t="s">
        <v>290</v>
      </c>
      <c r="BO63">
        <v>2</v>
      </c>
      <c r="BP63">
        <v>1603923140.8499999</v>
      </c>
      <c r="BQ63">
        <v>367.95620000000002</v>
      </c>
      <c r="BR63">
        <v>399.99783333333301</v>
      </c>
      <c r="BS63">
        <v>33.66639</v>
      </c>
      <c r="BT63">
        <v>20.890546666666701</v>
      </c>
      <c r="BU63">
        <v>366.0351</v>
      </c>
      <c r="BV63">
        <v>33.456389999999999</v>
      </c>
      <c r="BW63">
        <v>500.00436666666701</v>
      </c>
      <c r="BX63">
        <v>101.693166666667</v>
      </c>
      <c r="BY63">
        <v>4.1582246666666697E-2</v>
      </c>
      <c r="BZ63">
        <v>37.265543333333298</v>
      </c>
      <c r="CA63">
        <v>35.818436666666699</v>
      </c>
      <c r="CB63">
        <v>999.9</v>
      </c>
      <c r="CC63">
        <v>0</v>
      </c>
      <c r="CD63">
        <v>0</v>
      </c>
      <c r="CE63">
        <v>9997.4750000000004</v>
      </c>
      <c r="CF63">
        <v>0</v>
      </c>
      <c r="CG63">
        <v>285.21496666666701</v>
      </c>
      <c r="CH63">
        <v>1399.9749999999999</v>
      </c>
      <c r="CI63">
        <v>0.89999403333333305</v>
      </c>
      <c r="CJ63">
        <v>0.1000061</v>
      </c>
      <c r="CK63">
        <v>0</v>
      </c>
      <c r="CL63">
        <v>1156.79633333333</v>
      </c>
      <c r="CM63">
        <v>4.9997499999999997</v>
      </c>
      <c r="CN63">
        <v>15777.2833333333</v>
      </c>
      <c r="CO63">
        <v>12177.8066666667</v>
      </c>
      <c r="CP63">
        <v>47.4412666666666</v>
      </c>
      <c r="CQ63">
        <v>49.182866666666598</v>
      </c>
      <c r="CR63">
        <v>48.020666666666699</v>
      </c>
      <c r="CS63">
        <v>49.153933333333299</v>
      </c>
      <c r="CT63">
        <v>49.441200000000002</v>
      </c>
      <c r="CU63">
        <v>1255.46966666667</v>
      </c>
      <c r="CV63">
        <v>139.505333333333</v>
      </c>
      <c r="CW63">
        <v>0</v>
      </c>
      <c r="CX63">
        <v>159.30000019073501</v>
      </c>
      <c r="CY63">
        <v>0</v>
      </c>
      <c r="CZ63">
        <v>1156.21038461538</v>
      </c>
      <c r="DA63">
        <v>-96.422905973182495</v>
      </c>
      <c r="DB63">
        <v>-1298.0888886743101</v>
      </c>
      <c r="DC63">
        <v>15768.9576923077</v>
      </c>
      <c r="DD63">
        <v>15</v>
      </c>
      <c r="DE63">
        <v>1603922016.5</v>
      </c>
      <c r="DF63" t="s">
        <v>479</v>
      </c>
      <c r="DG63">
        <v>1603922016.5</v>
      </c>
      <c r="DH63">
        <v>1603922015.5</v>
      </c>
      <c r="DI63">
        <v>4</v>
      </c>
      <c r="DJ63">
        <v>-2.8000000000000001E-2</v>
      </c>
      <c r="DK63">
        <v>2.1000000000000001E-2</v>
      </c>
      <c r="DL63">
        <v>1.921</v>
      </c>
      <c r="DM63">
        <v>0.21</v>
      </c>
      <c r="DN63">
        <v>400</v>
      </c>
      <c r="DO63">
        <v>21</v>
      </c>
      <c r="DP63">
        <v>0.28000000000000003</v>
      </c>
      <c r="DQ63">
        <v>0.14000000000000001</v>
      </c>
      <c r="DR63">
        <v>22.651176101797599</v>
      </c>
      <c r="DS63">
        <v>-0.603107357472774</v>
      </c>
      <c r="DT63">
        <v>4.74934093522855E-2</v>
      </c>
      <c r="DU63">
        <v>0</v>
      </c>
      <c r="DV63">
        <v>-32.041603333333299</v>
      </c>
      <c r="DW63">
        <v>0.65375839822017101</v>
      </c>
      <c r="DX63">
        <v>5.2903953748488497E-2</v>
      </c>
      <c r="DY63">
        <v>0</v>
      </c>
      <c r="DZ63">
        <v>12.775840000000001</v>
      </c>
      <c r="EA63">
        <v>6.7696551724137105E-2</v>
      </c>
      <c r="EB63">
        <v>5.1785841050746599E-3</v>
      </c>
      <c r="EC63">
        <v>1</v>
      </c>
      <c r="ED63">
        <v>1</v>
      </c>
      <c r="EE63">
        <v>3</v>
      </c>
      <c r="EF63" t="s">
        <v>292</v>
      </c>
      <c r="EG63">
        <v>100</v>
      </c>
      <c r="EH63">
        <v>100</v>
      </c>
      <c r="EI63">
        <v>1.921</v>
      </c>
      <c r="EJ63">
        <v>0.21</v>
      </c>
      <c r="EK63">
        <v>1.9211500000000099</v>
      </c>
      <c r="EL63">
        <v>0</v>
      </c>
      <c r="EM63">
        <v>0</v>
      </c>
      <c r="EN63">
        <v>0</v>
      </c>
      <c r="EO63">
        <v>0.20999000000000501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18.899999999999999</v>
      </c>
      <c r="EX63">
        <v>18.899999999999999</v>
      </c>
      <c r="EY63">
        <v>2</v>
      </c>
      <c r="EZ63">
        <v>521.90599999999995</v>
      </c>
      <c r="FA63">
        <v>495.916</v>
      </c>
      <c r="FB63">
        <v>36.227800000000002</v>
      </c>
      <c r="FC63">
        <v>33.2258</v>
      </c>
      <c r="FD63">
        <v>30.000699999999998</v>
      </c>
      <c r="FE63">
        <v>32.943300000000001</v>
      </c>
      <c r="FF63">
        <v>32.880699999999997</v>
      </c>
      <c r="FG63">
        <v>23.023299999999999</v>
      </c>
      <c r="FH63">
        <v>0</v>
      </c>
      <c r="FI63">
        <v>100</v>
      </c>
      <c r="FJ63">
        <v>-999.9</v>
      </c>
      <c r="FK63">
        <v>400</v>
      </c>
      <c r="FL63">
        <v>32.739600000000003</v>
      </c>
      <c r="FM63">
        <v>101.49</v>
      </c>
      <c r="FN63">
        <v>100.93300000000001</v>
      </c>
    </row>
    <row r="64" spans="1:170" x14ac:dyDescent="0.25">
      <c r="A64">
        <v>48</v>
      </c>
      <c r="B64">
        <v>1603923284.5999999</v>
      </c>
      <c r="C64">
        <v>8047.5999999046298</v>
      </c>
      <c r="D64" t="s">
        <v>510</v>
      </c>
      <c r="E64" t="s">
        <v>511</v>
      </c>
      <c r="F64" t="s">
        <v>468</v>
      </c>
      <c r="G64" t="s">
        <v>326</v>
      </c>
      <c r="H64">
        <v>1603923276.5999999</v>
      </c>
      <c r="I64">
        <f t="shared" si="43"/>
        <v>8.0950910864923762E-3</v>
      </c>
      <c r="J64">
        <f t="shared" si="44"/>
        <v>17.687881732494979</v>
      </c>
      <c r="K64">
        <f t="shared" si="45"/>
        <v>375.12509677419399</v>
      </c>
      <c r="L64">
        <f t="shared" si="46"/>
        <v>256.17443074521759</v>
      </c>
      <c r="M64">
        <f t="shared" si="47"/>
        <v>26.059470953222618</v>
      </c>
      <c r="N64">
        <f t="shared" si="48"/>
        <v>38.159786418865416</v>
      </c>
      <c r="O64">
        <f t="shared" si="49"/>
        <v>0.2847087868029064</v>
      </c>
      <c r="P64">
        <f t="shared" si="50"/>
        <v>2.9587369108589048</v>
      </c>
      <c r="Q64">
        <f t="shared" si="51"/>
        <v>0.27031713179960942</v>
      </c>
      <c r="R64">
        <f t="shared" si="52"/>
        <v>0.17018059669063451</v>
      </c>
      <c r="S64">
        <f t="shared" si="53"/>
        <v>231.28994699712854</v>
      </c>
      <c r="T64">
        <f t="shared" si="54"/>
        <v>36.516238688533726</v>
      </c>
      <c r="U64">
        <f t="shared" si="55"/>
        <v>36.0371806451613</v>
      </c>
      <c r="V64">
        <f t="shared" si="56"/>
        <v>5.9810002193864475</v>
      </c>
      <c r="W64">
        <f t="shared" si="57"/>
        <v>48.04794631249073</v>
      </c>
      <c r="X64">
        <f t="shared" si="58"/>
        <v>3.0701893271518355</v>
      </c>
      <c r="Y64">
        <f t="shared" si="59"/>
        <v>6.3898450668092286</v>
      </c>
      <c r="Z64">
        <f t="shared" si="60"/>
        <v>2.9108108922346121</v>
      </c>
      <c r="AA64">
        <f t="shared" si="61"/>
        <v>-356.99351691431377</v>
      </c>
      <c r="AB64">
        <f t="shared" si="62"/>
        <v>192.73508126296187</v>
      </c>
      <c r="AC64">
        <f t="shared" si="63"/>
        <v>15.457669737916905</v>
      </c>
      <c r="AD64">
        <f t="shared" si="64"/>
        <v>82.489181083693552</v>
      </c>
      <c r="AE64">
        <v>0</v>
      </c>
      <c r="AF64">
        <v>0</v>
      </c>
      <c r="AG64">
        <f t="shared" si="65"/>
        <v>1</v>
      </c>
      <c r="AH64">
        <f t="shared" si="66"/>
        <v>0</v>
      </c>
      <c r="AI64">
        <f t="shared" si="67"/>
        <v>51986.806859753786</v>
      </c>
      <c r="AJ64" t="s">
        <v>287</v>
      </c>
      <c r="AK64">
        <v>715.47692307692296</v>
      </c>
      <c r="AL64">
        <v>3262.08</v>
      </c>
      <c r="AM64">
        <f t="shared" si="68"/>
        <v>2546.603076923077</v>
      </c>
      <c r="AN64">
        <f t="shared" si="69"/>
        <v>0.78066849277855754</v>
      </c>
      <c r="AO64">
        <v>-0.57774747981622299</v>
      </c>
      <c r="AP64" t="s">
        <v>512</v>
      </c>
      <c r="AQ64">
        <v>927.69716000000005</v>
      </c>
      <c r="AR64">
        <v>1296.68</v>
      </c>
      <c r="AS64">
        <f t="shared" si="70"/>
        <v>0.28455967547891536</v>
      </c>
      <c r="AT64">
        <v>0.5</v>
      </c>
      <c r="AU64">
        <f t="shared" si="71"/>
        <v>1180.1820201021148</v>
      </c>
      <c r="AV64">
        <f t="shared" si="72"/>
        <v>17.687881732494979</v>
      </c>
      <c r="AW64">
        <f t="shared" si="73"/>
        <v>167.91610632315428</v>
      </c>
      <c r="AX64">
        <f t="shared" si="74"/>
        <v>0.45887188820680513</v>
      </c>
      <c r="AY64">
        <f t="shared" si="75"/>
        <v>1.5476959402186772E-2</v>
      </c>
      <c r="AZ64">
        <f t="shared" si="76"/>
        <v>1.5157170620353517</v>
      </c>
      <c r="BA64" t="s">
        <v>513</v>
      </c>
      <c r="BB64">
        <v>701.67</v>
      </c>
      <c r="BC64">
        <f t="shared" si="77"/>
        <v>595.0100000000001</v>
      </c>
      <c r="BD64">
        <f t="shared" si="78"/>
        <v>0.62012880455790653</v>
      </c>
      <c r="BE64">
        <f t="shared" si="79"/>
        <v>0.76761143723075598</v>
      </c>
      <c r="BF64">
        <f t="shared" si="80"/>
        <v>0.63486043803039827</v>
      </c>
      <c r="BG64">
        <f t="shared" si="81"/>
        <v>0.77177319771979802</v>
      </c>
      <c r="BH64">
        <f t="shared" si="82"/>
        <v>1399.99677419355</v>
      </c>
      <c r="BI64">
        <f t="shared" si="83"/>
        <v>1180.1820201021148</v>
      </c>
      <c r="BJ64">
        <f t="shared" si="84"/>
        <v>0.84298909958699264</v>
      </c>
      <c r="BK64">
        <f t="shared" si="85"/>
        <v>0.19597819917398526</v>
      </c>
      <c r="BL64">
        <v>6</v>
      </c>
      <c r="BM64">
        <v>0.5</v>
      </c>
      <c r="BN64" t="s">
        <v>290</v>
      </c>
      <c r="BO64">
        <v>2</v>
      </c>
      <c r="BP64">
        <v>1603923276.5999999</v>
      </c>
      <c r="BQ64">
        <v>375.12509677419399</v>
      </c>
      <c r="BR64">
        <v>399.99390322580598</v>
      </c>
      <c r="BS64">
        <v>30.1811193548387</v>
      </c>
      <c r="BT64">
        <v>20.7604419354839</v>
      </c>
      <c r="BU64">
        <v>373.20400000000001</v>
      </c>
      <c r="BV64">
        <v>29.9711322580645</v>
      </c>
      <c r="BW64">
        <v>500.013225806452</v>
      </c>
      <c r="BX64">
        <v>101.684677419355</v>
      </c>
      <c r="BY64">
        <v>4.0818280645161298E-2</v>
      </c>
      <c r="BZ64">
        <v>37.245464516128997</v>
      </c>
      <c r="CA64">
        <v>36.0371806451613</v>
      </c>
      <c r="CB64">
        <v>999.9</v>
      </c>
      <c r="CC64">
        <v>0</v>
      </c>
      <c r="CD64">
        <v>0</v>
      </c>
      <c r="CE64">
        <v>9998.8861290322602</v>
      </c>
      <c r="CF64">
        <v>0</v>
      </c>
      <c r="CG64">
        <v>505.15751612903199</v>
      </c>
      <c r="CH64">
        <v>1399.99677419355</v>
      </c>
      <c r="CI64">
        <v>0.90000654838709704</v>
      </c>
      <c r="CJ64">
        <v>9.9993774193548393E-2</v>
      </c>
      <c r="CK64">
        <v>0</v>
      </c>
      <c r="CL64">
        <v>928.55358064516099</v>
      </c>
      <c r="CM64">
        <v>4.9997499999999997</v>
      </c>
      <c r="CN64">
        <v>12754.2129032258</v>
      </c>
      <c r="CO64">
        <v>12178.0419354839</v>
      </c>
      <c r="CP64">
        <v>47.5</v>
      </c>
      <c r="CQ64">
        <v>49.143000000000001</v>
      </c>
      <c r="CR64">
        <v>48.058</v>
      </c>
      <c r="CS64">
        <v>49.128999999999998</v>
      </c>
      <c r="CT64">
        <v>49.436999999999998</v>
      </c>
      <c r="CU64">
        <v>1255.5058064516099</v>
      </c>
      <c r="CV64">
        <v>139.49096774193501</v>
      </c>
      <c r="CW64">
        <v>0</v>
      </c>
      <c r="CX64">
        <v>134.90000009536701</v>
      </c>
      <c r="CY64">
        <v>0</v>
      </c>
      <c r="CZ64">
        <v>927.69716000000005</v>
      </c>
      <c r="DA64">
        <v>-89.868461402227993</v>
      </c>
      <c r="DB64">
        <v>-1176.9615366821399</v>
      </c>
      <c r="DC64">
        <v>12743.136</v>
      </c>
      <c r="DD64">
        <v>15</v>
      </c>
      <c r="DE64">
        <v>1603922016.5</v>
      </c>
      <c r="DF64" t="s">
        <v>479</v>
      </c>
      <c r="DG64">
        <v>1603922016.5</v>
      </c>
      <c r="DH64">
        <v>1603922015.5</v>
      </c>
      <c r="DI64">
        <v>4</v>
      </c>
      <c r="DJ64">
        <v>-2.8000000000000001E-2</v>
      </c>
      <c r="DK64">
        <v>2.1000000000000001E-2</v>
      </c>
      <c r="DL64">
        <v>1.921</v>
      </c>
      <c r="DM64">
        <v>0.21</v>
      </c>
      <c r="DN64">
        <v>400</v>
      </c>
      <c r="DO64">
        <v>21</v>
      </c>
      <c r="DP64">
        <v>0.28000000000000003</v>
      </c>
      <c r="DQ64">
        <v>0.14000000000000001</v>
      </c>
      <c r="DR64">
        <v>17.692954042618901</v>
      </c>
      <c r="DS64">
        <v>-1.10763073566409</v>
      </c>
      <c r="DT64">
        <v>8.3302894419656201E-2</v>
      </c>
      <c r="DU64">
        <v>0</v>
      </c>
      <c r="DV64">
        <v>-24.862913333333299</v>
      </c>
      <c r="DW64">
        <v>1.2612520578420501</v>
      </c>
      <c r="DX64">
        <v>9.5150143574364604E-2</v>
      </c>
      <c r="DY64">
        <v>0</v>
      </c>
      <c r="DZ64">
        <v>9.4215866666666592</v>
      </c>
      <c r="EA64">
        <v>0.144105183537277</v>
      </c>
      <c r="EB64">
        <v>1.1113477503563901E-2</v>
      </c>
      <c r="EC64">
        <v>1</v>
      </c>
      <c r="ED64">
        <v>1</v>
      </c>
      <c r="EE64">
        <v>3</v>
      </c>
      <c r="EF64" t="s">
        <v>292</v>
      </c>
      <c r="EG64">
        <v>100</v>
      </c>
      <c r="EH64">
        <v>100</v>
      </c>
      <c r="EI64">
        <v>1.921</v>
      </c>
      <c r="EJ64">
        <v>0.21</v>
      </c>
      <c r="EK64">
        <v>1.9211500000000099</v>
      </c>
      <c r="EL64">
        <v>0</v>
      </c>
      <c r="EM64">
        <v>0</v>
      </c>
      <c r="EN64">
        <v>0</v>
      </c>
      <c r="EO64">
        <v>0.20999000000000501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21.1</v>
      </c>
      <c r="EX64">
        <v>21.2</v>
      </c>
      <c r="EY64">
        <v>2</v>
      </c>
      <c r="EZ64">
        <v>515.09799999999996</v>
      </c>
      <c r="FA64">
        <v>496.15600000000001</v>
      </c>
      <c r="FB64">
        <v>36.181800000000003</v>
      </c>
      <c r="FC64">
        <v>33.322499999999998</v>
      </c>
      <c r="FD64">
        <v>30.000499999999999</v>
      </c>
      <c r="FE64">
        <v>33.033999999999999</v>
      </c>
      <c r="FF64">
        <v>32.972200000000001</v>
      </c>
      <c r="FG64">
        <v>23.023</v>
      </c>
      <c r="FH64">
        <v>0</v>
      </c>
      <c r="FI64">
        <v>100</v>
      </c>
      <c r="FJ64">
        <v>-999.9</v>
      </c>
      <c r="FK64">
        <v>400</v>
      </c>
      <c r="FL64">
        <v>33.1008</v>
      </c>
      <c r="FM64">
        <v>101.47799999999999</v>
      </c>
      <c r="FN64">
        <v>100.91</v>
      </c>
    </row>
    <row r="65" spans="1:170" x14ac:dyDescent="0.25">
      <c r="A65">
        <v>49</v>
      </c>
      <c r="B65">
        <v>1603923386.0999999</v>
      </c>
      <c r="C65">
        <v>8149.0999999046298</v>
      </c>
      <c r="D65" t="s">
        <v>514</v>
      </c>
      <c r="E65" t="s">
        <v>515</v>
      </c>
      <c r="F65" t="s">
        <v>468</v>
      </c>
      <c r="G65" t="s">
        <v>326</v>
      </c>
      <c r="H65">
        <v>1603923378.3499999</v>
      </c>
      <c r="I65">
        <f t="shared" si="43"/>
        <v>4.9347756834084416E-3</v>
      </c>
      <c r="J65">
        <f t="shared" si="44"/>
        <v>13.575454013107263</v>
      </c>
      <c r="K65">
        <f t="shared" si="45"/>
        <v>381.46996666666701</v>
      </c>
      <c r="L65">
        <f t="shared" si="46"/>
        <v>204.89081601945793</v>
      </c>
      <c r="M65">
        <f t="shared" si="47"/>
        <v>20.842297126385315</v>
      </c>
      <c r="N65">
        <f t="shared" si="48"/>
        <v>38.804620648804082</v>
      </c>
      <c r="O65">
        <f t="shared" si="49"/>
        <v>0.13915780350691542</v>
      </c>
      <c r="P65">
        <f t="shared" si="50"/>
        <v>2.9588219675413727</v>
      </c>
      <c r="Q65">
        <f t="shared" si="51"/>
        <v>0.13562145943095244</v>
      </c>
      <c r="R65">
        <f t="shared" si="52"/>
        <v>8.5073653509481373E-2</v>
      </c>
      <c r="S65">
        <f t="shared" si="53"/>
        <v>231.28731640796852</v>
      </c>
      <c r="T65">
        <f t="shared" si="54"/>
        <v>37.433363625906388</v>
      </c>
      <c r="U65">
        <f t="shared" si="55"/>
        <v>36.772790000000001</v>
      </c>
      <c r="V65">
        <f t="shared" si="56"/>
        <v>6.2271069984850431</v>
      </c>
      <c r="W65">
        <f t="shared" si="57"/>
        <v>41.817531174558241</v>
      </c>
      <c r="X65">
        <f t="shared" si="58"/>
        <v>2.6879335537364932</v>
      </c>
      <c r="Y65">
        <f t="shared" si="59"/>
        <v>6.4277672025072352</v>
      </c>
      <c r="Z65">
        <f t="shared" si="60"/>
        <v>3.5391734447485499</v>
      </c>
      <c r="AA65">
        <f t="shared" si="61"/>
        <v>-217.62360763831228</v>
      </c>
      <c r="AB65">
        <f t="shared" si="62"/>
        <v>92.729315163231618</v>
      </c>
      <c r="AC65">
        <f t="shared" si="63"/>
        <v>7.4672643379425931</v>
      </c>
      <c r="AD65">
        <f t="shared" si="64"/>
        <v>113.86028827083045</v>
      </c>
      <c r="AE65">
        <v>0</v>
      </c>
      <c r="AF65">
        <v>0</v>
      </c>
      <c r="AG65">
        <f t="shared" si="65"/>
        <v>1</v>
      </c>
      <c r="AH65">
        <f t="shared" si="66"/>
        <v>0</v>
      </c>
      <c r="AI65">
        <f t="shared" si="67"/>
        <v>51970.926381174089</v>
      </c>
      <c r="AJ65" t="s">
        <v>287</v>
      </c>
      <c r="AK65">
        <v>715.47692307692296</v>
      </c>
      <c r="AL65">
        <v>3262.08</v>
      </c>
      <c r="AM65">
        <f t="shared" si="68"/>
        <v>2546.603076923077</v>
      </c>
      <c r="AN65">
        <f t="shared" si="69"/>
        <v>0.78066849277855754</v>
      </c>
      <c r="AO65">
        <v>-0.57774747981622299</v>
      </c>
      <c r="AP65" t="s">
        <v>516</v>
      </c>
      <c r="AQ65">
        <v>1045.16076923077</v>
      </c>
      <c r="AR65">
        <v>1408.8</v>
      </c>
      <c r="AS65">
        <f t="shared" si="70"/>
        <v>0.25811984012580202</v>
      </c>
      <c r="AT65">
        <v>0.5</v>
      </c>
      <c r="AU65">
        <f t="shared" si="71"/>
        <v>1180.1656887544414</v>
      </c>
      <c r="AV65">
        <f t="shared" si="72"/>
        <v>13.575454013107263</v>
      </c>
      <c r="AW65">
        <f t="shared" si="73"/>
        <v>152.31208945162672</v>
      </c>
      <c r="AX65">
        <f t="shared" si="74"/>
        <v>0.43571124361158431</v>
      </c>
      <c r="AY65">
        <f t="shared" si="75"/>
        <v>1.199255462837673E-2</v>
      </c>
      <c r="AZ65">
        <f t="shared" si="76"/>
        <v>1.3155025553662691</v>
      </c>
      <c r="BA65" t="s">
        <v>517</v>
      </c>
      <c r="BB65">
        <v>794.97</v>
      </c>
      <c r="BC65">
        <f t="shared" si="77"/>
        <v>613.82999999999993</v>
      </c>
      <c r="BD65">
        <f t="shared" si="78"/>
        <v>0.59241032658754045</v>
      </c>
      <c r="BE65">
        <f t="shared" si="79"/>
        <v>0.7511947177061421</v>
      </c>
      <c r="BF65">
        <f t="shared" si="80"/>
        <v>0.52448741845293445</v>
      </c>
      <c r="BG65">
        <f t="shared" si="81"/>
        <v>0.72774592035725416</v>
      </c>
      <c r="BH65">
        <f t="shared" si="82"/>
        <v>1399.9770000000001</v>
      </c>
      <c r="BI65">
        <f t="shared" si="83"/>
        <v>1180.1656887544414</v>
      </c>
      <c r="BJ65">
        <f t="shared" si="84"/>
        <v>0.84298934107806145</v>
      </c>
      <c r="BK65">
        <f t="shared" si="85"/>
        <v>0.19597868215612288</v>
      </c>
      <c r="BL65">
        <v>6</v>
      </c>
      <c r="BM65">
        <v>0.5</v>
      </c>
      <c r="BN65" t="s">
        <v>290</v>
      </c>
      <c r="BO65">
        <v>2</v>
      </c>
      <c r="BP65">
        <v>1603923378.3499999</v>
      </c>
      <c r="BQ65">
        <v>381.46996666666701</v>
      </c>
      <c r="BR65">
        <v>400.0188</v>
      </c>
      <c r="BS65">
        <v>26.42381</v>
      </c>
      <c r="BT65">
        <v>20.658763333333301</v>
      </c>
      <c r="BU65">
        <v>379.54883333333299</v>
      </c>
      <c r="BV65">
        <v>26.213826666666701</v>
      </c>
      <c r="BW65">
        <v>500.01816666666701</v>
      </c>
      <c r="BX65">
        <v>101.680533333333</v>
      </c>
      <c r="BY65">
        <v>4.3387393333333302E-2</v>
      </c>
      <c r="BZ65">
        <v>37.354106666666702</v>
      </c>
      <c r="CA65">
        <v>36.772790000000001</v>
      </c>
      <c r="CB65">
        <v>999.9</v>
      </c>
      <c r="CC65">
        <v>0</v>
      </c>
      <c r="CD65">
        <v>0</v>
      </c>
      <c r="CE65">
        <v>9999.7759999999998</v>
      </c>
      <c r="CF65">
        <v>0</v>
      </c>
      <c r="CG65">
        <v>362.93746666666698</v>
      </c>
      <c r="CH65">
        <v>1399.9770000000001</v>
      </c>
      <c r="CI65">
        <v>0.89999866666666695</v>
      </c>
      <c r="CJ65">
        <v>0.100001466666667</v>
      </c>
      <c r="CK65">
        <v>0</v>
      </c>
      <c r="CL65">
        <v>1045.0936666666701</v>
      </c>
      <c r="CM65">
        <v>4.9997499999999997</v>
      </c>
      <c r="CN65">
        <v>14383.243333333299</v>
      </c>
      <c r="CO65">
        <v>12177.836666666701</v>
      </c>
      <c r="CP65">
        <v>47.566200000000002</v>
      </c>
      <c r="CQ65">
        <v>49.186999999999998</v>
      </c>
      <c r="CR65">
        <v>48.125</v>
      </c>
      <c r="CS65">
        <v>49.182866666666598</v>
      </c>
      <c r="CT65">
        <v>49.5</v>
      </c>
      <c r="CU65">
        <v>1255.4773333333301</v>
      </c>
      <c r="CV65">
        <v>139.500333333333</v>
      </c>
      <c r="CW65">
        <v>0</v>
      </c>
      <c r="CX65">
        <v>100.30000019073501</v>
      </c>
      <c r="CY65">
        <v>0</v>
      </c>
      <c r="CZ65">
        <v>1045.16076923077</v>
      </c>
      <c r="DA65">
        <v>-279.63829056618101</v>
      </c>
      <c r="DB65">
        <v>-3841.41538418562</v>
      </c>
      <c r="DC65">
        <v>14384.1538461538</v>
      </c>
      <c r="DD65">
        <v>15</v>
      </c>
      <c r="DE65">
        <v>1603922016.5</v>
      </c>
      <c r="DF65" t="s">
        <v>479</v>
      </c>
      <c r="DG65">
        <v>1603922016.5</v>
      </c>
      <c r="DH65">
        <v>1603922015.5</v>
      </c>
      <c r="DI65">
        <v>4</v>
      </c>
      <c r="DJ65">
        <v>-2.8000000000000001E-2</v>
      </c>
      <c r="DK65">
        <v>2.1000000000000001E-2</v>
      </c>
      <c r="DL65">
        <v>1.921</v>
      </c>
      <c r="DM65">
        <v>0.21</v>
      </c>
      <c r="DN65">
        <v>400</v>
      </c>
      <c r="DO65">
        <v>21</v>
      </c>
      <c r="DP65">
        <v>0.28000000000000003</v>
      </c>
      <c r="DQ65">
        <v>0.14000000000000001</v>
      </c>
      <c r="DR65">
        <v>13.5975438249672</v>
      </c>
      <c r="DS65">
        <v>-1.43069339527789</v>
      </c>
      <c r="DT65">
        <v>0.104325719254499</v>
      </c>
      <c r="DU65">
        <v>0</v>
      </c>
      <c r="DV65">
        <v>-18.5617633333333</v>
      </c>
      <c r="DW65">
        <v>1.5638522803115</v>
      </c>
      <c r="DX65">
        <v>0.114238290379753</v>
      </c>
      <c r="DY65">
        <v>0</v>
      </c>
      <c r="DZ65">
        <v>5.7625469999999996</v>
      </c>
      <c r="EA65">
        <v>0.31362660734148901</v>
      </c>
      <c r="EB65">
        <v>2.3719171170173799E-2</v>
      </c>
      <c r="EC65">
        <v>0</v>
      </c>
      <c r="ED65">
        <v>0</v>
      </c>
      <c r="EE65">
        <v>3</v>
      </c>
      <c r="EF65" t="s">
        <v>312</v>
      </c>
      <c r="EG65">
        <v>100</v>
      </c>
      <c r="EH65">
        <v>100</v>
      </c>
      <c r="EI65">
        <v>1.921</v>
      </c>
      <c r="EJ65">
        <v>0.21</v>
      </c>
      <c r="EK65">
        <v>1.9211500000000099</v>
      </c>
      <c r="EL65">
        <v>0</v>
      </c>
      <c r="EM65">
        <v>0</v>
      </c>
      <c r="EN65">
        <v>0</v>
      </c>
      <c r="EO65">
        <v>0.20999000000000501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22.8</v>
      </c>
      <c r="EX65">
        <v>22.8</v>
      </c>
      <c r="EY65">
        <v>2</v>
      </c>
      <c r="EZ65">
        <v>516.10599999999999</v>
      </c>
      <c r="FA65">
        <v>494.63</v>
      </c>
      <c r="FB65">
        <v>36.207799999999999</v>
      </c>
      <c r="FC65">
        <v>33.418700000000001</v>
      </c>
      <c r="FD65">
        <v>30.000599999999999</v>
      </c>
      <c r="FE65">
        <v>33.1203</v>
      </c>
      <c r="FF65">
        <v>33.059699999999999</v>
      </c>
      <c r="FG65">
        <v>23.013000000000002</v>
      </c>
      <c r="FH65">
        <v>0</v>
      </c>
      <c r="FI65">
        <v>100</v>
      </c>
      <c r="FJ65">
        <v>-999.9</v>
      </c>
      <c r="FK65">
        <v>400</v>
      </c>
      <c r="FL65">
        <v>29.775700000000001</v>
      </c>
      <c r="FM65">
        <v>101.45399999999999</v>
      </c>
      <c r="FN65">
        <v>100.893</v>
      </c>
    </row>
    <row r="66" spans="1:170" x14ac:dyDescent="0.25">
      <c r="A66">
        <v>51</v>
      </c>
      <c r="B66">
        <v>1603923975.5999999</v>
      </c>
      <c r="C66">
        <v>8738.5999999046307</v>
      </c>
      <c r="D66" t="s">
        <v>521</v>
      </c>
      <c r="E66" t="s">
        <v>522</v>
      </c>
      <c r="F66" t="s">
        <v>441</v>
      </c>
      <c r="G66" t="s">
        <v>326</v>
      </c>
      <c r="H66">
        <v>1603923967.5999999</v>
      </c>
      <c r="I66">
        <f t="shared" si="43"/>
        <v>4.3850399449377611E-3</v>
      </c>
      <c r="J66">
        <f t="shared" si="44"/>
        <v>9.6503549523529255</v>
      </c>
      <c r="K66">
        <f t="shared" si="45"/>
        <v>386.426806451613</v>
      </c>
      <c r="L66">
        <f t="shared" si="46"/>
        <v>231.75184073838346</v>
      </c>
      <c r="M66">
        <f t="shared" si="47"/>
        <v>23.574634178039805</v>
      </c>
      <c r="N66">
        <f t="shared" si="48"/>
        <v>39.308730276575368</v>
      </c>
      <c r="O66">
        <f t="shared" si="49"/>
        <v>0.11596558138944515</v>
      </c>
      <c r="P66">
        <f t="shared" si="50"/>
        <v>2.9588957352030345</v>
      </c>
      <c r="Q66">
        <f t="shared" si="51"/>
        <v>0.11349855884965625</v>
      </c>
      <c r="R66">
        <f t="shared" si="52"/>
        <v>7.1153880216631979E-2</v>
      </c>
      <c r="S66">
        <f t="shared" si="53"/>
        <v>231.29164726197146</v>
      </c>
      <c r="T66">
        <f t="shared" si="54"/>
        <v>38.358057484749622</v>
      </c>
      <c r="U66">
        <f t="shared" si="55"/>
        <v>37.037125806451598</v>
      </c>
      <c r="V66">
        <f t="shared" si="56"/>
        <v>6.3176663304248697</v>
      </c>
      <c r="W66">
        <f t="shared" si="57"/>
        <v>38.152750932076202</v>
      </c>
      <c r="X66">
        <f t="shared" si="58"/>
        <v>2.5590303737702715</v>
      </c>
      <c r="Y66">
        <f t="shared" si="59"/>
        <v>6.7073285968976233</v>
      </c>
      <c r="Z66">
        <f t="shared" si="60"/>
        <v>3.7586359566545982</v>
      </c>
      <c r="AA66">
        <f t="shared" si="61"/>
        <v>-193.38026157175526</v>
      </c>
      <c r="AB66">
        <f t="shared" si="62"/>
        <v>175.65620541970875</v>
      </c>
      <c r="AC66">
        <f t="shared" si="63"/>
        <v>14.21671243519701</v>
      </c>
      <c r="AD66">
        <f t="shared" si="64"/>
        <v>227.78430354512199</v>
      </c>
      <c r="AE66">
        <v>0</v>
      </c>
      <c r="AF66">
        <v>0</v>
      </c>
      <c r="AG66">
        <f t="shared" si="65"/>
        <v>1</v>
      </c>
      <c r="AH66">
        <f t="shared" si="66"/>
        <v>0</v>
      </c>
      <c r="AI66">
        <f t="shared" si="67"/>
        <v>51842.051372136513</v>
      </c>
      <c r="AJ66" t="s">
        <v>287</v>
      </c>
      <c r="AK66">
        <v>715.47692307692296</v>
      </c>
      <c r="AL66">
        <v>3262.08</v>
      </c>
      <c r="AM66">
        <f t="shared" si="68"/>
        <v>2546.603076923077</v>
      </c>
      <c r="AN66">
        <f t="shared" si="69"/>
        <v>0.78066849277855754</v>
      </c>
      <c r="AO66">
        <v>-0.57774747981622299</v>
      </c>
      <c r="AP66" t="s">
        <v>523</v>
      </c>
      <c r="AQ66">
        <v>835.56857692307699</v>
      </c>
      <c r="AR66">
        <v>1074.94</v>
      </c>
      <c r="AS66">
        <f t="shared" si="70"/>
        <v>0.22268352008197956</v>
      </c>
      <c r="AT66">
        <v>0.5</v>
      </c>
      <c r="AU66">
        <f t="shared" si="71"/>
        <v>1180.1880394570101</v>
      </c>
      <c r="AV66">
        <f t="shared" si="72"/>
        <v>9.6503549523529255</v>
      </c>
      <c r="AW66">
        <f t="shared" si="73"/>
        <v>131.40421349246859</v>
      </c>
      <c r="AX66">
        <f t="shared" si="74"/>
        <v>0.38062589539881303</v>
      </c>
      <c r="AY66">
        <f t="shared" si="75"/>
        <v>8.6665023625175624E-3</v>
      </c>
      <c r="AZ66">
        <f t="shared" si="76"/>
        <v>2.0346623997618472</v>
      </c>
      <c r="BA66" t="s">
        <v>524</v>
      </c>
      <c r="BB66">
        <v>665.79</v>
      </c>
      <c r="BC66">
        <f t="shared" si="77"/>
        <v>409.15000000000009</v>
      </c>
      <c r="BD66">
        <f t="shared" si="78"/>
        <v>0.58504563870688753</v>
      </c>
      <c r="BE66">
        <f t="shared" si="79"/>
        <v>0.84240974621479103</v>
      </c>
      <c r="BF66">
        <f t="shared" si="80"/>
        <v>0.66591379878536761</v>
      </c>
      <c r="BG66">
        <f t="shared" si="81"/>
        <v>0.85884605253937063</v>
      </c>
      <c r="BH66">
        <f t="shared" si="82"/>
        <v>1400.0035483871</v>
      </c>
      <c r="BI66">
        <f t="shared" si="83"/>
        <v>1180.1880394570101</v>
      </c>
      <c r="BJ66">
        <f t="shared" si="84"/>
        <v>0.84298932014612926</v>
      </c>
      <c r="BK66">
        <f t="shared" si="85"/>
        <v>0.19597864029225875</v>
      </c>
      <c r="BL66">
        <v>6</v>
      </c>
      <c r="BM66">
        <v>0.5</v>
      </c>
      <c r="BN66" t="s">
        <v>290</v>
      </c>
      <c r="BO66">
        <v>2</v>
      </c>
      <c r="BP66">
        <v>1603923967.5999999</v>
      </c>
      <c r="BQ66">
        <v>386.426806451613</v>
      </c>
      <c r="BR66">
        <v>400.04012903225799</v>
      </c>
      <c r="BS66">
        <v>25.156700000000001</v>
      </c>
      <c r="BT66">
        <v>20.027216129032301</v>
      </c>
      <c r="BU66">
        <v>384.40580645161299</v>
      </c>
      <c r="BV66">
        <v>24.989764516129</v>
      </c>
      <c r="BW66">
        <v>500.01835483871002</v>
      </c>
      <c r="BX66">
        <v>101.681935483871</v>
      </c>
      <c r="BY66">
        <v>4.1675870967741897E-2</v>
      </c>
      <c r="BZ66">
        <v>38.138280645161302</v>
      </c>
      <c r="CA66">
        <v>37.037125806451598</v>
      </c>
      <c r="CB66">
        <v>999.9</v>
      </c>
      <c r="CC66">
        <v>0</v>
      </c>
      <c r="CD66">
        <v>0</v>
      </c>
      <c r="CE66">
        <v>10000.0564516129</v>
      </c>
      <c r="CF66">
        <v>0</v>
      </c>
      <c r="CG66">
        <v>394.83587096774198</v>
      </c>
      <c r="CH66">
        <v>1400.0035483871</v>
      </c>
      <c r="CI66">
        <v>0.90000061290322597</v>
      </c>
      <c r="CJ66">
        <v>9.9999606451612905E-2</v>
      </c>
      <c r="CK66">
        <v>0</v>
      </c>
      <c r="CL66">
        <v>835.74880645161295</v>
      </c>
      <c r="CM66">
        <v>4.9997499999999997</v>
      </c>
      <c r="CN66">
        <v>11597.132258064499</v>
      </c>
      <c r="CO66">
        <v>12178.0935483871</v>
      </c>
      <c r="CP66">
        <v>48.29</v>
      </c>
      <c r="CQ66">
        <v>49.963419354838699</v>
      </c>
      <c r="CR66">
        <v>48.820129032258002</v>
      </c>
      <c r="CS66">
        <v>50</v>
      </c>
      <c r="CT66">
        <v>50.25</v>
      </c>
      <c r="CU66">
        <v>1255.5016129032299</v>
      </c>
      <c r="CV66">
        <v>139.50193548387099</v>
      </c>
      <c r="CW66">
        <v>0</v>
      </c>
      <c r="CX66">
        <v>249.200000047684</v>
      </c>
      <c r="CY66">
        <v>0</v>
      </c>
      <c r="CZ66">
        <v>835.56857692307699</v>
      </c>
      <c r="DA66">
        <v>-19.575760703750198</v>
      </c>
      <c r="DB66">
        <v>-267.31282068892699</v>
      </c>
      <c r="DC66">
        <v>11594.4807692308</v>
      </c>
      <c r="DD66">
        <v>15</v>
      </c>
      <c r="DE66">
        <v>1603923825.0999999</v>
      </c>
      <c r="DF66" t="s">
        <v>525</v>
      </c>
      <c r="DG66">
        <v>1603923823.0999999</v>
      </c>
      <c r="DH66">
        <v>1603923825.0999999</v>
      </c>
      <c r="DI66">
        <v>5</v>
      </c>
      <c r="DJ66">
        <v>0.1</v>
      </c>
      <c r="DK66">
        <v>-4.2999999999999997E-2</v>
      </c>
      <c r="DL66">
        <v>2.0209999999999999</v>
      </c>
      <c r="DM66">
        <v>0.16700000000000001</v>
      </c>
      <c r="DN66">
        <v>400</v>
      </c>
      <c r="DO66">
        <v>20</v>
      </c>
      <c r="DP66">
        <v>0.24</v>
      </c>
      <c r="DQ66">
        <v>0.17</v>
      </c>
      <c r="DR66">
        <v>9.6517072822940602</v>
      </c>
      <c r="DS66">
        <v>-0.66367113561317903</v>
      </c>
      <c r="DT66">
        <v>5.1603550071409397E-2</v>
      </c>
      <c r="DU66">
        <v>0</v>
      </c>
      <c r="DV66">
        <v>-13.6097933333333</v>
      </c>
      <c r="DW66">
        <v>0.87607208008899495</v>
      </c>
      <c r="DX66">
        <v>6.7627385642865606E-2</v>
      </c>
      <c r="DY66">
        <v>0</v>
      </c>
      <c r="DZ66">
        <v>5.1282016666666701</v>
      </c>
      <c r="EA66">
        <v>-0.31177655172412799</v>
      </c>
      <c r="EB66">
        <v>2.2495410210875401E-2</v>
      </c>
      <c r="EC66">
        <v>0</v>
      </c>
      <c r="ED66">
        <v>0</v>
      </c>
      <c r="EE66">
        <v>3</v>
      </c>
      <c r="EF66" t="s">
        <v>312</v>
      </c>
      <c r="EG66">
        <v>100</v>
      </c>
      <c r="EH66">
        <v>100</v>
      </c>
      <c r="EI66">
        <v>2.0209999999999999</v>
      </c>
      <c r="EJ66">
        <v>0.16700000000000001</v>
      </c>
      <c r="EK66">
        <v>2.02089999999993</v>
      </c>
      <c r="EL66">
        <v>0</v>
      </c>
      <c r="EM66">
        <v>0</v>
      </c>
      <c r="EN66">
        <v>0</v>
      </c>
      <c r="EO66">
        <v>0.166934999999999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2.5</v>
      </c>
      <c r="EX66">
        <v>2.5</v>
      </c>
      <c r="EY66">
        <v>2</v>
      </c>
      <c r="EZ66">
        <v>515.33399999999995</v>
      </c>
      <c r="FA66">
        <v>492.96300000000002</v>
      </c>
      <c r="FB66">
        <v>36.844700000000003</v>
      </c>
      <c r="FC66">
        <v>34.3292</v>
      </c>
      <c r="FD66">
        <v>30.000699999999998</v>
      </c>
      <c r="FE66">
        <v>34.000999999999998</v>
      </c>
      <c r="FF66">
        <v>33.933</v>
      </c>
      <c r="FG66">
        <v>22.922999999999998</v>
      </c>
      <c r="FH66">
        <v>0</v>
      </c>
      <c r="FI66">
        <v>100</v>
      </c>
      <c r="FJ66">
        <v>-999.9</v>
      </c>
      <c r="FK66">
        <v>400</v>
      </c>
      <c r="FL66">
        <v>24.280100000000001</v>
      </c>
      <c r="FM66">
        <v>101.29</v>
      </c>
      <c r="FN66">
        <v>100.71599999999999</v>
      </c>
    </row>
    <row r="67" spans="1:170" x14ac:dyDescent="0.25">
      <c r="A67">
        <v>52</v>
      </c>
      <c r="B67">
        <v>1603924062.5999999</v>
      </c>
      <c r="C67">
        <v>8825.5999999046307</v>
      </c>
      <c r="D67" t="s">
        <v>526</v>
      </c>
      <c r="E67" t="s">
        <v>527</v>
      </c>
      <c r="F67" t="s">
        <v>441</v>
      </c>
      <c r="G67" t="s">
        <v>326</v>
      </c>
      <c r="H67">
        <v>1603924054.5999999</v>
      </c>
      <c r="I67">
        <f t="shared" si="43"/>
        <v>3.1101206174791473E-3</v>
      </c>
      <c r="J67">
        <f t="shared" si="44"/>
        <v>7.9674260265345751</v>
      </c>
      <c r="K67">
        <f t="shared" si="45"/>
        <v>389.03593548387101</v>
      </c>
      <c r="L67">
        <f t="shared" si="46"/>
        <v>192.50978597780323</v>
      </c>
      <c r="M67">
        <f t="shared" si="47"/>
        <v>19.582505538227156</v>
      </c>
      <c r="N67">
        <f t="shared" si="48"/>
        <v>39.573564130712256</v>
      </c>
      <c r="O67">
        <f t="shared" si="49"/>
        <v>7.3076600974735853E-2</v>
      </c>
      <c r="P67">
        <f t="shared" si="50"/>
        <v>2.958379172058307</v>
      </c>
      <c r="Q67">
        <f t="shared" si="51"/>
        <v>7.2088399465395664E-2</v>
      </c>
      <c r="R67">
        <f t="shared" si="52"/>
        <v>4.5142922293010299E-2</v>
      </c>
      <c r="S67">
        <f t="shared" si="53"/>
        <v>231.28531471125336</v>
      </c>
      <c r="T67">
        <f t="shared" si="54"/>
        <v>38.761305514919492</v>
      </c>
      <c r="U67">
        <f t="shared" si="55"/>
        <v>37.8054967741935</v>
      </c>
      <c r="V67">
        <f t="shared" si="56"/>
        <v>6.5874272116691088</v>
      </c>
      <c r="W67">
        <f t="shared" si="57"/>
        <v>35.5214189463682</v>
      </c>
      <c r="X67">
        <f t="shared" si="58"/>
        <v>2.3925258340967437</v>
      </c>
      <c r="Y67">
        <f t="shared" si="59"/>
        <v>6.7354455566909772</v>
      </c>
      <c r="Z67">
        <f t="shared" si="60"/>
        <v>4.1949013775723651</v>
      </c>
      <c r="AA67">
        <f t="shared" si="61"/>
        <v>-137.15631923083041</v>
      </c>
      <c r="AB67">
        <f t="shared" si="62"/>
        <v>65.403609836497012</v>
      </c>
      <c r="AC67">
        <f t="shared" si="63"/>
        <v>5.3159951453915237</v>
      </c>
      <c r="AD67">
        <f t="shared" si="64"/>
        <v>164.84860046231148</v>
      </c>
      <c r="AE67">
        <v>0</v>
      </c>
      <c r="AF67">
        <v>0</v>
      </c>
      <c r="AG67">
        <f t="shared" si="65"/>
        <v>1</v>
      </c>
      <c r="AH67">
        <f t="shared" si="66"/>
        <v>0</v>
      </c>
      <c r="AI67">
        <f t="shared" si="67"/>
        <v>51814.584961440894</v>
      </c>
      <c r="AJ67" t="s">
        <v>287</v>
      </c>
      <c r="AK67">
        <v>715.47692307692296</v>
      </c>
      <c r="AL67">
        <v>3262.08</v>
      </c>
      <c r="AM67">
        <f t="shared" si="68"/>
        <v>2546.603076923077</v>
      </c>
      <c r="AN67">
        <f t="shared" si="69"/>
        <v>0.78066849277855754</v>
      </c>
      <c r="AO67">
        <v>-0.57774747981622299</v>
      </c>
      <c r="AP67" t="s">
        <v>528</v>
      </c>
      <c r="AQ67">
        <v>1195.91730769231</v>
      </c>
      <c r="AR67">
        <v>1454.81</v>
      </c>
      <c r="AS67">
        <f t="shared" si="70"/>
        <v>0.17795636014853478</v>
      </c>
      <c r="AT67">
        <v>0.5</v>
      </c>
      <c r="AU67">
        <f t="shared" si="71"/>
        <v>1180.1561717150603</v>
      </c>
      <c r="AV67">
        <f t="shared" si="72"/>
        <v>7.9674260265345751</v>
      </c>
      <c r="AW67">
        <f t="shared" si="73"/>
        <v>105.00814836262066</v>
      </c>
      <c r="AX67">
        <f t="shared" si="74"/>
        <v>0.40603240285673042</v>
      </c>
      <c r="AY67">
        <f t="shared" si="75"/>
        <v>7.2407141623744052E-3</v>
      </c>
      <c r="AZ67">
        <f t="shared" si="76"/>
        <v>1.2422721867460356</v>
      </c>
      <c r="BA67" t="s">
        <v>529</v>
      </c>
      <c r="BB67">
        <v>864.11</v>
      </c>
      <c r="BC67">
        <f t="shared" si="77"/>
        <v>590.69999999999993</v>
      </c>
      <c r="BD67">
        <f t="shared" si="78"/>
        <v>0.43828117878396805</v>
      </c>
      <c r="BE67">
        <f t="shared" si="79"/>
        <v>0.75366664303556763</v>
      </c>
      <c r="BF67">
        <f t="shared" si="80"/>
        <v>0.35017057993014167</v>
      </c>
      <c r="BG67">
        <f t="shared" si="81"/>
        <v>0.70967871529615312</v>
      </c>
      <c r="BH67">
        <f t="shared" si="82"/>
        <v>1399.96580645161</v>
      </c>
      <c r="BI67">
        <f t="shared" si="83"/>
        <v>1180.1561717150603</v>
      </c>
      <c r="BJ67">
        <f t="shared" si="84"/>
        <v>0.84298928322136313</v>
      </c>
      <c r="BK67">
        <f t="shared" si="85"/>
        <v>0.19597856644272624</v>
      </c>
      <c r="BL67">
        <v>6</v>
      </c>
      <c r="BM67">
        <v>0.5</v>
      </c>
      <c r="BN67" t="s">
        <v>290</v>
      </c>
      <c r="BO67">
        <v>2</v>
      </c>
      <c r="BP67">
        <v>1603924054.5999999</v>
      </c>
      <c r="BQ67">
        <v>389.03593548387101</v>
      </c>
      <c r="BR67">
        <v>400.04880645161302</v>
      </c>
      <c r="BS67">
        <v>23.520209677419398</v>
      </c>
      <c r="BT67">
        <v>19.875838709677399</v>
      </c>
      <c r="BU67">
        <v>387.01503225806499</v>
      </c>
      <c r="BV67">
        <v>23.353264516128998</v>
      </c>
      <c r="BW67">
        <v>499.99903225806401</v>
      </c>
      <c r="BX67">
        <v>101.680516129032</v>
      </c>
      <c r="BY67">
        <v>4.1614196774193597E-2</v>
      </c>
      <c r="BZ67">
        <v>38.215570967741897</v>
      </c>
      <c r="CA67">
        <v>37.8054967741935</v>
      </c>
      <c r="CB67">
        <v>999.9</v>
      </c>
      <c r="CC67">
        <v>0</v>
      </c>
      <c r="CD67">
        <v>0</v>
      </c>
      <c r="CE67">
        <v>9997.2667741935493</v>
      </c>
      <c r="CF67">
        <v>0</v>
      </c>
      <c r="CG67">
        <v>389.23670967741901</v>
      </c>
      <c r="CH67">
        <v>1399.96580645161</v>
      </c>
      <c r="CI67">
        <v>0.900000225806452</v>
      </c>
      <c r="CJ67">
        <v>9.9999909677419396E-2</v>
      </c>
      <c r="CK67">
        <v>0</v>
      </c>
      <c r="CL67">
        <v>1201.31</v>
      </c>
      <c r="CM67">
        <v>4.9997499999999997</v>
      </c>
      <c r="CN67">
        <v>16845.138709677401</v>
      </c>
      <c r="CO67">
        <v>12177.7612903226</v>
      </c>
      <c r="CP67">
        <v>48.311999999999998</v>
      </c>
      <c r="CQ67">
        <v>49.9593548387097</v>
      </c>
      <c r="CR67">
        <v>48.866870967741903</v>
      </c>
      <c r="CS67">
        <v>49.9593548387097</v>
      </c>
      <c r="CT67">
        <v>50.311999999999998</v>
      </c>
      <c r="CU67">
        <v>1255.4693548387099</v>
      </c>
      <c r="CV67">
        <v>139.496451612903</v>
      </c>
      <c r="CW67">
        <v>0</v>
      </c>
      <c r="CX67">
        <v>86.099999904632597</v>
      </c>
      <c r="CY67">
        <v>0</v>
      </c>
      <c r="CZ67">
        <v>1195.91730769231</v>
      </c>
      <c r="DA67">
        <v>-715.34051293058405</v>
      </c>
      <c r="DB67">
        <v>-10093.576069872801</v>
      </c>
      <c r="DC67">
        <v>16768.580769230801</v>
      </c>
      <c r="DD67">
        <v>15</v>
      </c>
      <c r="DE67">
        <v>1603923825.0999999</v>
      </c>
      <c r="DF67" t="s">
        <v>525</v>
      </c>
      <c r="DG67">
        <v>1603923823.0999999</v>
      </c>
      <c r="DH67">
        <v>1603923825.0999999</v>
      </c>
      <c r="DI67">
        <v>5</v>
      </c>
      <c r="DJ67">
        <v>0.1</v>
      </c>
      <c r="DK67">
        <v>-4.2999999999999997E-2</v>
      </c>
      <c r="DL67">
        <v>2.0209999999999999</v>
      </c>
      <c r="DM67">
        <v>0.16700000000000001</v>
      </c>
      <c r="DN67">
        <v>400</v>
      </c>
      <c r="DO67">
        <v>20</v>
      </c>
      <c r="DP67">
        <v>0.24</v>
      </c>
      <c r="DQ67">
        <v>0.17</v>
      </c>
      <c r="DR67">
        <v>7.9763023804374704</v>
      </c>
      <c r="DS67">
        <v>-1.1560209727364701</v>
      </c>
      <c r="DT67">
        <v>8.6388760823120594E-2</v>
      </c>
      <c r="DU67">
        <v>0</v>
      </c>
      <c r="DV67">
        <v>-11.0067533333333</v>
      </c>
      <c r="DW67">
        <v>1.3863563959955501</v>
      </c>
      <c r="DX67">
        <v>0.106995821517582</v>
      </c>
      <c r="DY67">
        <v>0</v>
      </c>
      <c r="DZ67">
        <v>3.6459873333333301</v>
      </c>
      <c r="EA67">
        <v>0.21488836484982701</v>
      </c>
      <c r="EB67">
        <v>1.74095157760219E-2</v>
      </c>
      <c r="EC67">
        <v>0</v>
      </c>
      <c r="ED67">
        <v>0</v>
      </c>
      <c r="EE67">
        <v>3</v>
      </c>
      <c r="EF67" t="s">
        <v>312</v>
      </c>
      <c r="EG67">
        <v>100</v>
      </c>
      <c r="EH67">
        <v>100</v>
      </c>
      <c r="EI67">
        <v>2.0209999999999999</v>
      </c>
      <c r="EJ67">
        <v>0.16700000000000001</v>
      </c>
      <c r="EK67">
        <v>2.02089999999993</v>
      </c>
      <c r="EL67">
        <v>0</v>
      </c>
      <c r="EM67">
        <v>0</v>
      </c>
      <c r="EN67">
        <v>0</v>
      </c>
      <c r="EO67">
        <v>0.166934999999999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4</v>
      </c>
      <c r="EX67">
        <v>4</v>
      </c>
      <c r="EY67">
        <v>2</v>
      </c>
      <c r="EZ67">
        <v>512.90599999999995</v>
      </c>
      <c r="FA67">
        <v>493.017</v>
      </c>
      <c r="FB67">
        <v>36.948999999999998</v>
      </c>
      <c r="FC67">
        <v>34.424599999999998</v>
      </c>
      <c r="FD67">
        <v>30</v>
      </c>
      <c r="FE67">
        <v>34.094499999999996</v>
      </c>
      <c r="FF67">
        <v>34.019399999999997</v>
      </c>
      <c r="FG67">
        <v>22.892900000000001</v>
      </c>
      <c r="FH67">
        <v>0</v>
      </c>
      <c r="FI67">
        <v>100</v>
      </c>
      <c r="FJ67">
        <v>-999.9</v>
      </c>
      <c r="FK67">
        <v>400</v>
      </c>
      <c r="FL67">
        <v>24.992100000000001</v>
      </c>
      <c r="FM67">
        <v>101.289</v>
      </c>
      <c r="FN67">
        <v>100.702</v>
      </c>
    </row>
    <row r="68" spans="1:170" x14ac:dyDescent="0.25">
      <c r="A68">
        <v>53</v>
      </c>
      <c r="B68">
        <v>1603924225.0999999</v>
      </c>
      <c r="C68">
        <v>8988.0999999046307</v>
      </c>
      <c r="D68" t="s">
        <v>530</v>
      </c>
      <c r="E68" t="s">
        <v>531</v>
      </c>
      <c r="F68" t="s">
        <v>532</v>
      </c>
      <c r="G68" t="s">
        <v>402</v>
      </c>
      <c r="H68">
        <v>1603924217.3499999</v>
      </c>
      <c r="I68">
        <f t="shared" si="43"/>
        <v>2.5875184143829741E-3</v>
      </c>
      <c r="J68">
        <f t="shared" si="44"/>
        <v>5.5333234354120817</v>
      </c>
      <c r="K68">
        <f t="shared" si="45"/>
        <v>392.1651</v>
      </c>
      <c r="L68">
        <f t="shared" si="46"/>
        <v>217.55604267226084</v>
      </c>
      <c r="M68">
        <f t="shared" si="47"/>
        <v>22.129227335908304</v>
      </c>
      <c r="N68">
        <f t="shared" si="48"/>
        <v>39.890000500619188</v>
      </c>
      <c r="O68">
        <f t="shared" si="49"/>
        <v>5.847616566200043E-2</v>
      </c>
      <c r="P68">
        <f t="shared" si="50"/>
        <v>2.9590872572784175</v>
      </c>
      <c r="Q68">
        <f t="shared" si="51"/>
        <v>5.7841695294648422E-2</v>
      </c>
      <c r="R68">
        <f t="shared" si="52"/>
        <v>3.620749046080135E-2</v>
      </c>
      <c r="S68">
        <f t="shared" si="53"/>
        <v>231.2914667976776</v>
      </c>
      <c r="T68">
        <f t="shared" si="54"/>
        <v>38.845812933156964</v>
      </c>
      <c r="U68">
        <f t="shared" si="55"/>
        <v>37.935713333333297</v>
      </c>
      <c r="V68">
        <f t="shared" si="56"/>
        <v>6.6341205969782449</v>
      </c>
      <c r="W68">
        <f t="shared" si="57"/>
        <v>33.989888003890783</v>
      </c>
      <c r="X68">
        <f t="shared" si="58"/>
        <v>2.2833049519305417</v>
      </c>
      <c r="Y68">
        <f t="shared" si="59"/>
        <v>6.7176006925035301</v>
      </c>
      <c r="Z68">
        <f t="shared" si="60"/>
        <v>4.3508156450477031</v>
      </c>
      <c r="AA68">
        <f t="shared" si="61"/>
        <v>-114.10956207428916</v>
      </c>
      <c r="AB68">
        <f t="shared" si="62"/>
        <v>36.825445503869318</v>
      </c>
      <c r="AC68">
        <f t="shared" si="63"/>
        <v>2.9936213159279363</v>
      </c>
      <c r="AD68">
        <f t="shared" si="64"/>
        <v>157.0009715431857</v>
      </c>
      <c r="AE68">
        <v>0</v>
      </c>
      <c r="AF68">
        <v>0</v>
      </c>
      <c r="AG68">
        <f t="shared" si="65"/>
        <v>1</v>
      </c>
      <c r="AH68">
        <f t="shared" si="66"/>
        <v>0</v>
      </c>
      <c r="AI68">
        <f t="shared" si="67"/>
        <v>51842.60762222937</v>
      </c>
      <c r="AJ68" t="s">
        <v>287</v>
      </c>
      <c r="AK68">
        <v>715.47692307692296</v>
      </c>
      <c r="AL68">
        <v>3262.08</v>
      </c>
      <c r="AM68">
        <f t="shared" si="68"/>
        <v>2546.603076923077</v>
      </c>
      <c r="AN68">
        <f t="shared" si="69"/>
        <v>0.78066849277855754</v>
      </c>
      <c r="AO68">
        <v>-0.57774747981622299</v>
      </c>
      <c r="AP68" t="s">
        <v>533</v>
      </c>
      <c r="AQ68">
        <v>863.71127999999999</v>
      </c>
      <c r="AR68">
        <v>1045.06</v>
      </c>
      <c r="AS68">
        <f t="shared" si="70"/>
        <v>0.17352948156086734</v>
      </c>
      <c r="AT68">
        <v>0.5</v>
      </c>
      <c r="AU68">
        <f t="shared" si="71"/>
        <v>1180.1862707473449</v>
      </c>
      <c r="AV68">
        <f t="shared" si="72"/>
        <v>5.5333234354120817</v>
      </c>
      <c r="AW68">
        <f t="shared" si="73"/>
        <v>102.39855585402009</v>
      </c>
      <c r="AX68">
        <f t="shared" si="74"/>
        <v>0.37043806097257576</v>
      </c>
      <c r="AY68">
        <f t="shared" si="75"/>
        <v>5.1780562667946561E-3</v>
      </c>
      <c r="AZ68">
        <f t="shared" si="76"/>
        <v>2.1214284347310204</v>
      </c>
      <c r="BA68" t="s">
        <v>534</v>
      </c>
      <c r="BB68">
        <v>657.93</v>
      </c>
      <c r="BC68">
        <f t="shared" si="77"/>
        <v>387.13</v>
      </c>
      <c r="BD68">
        <f t="shared" si="78"/>
        <v>0.46844398522460146</v>
      </c>
      <c r="BE68">
        <f t="shared" si="79"/>
        <v>0.85134112858322286</v>
      </c>
      <c r="BF68">
        <f t="shared" si="80"/>
        <v>0.55023674665894884</v>
      </c>
      <c r="BG68">
        <f t="shared" si="81"/>
        <v>0.8705793298100879</v>
      </c>
      <c r="BH68">
        <f t="shared" si="82"/>
        <v>1400.00133333333</v>
      </c>
      <c r="BI68">
        <f t="shared" si="83"/>
        <v>1180.1862707473449</v>
      </c>
      <c r="BJ68">
        <f t="shared" si="84"/>
        <v>0.84298939054392408</v>
      </c>
      <c r="BK68">
        <f t="shared" si="85"/>
        <v>0.195978781087848</v>
      </c>
      <c r="BL68">
        <v>6</v>
      </c>
      <c r="BM68">
        <v>0.5</v>
      </c>
      <c r="BN68" t="s">
        <v>290</v>
      </c>
      <c r="BO68">
        <v>2</v>
      </c>
      <c r="BP68">
        <v>1603924217.3499999</v>
      </c>
      <c r="BQ68">
        <v>392.1651</v>
      </c>
      <c r="BR68">
        <v>400.02283333333298</v>
      </c>
      <c r="BS68">
        <v>22.4475433333333</v>
      </c>
      <c r="BT68">
        <v>19.412196666666699</v>
      </c>
      <c r="BU68">
        <v>390.14416666666699</v>
      </c>
      <c r="BV68">
        <v>22.2806033333333</v>
      </c>
      <c r="BW68">
        <v>499.99593333333303</v>
      </c>
      <c r="BX68">
        <v>101.6755</v>
      </c>
      <c r="BY68">
        <v>4.1864703333333302E-2</v>
      </c>
      <c r="BZ68">
        <v>38.166550000000001</v>
      </c>
      <c r="CA68">
        <v>37.935713333333297</v>
      </c>
      <c r="CB68">
        <v>999.9</v>
      </c>
      <c r="CC68">
        <v>0</v>
      </c>
      <c r="CD68">
        <v>0</v>
      </c>
      <c r="CE68">
        <v>10001.775666666699</v>
      </c>
      <c r="CF68">
        <v>0</v>
      </c>
      <c r="CG68">
        <v>353.69256666666701</v>
      </c>
      <c r="CH68">
        <v>1400.00133333333</v>
      </c>
      <c r="CI68">
        <v>0.899996666666666</v>
      </c>
      <c r="CJ68">
        <v>0.100002536666667</v>
      </c>
      <c r="CK68">
        <v>0</v>
      </c>
      <c r="CL68">
        <v>864.06186666666702</v>
      </c>
      <c r="CM68">
        <v>4.9997499999999997</v>
      </c>
      <c r="CN68">
        <v>11985.34</v>
      </c>
      <c r="CO68">
        <v>12178.04</v>
      </c>
      <c r="CP68">
        <v>48.184933333333298</v>
      </c>
      <c r="CQ68">
        <v>49.695399999999999</v>
      </c>
      <c r="CR68">
        <v>48.686999999999998</v>
      </c>
      <c r="CS68">
        <v>49.75</v>
      </c>
      <c r="CT68">
        <v>50.172533333333298</v>
      </c>
      <c r="CU68">
        <v>1255.4963333333301</v>
      </c>
      <c r="CV68">
        <v>139.505</v>
      </c>
      <c r="CW68">
        <v>0</v>
      </c>
      <c r="CX68">
        <v>59.100000143051098</v>
      </c>
      <c r="CY68">
        <v>0</v>
      </c>
      <c r="CZ68">
        <v>863.71127999999999</v>
      </c>
      <c r="DA68">
        <v>-36.786692304092703</v>
      </c>
      <c r="DB68">
        <v>-502.70000000489398</v>
      </c>
      <c r="DC68">
        <v>11980.868</v>
      </c>
      <c r="DD68">
        <v>15</v>
      </c>
      <c r="DE68">
        <v>1603923825.0999999</v>
      </c>
      <c r="DF68" t="s">
        <v>525</v>
      </c>
      <c r="DG68">
        <v>1603923823.0999999</v>
      </c>
      <c r="DH68">
        <v>1603923825.0999999</v>
      </c>
      <c r="DI68">
        <v>5</v>
      </c>
      <c r="DJ68">
        <v>0.1</v>
      </c>
      <c r="DK68">
        <v>-4.2999999999999997E-2</v>
      </c>
      <c r="DL68">
        <v>2.0209999999999999</v>
      </c>
      <c r="DM68">
        <v>0.16700000000000001</v>
      </c>
      <c r="DN68">
        <v>400</v>
      </c>
      <c r="DO68">
        <v>20</v>
      </c>
      <c r="DP68">
        <v>0.24</v>
      </c>
      <c r="DQ68">
        <v>0.17</v>
      </c>
      <c r="DR68">
        <v>5.5395143005105698</v>
      </c>
      <c r="DS68">
        <v>-7.4565462986051795E-2</v>
      </c>
      <c r="DT68">
        <v>2.3600385281640601E-2</v>
      </c>
      <c r="DU68">
        <v>1</v>
      </c>
      <c r="DV68">
        <v>-7.8621333333333299</v>
      </c>
      <c r="DW68">
        <v>7.4065228031173894E-2</v>
      </c>
      <c r="DX68">
        <v>2.6817088747455101E-2</v>
      </c>
      <c r="DY68">
        <v>1</v>
      </c>
      <c r="DZ68">
        <v>3.0359720000000001</v>
      </c>
      <c r="EA68">
        <v>-2.8271412680751E-2</v>
      </c>
      <c r="EB68">
        <v>3.3176290730982101E-3</v>
      </c>
      <c r="EC68">
        <v>1</v>
      </c>
      <c r="ED68">
        <v>3</v>
      </c>
      <c r="EE68">
        <v>3</v>
      </c>
      <c r="EF68" t="s">
        <v>425</v>
      </c>
      <c r="EG68">
        <v>100</v>
      </c>
      <c r="EH68">
        <v>100</v>
      </c>
      <c r="EI68">
        <v>2.0209999999999999</v>
      </c>
      <c r="EJ68">
        <v>0.16700000000000001</v>
      </c>
      <c r="EK68">
        <v>2.02089999999993</v>
      </c>
      <c r="EL68">
        <v>0</v>
      </c>
      <c r="EM68">
        <v>0</v>
      </c>
      <c r="EN68">
        <v>0</v>
      </c>
      <c r="EO68">
        <v>0.166934999999999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6.7</v>
      </c>
      <c r="EX68">
        <v>6.7</v>
      </c>
      <c r="EY68">
        <v>2</v>
      </c>
      <c r="EZ68">
        <v>512.82600000000002</v>
      </c>
      <c r="FA68">
        <v>494.04700000000003</v>
      </c>
      <c r="FB68">
        <v>36.9711</v>
      </c>
      <c r="FC68">
        <v>34.2776</v>
      </c>
      <c r="FD68">
        <v>29.999099999999999</v>
      </c>
      <c r="FE68">
        <v>34.001600000000003</v>
      </c>
      <c r="FF68">
        <v>33.933500000000002</v>
      </c>
      <c r="FG68">
        <v>22.852499999999999</v>
      </c>
      <c r="FH68">
        <v>0</v>
      </c>
      <c r="FI68">
        <v>100</v>
      </c>
      <c r="FJ68">
        <v>-999.9</v>
      </c>
      <c r="FK68">
        <v>400</v>
      </c>
      <c r="FL68">
        <v>22.264199999999999</v>
      </c>
      <c r="FM68">
        <v>101.342</v>
      </c>
      <c r="FN68">
        <v>100.76600000000001</v>
      </c>
    </row>
    <row r="69" spans="1:170" x14ac:dyDescent="0.25">
      <c r="A69">
        <v>54</v>
      </c>
      <c r="B69">
        <v>1603924390.5</v>
      </c>
      <c r="C69">
        <v>9153.5</v>
      </c>
      <c r="D69" t="s">
        <v>535</v>
      </c>
      <c r="E69" t="s">
        <v>536</v>
      </c>
      <c r="F69" t="s">
        <v>532</v>
      </c>
      <c r="G69" t="s">
        <v>402</v>
      </c>
      <c r="H69">
        <v>1603924382.75</v>
      </c>
      <c r="I69">
        <f t="shared" si="43"/>
        <v>1.9447238966043227E-3</v>
      </c>
      <c r="J69">
        <f t="shared" si="44"/>
        <v>4.4310107157919845</v>
      </c>
      <c r="K69">
        <f t="shared" si="45"/>
        <v>393.7176</v>
      </c>
      <c r="L69">
        <f t="shared" si="46"/>
        <v>197.82240128180035</v>
      </c>
      <c r="M69">
        <f t="shared" si="47"/>
        <v>20.119704728835568</v>
      </c>
      <c r="N69">
        <f t="shared" si="48"/>
        <v>40.043401592631291</v>
      </c>
      <c r="O69">
        <f t="shared" si="49"/>
        <v>4.1159244966011879E-2</v>
      </c>
      <c r="P69">
        <f t="shared" si="50"/>
        <v>2.9588160952432672</v>
      </c>
      <c r="Q69">
        <f t="shared" si="51"/>
        <v>4.0843790972156159E-2</v>
      </c>
      <c r="R69">
        <f t="shared" si="52"/>
        <v>2.5555509970096667E-2</v>
      </c>
      <c r="S69">
        <f t="shared" si="53"/>
        <v>231.29348164190014</v>
      </c>
      <c r="T69">
        <f t="shared" si="54"/>
        <v>39.001104145789888</v>
      </c>
      <c r="U69">
        <f t="shared" si="55"/>
        <v>38.376553333333298</v>
      </c>
      <c r="V69">
        <f t="shared" si="56"/>
        <v>6.7943368033530653</v>
      </c>
      <c r="W69">
        <f t="shared" si="57"/>
        <v>32.245235404334991</v>
      </c>
      <c r="X69">
        <f t="shared" si="58"/>
        <v>2.1650374955062222</v>
      </c>
      <c r="Y69">
        <f t="shared" si="59"/>
        <v>6.7142865243748799</v>
      </c>
      <c r="Z69">
        <f t="shared" si="60"/>
        <v>4.6292993078468427</v>
      </c>
      <c r="AA69">
        <f t="shared" si="61"/>
        <v>-85.76232384025063</v>
      </c>
      <c r="AB69">
        <f t="shared" si="62"/>
        <v>-34.953078721758033</v>
      </c>
      <c r="AC69">
        <f t="shared" si="63"/>
        <v>-2.8475931279670892</v>
      </c>
      <c r="AD69">
        <f t="shared" si="64"/>
        <v>107.73048595192441</v>
      </c>
      <c r="AE69">
        <v>0</v>
      </c>
      <c r="AF69">
        <v>0</v>
      </c>
      <c r="AG69">
        <f t="shared" si="65"/>
        <v>1</v>
      </c>
      <c r="AH69">
        <f t="shared" si="66"/>
        <v>0</v>
      </c>
      <c r="AI69">
        <f t="shared" si="67"/>
        <v>51836.288863602436</v>
      </c>
      <c r="AJ69" t="s">
        <v>287</v>
      </c>
      <c r="AK69">
        <v>715.47692307692296</v>
      </c>
      <c r="AL69">
        <v>3262.08</v>
      </c>
      <c r="AM69">
        <f t="shared" si="68"/>
        <v>2546.603076923077</v>
      </c>
      <c r="AN69">
        <f t="shared" si="69"/>
        <v>0.78066849277855754</v>
      </c>
      <c r="AO69">
        <v>-0.57774747981622299</v>
      </c>
      <c r="AP69" t="s">
        <v>537</v>
      </c>
      <c r="AQ69">
        <v>796.63711999999998</v>
      </c>
      <c r="AR69">
        <v>977.85</v>
      </c>
      <c r="AS69">
        <f t="shared" si="70"/>
        <v>0.18531766630873858</v>
      </c>
      <c r="AT69">
        <v>0.5</v>
      </c>
      <c r="AU69">
        <f t="shared" si="71"/>
        <v>1180.1974107473327</v>
      </c>
      <c r="AV69">
        <f t="shared" si="72"/>
        <v>4.4310107157919845</v>
      </c>
      <c r="AW69">
        <f t="shared" si="73"/>
        <v>109.35571497165574</v>
      </c>
      <c r="AX69">
        <f t="shared" si="74"/>
        <v>0.36015748836733658</v>
      </c>
      <c r="AY69">
        <f t="shared" si="75"/>
        <v>4.2440003257052791E-3</v>
      </c>
      <c r="AZ69">
        <f t="shared" si="76"/>
        <v>2.3359717748120876</v>
      </c>
      <c r="BA69" t="s">
        <v>538</v>
      </c>
      <c r="BB69">
        <v>625.66999999999996</v>
      </c>
      <c r="BC69">
        <f t="shared" si="77"/>
        <v>352.18000000000006</v>
      </c>
      <c r="BD69">
        <f t="shared" si="78"/>
        <v>0.51454619796694878</v>
      </c>
      <c r="BE69">
        <f t="shared" si="79"/>
        <v>0.86641683197985142</v>
      </c>
      <c r="BF69">
        <f t="shared" si="80"/>
        <v>0.69066873066830825</v>
      </c>
      <c r="BG69">
        <f t="shared" si="81"/>
        <v>0.89697135006995743</v>
      </c>
      <c r="BH69">
        <f t="shared" si="82"/>
        <v>1400.0146666666701</v>
      </c>
      <c r="BI69">
        <f t="shared" si="83"/>
        <v>1180.1974107473327</v>
      </c>
      <c r="BJ69">
        <f t="shared" si="84"/>
        <v>0.8429893192171295</v>
      </c>
      <c r="BK69">
        <f t="shared" si="85"/>
        <v>0.19597863843425897</v>
      </c>
      <c r="BL69">
        <v>6</v>
      </c>
      <c r="BM69">
        <v>0.5</v>
      </c>
      <c r="BN69" t="s">
        <v>290</v>
      </c>
      <c r="BO69">
        <v>2</v>
      </c>
      <c r="BP69">
        <v>1603924382.75</v>
      </c>
      <c r="BQ69">
        <v>393.7176</v>
      </c>
      <c r="BR69">
        <v>399.95313333333303</v>
      </c>
      <c r="BS69">
        <v>21.287236666666701</v>
      </c>
      <c r="BT69">
        <v>19.003423333333298</v>
      </c>
      <c r="BU69">
        <v>391.69670000000002</v>
      </c>
      <c r="BV69">
        <v>21.120293333333301</v>
      </c>
      <c r="BW69">
        <v>500.03896666666702</v>
      </c>
      <c r="BX69">
        <v>101.66630000000001</v>
      </c>
      <c r="BY69">
        <v>3.9596796666666698E-2</v>
      </c>
      <c r="BZ69">
        <v>38.157433333333302</v>
      </c>
      <c r="CA69">
        <v>38.376553333333298</v>
      </c>
      <c r="CB69">
        <v>999.9</v>
      </c>
      <c r="CC69">
        <v>0</v>
      </c>
      <c r="CD69">
        <v>0</v>
      </c>
      <c r="CE69">
        <v>10001.142666666699</v>
      </c>
      <c r="CF69">
        <v>0</v>
      </c>
      <c r="CG69">
        <v>305.39553333333299</v>
      </c>
      <c r="CH69">
        <v>1400.0146666666701</v>
      </c>
      <c r="CI69">
        <v>0.89999819999999997</v>
      </c>
      <c r="CJ69">
        <v>0.10000181</v>
      </c>
      <c r="CK69">
        <v>0</v>
      </c>
      <c r="CL69">
        <v>796.83206666666695</v>
      </c>
      <c r="CM69">
        <v>4.9997499999999997</v>
      </c>
      <c r="CN69">
        <v>11081.5333333333</v>
      </c>
      <c r="CO69">
        <v>12178.17</v>
      </c>
      <c r="CP69">
        <v>47.818300000000001</v>
      </c>
      <c r="CQ69">
        <v>49.366599999999998</v>
      </c>
      <c r="CR69">
        <v>48.370800000000003</v>
      </c>
      <c r="CS69">
        <v>49.4559</v>
      </c>
      <c r="CT69">
        <v>49.875</v>
      </c>
      <c r="CU69">
        <v>1255.51166666667</v>
      </c>
      <c r="CV69">
        <v>139.50299999999999</v>
      </c>
      <c r="CW69">
        <v>0</v>
      </c>
      <c r="CX69">
        <v>164.59999990463299</v>
      </c>
      <c r="CY69">
        <v>0</v>
      </c>
      <c r="CZ69">
        <v>796.63711999999998</v>
      </c>
      <c r="DA69">
        <v>-28.5023846642199</v>
      </c>
      <c r="DB69">
        <v>-620.19230891432596</v>
      </c>
      <c r="DC69">
        <v>11078.504000000001</v>
      </c>
      <c r="DD69">
        <v>15</v>
      </c>
      <c r="DE69">
        <v>1603923825.0999999</v>
      </c>
      <c r="DF69" t="s">
        <v>525</v>
      </c>
      <c r="DG69">
        <v>1603923823.0999999</v>
      </c>
      <c r="DH69">
        <v>1603923825.0999999</v>
      </c>
      <c r="DI69">
        <v>5</v>
      </c>
      <c r="DJ69">
        <v>0.1</v>
      </c>
      <c r="DK69">
        <v>-4.2999999999999997E-2</v>
      </c>
      <c r="DL69">
        <v>2.0209999999999999</v>
      </c>
      <c r="DM69">
        <v>0.16700000000000001</v>
      </c>
      <c r="DN69">
        <v>400</v>
      </c>
      <c r="DO69">
        <v>20</v>
      </c>
      <c r="DP69">
        <v>0.24</v>
      </c>
      <c r="DQ69">
        <v>0.17</v>
      </c>
      <c r="DR69">
        <v>4.4241227213369303</v>
      </c>
      <c r="DS69">
        <v>0.56196514245552598</v>
      </c>
      <c r="DT69">
        <v>4.2842509183361598E-2</v>
      </c>
      <c r="DU69">
        <v>0</v>
      </c>
      <c r="DV69">
        <v>-6.2262632258064503</v>
      </c>
      <c r="DW69">
        <v>-0.803907580645154</v>
      </c>
      <c r="DX69">
        <v>6.2714351775541993E-2</v>
      </c>
      <c r="DY69">
        <v>0</v>
      </c>
      <c r="DZ69">
        <v>2.2785109677419402</v>
      </c>
      <c r="EA69">
        <v>0.418738064516117</v>
      </c>
      <c r="EB69">
        <v>3.12273468195115E-2</v>
      </c>
      <c r="EC69">
        <v>0</v>
      </c>
      <c r="ED69">
        <v>0</v>
      </c>
      <c r="EE69">
        <v>3</v>
      </c>
      <c r="EF69" t="s">
        <v>312</v>
      </c>
      <c r="EG69">
        <v>100</v>
      </c>
      <c r="EH69">
        <v>100</v>
      </c>
      <c r="EI69">
        <v>2.0209999999999999</v>
      </c>
      <c r="EJ69">
        <v>0.16689999999999999</v>
      </c>
      <c r="EK69">
        <v>2.02089999999993</v>
      </c>
      <c r="EL69">
        <v>0</v>
      </c>
      <c r="EM69">
        <v>0</v>
      </c>
      <c r="EN69">
        <v>0</v>
      </c>
      <c r="EO69">
        <v>0.166934999999999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9.5</v>
      </c>
      <c r="EX69">
        <v>9.4</v>
      </c>
      <c r="EY69">
        <v>2</v>
      </c>
      <c r="EZ69">
        <v>509.16500000000002</v>
      </c>
      <c r="FA69">
        <v>496.61700000000002</v>
      </c>
      <c r="FB69">
        <v>36.889800000000001</v>
      </c>
      <c r="FC69">
        <v>33.883499999999998</v>
      </c>
      <c r="FD69">
        <v>29.998899999999999</v>
      </c>
      <c r="FE69">
        <v>33.672600000000003</v>
      </c>
      <c r="FF69">
        <v>33.6173</v>
      </c>
      <c r="FG69">
        <v>22.884399999999999</v>
      </c>
      <c r="FH69">
        <v>0</v>
      </c>
      <c r="FI69">
        <v>100</v>
      </c>
      <c r="FJ69">
        <v>-999.9</v>
      </c>
      <c r="FK69">
        <v>400</v>
      </c>
      <c r="FL69">
        <v>22.3293</v>
      </c>
      <c r="FM69">
        <v>101.428</v>
      </c>
      <c r="FN69">
        <v>100.86499999999999</v>
      </c>
    </row>
    <row r="70" spans="1:170" x14ac:dyDescent="0.25">
      <c r="A70">
        <v>55</v>
      </c>
      <c r="B70">
        <v>1603924609.5</v>
      </c>
      <c r="C70">
        <v>9372.5</v>
      </c>
      <c r="D70" t="s">
        <v>539</v>
      </c>
      <c r="E70" t="s">
        <v>540</v>
      </c>
      <c r="F70" t="s">
        <v>354</v>
      </c>
      <c r="G70" t="s">
        <v>541</v>
      </c>
      <c r="H70">
        <v>1603924601.5</v>
      </c>
      <c r="I70">
        <f t="shared" si="43"/>
        <v>9.5342429841484069E-3</v>
      </c>
      <c r="J70">
        <f t="shared" si="44"/>
        <v>17.412370875571895</v>
      </c>
      <c r="K70">
        <f t="shared" si="45"/>
        <v>374.766387096774</v>
      </c>
      <c r="L70">
        <f t="shared" si="46"/>
        <v>275.69049489508961</v>
      </c>
      <c r="M70">
        <f t="shared" si="47"/>
        <v>28.043450946711296</v>
      </c>
      <c r="N70">
        <f t="shared" si="48"/>
        <v>38.121527537697453</v>
      </c>
      <c r="O70">
        <f t="shared" si="49"/>
        <v>0.34982064280834707</v>
      </c>
      <c r="P70">
        <f t="shared" si="50"/>
        <v>2.9592135905083294</v>
      </c>
      <c r="Q70">
        <f t="shared" si="51"/>
        <v>0.32836320759352233</v>
      </c>
      <c r="R70">
        <f t="shared" si="52"/>
        <v>0.2070450984748653</v>
      </c>
      <c r="S70">
        <f t="shared" si="53"/>
        <v>231.29023263803404</v>
      </c>
      <c r="T70">
        <f t="shared" si="54"/>
        <v>36.259777193092184</v>
      </c>
      <c r="U70">
        <f t="shared" si="55"/>
        <v>35.655709677419303</v>
      </c>
      <c r="V70">
        <f t="shared" si="56"/>
        <v>5.8567345294131155</v>
      </c>
      <c r="W70">
        <f t="shared" si="57"/>
        <v>47.16703857950759</v>
      </c>
      <c r="X70">
        <f t="shared" si="58"/>
        <v>3.0322533332895056</v>
      </c>
      <c r="Y70">
        <f t="shared" si="59"/>
        <v>6.4287549623836515</v>
      </c>
      <c r="Z70">
        <f t="shared" si="60"/>
        <v>2.8244811961236098</v>
      </c>
      <c r="AA70">
        <f t="shared" si="61"/>
        <v>-420.46011560094473</v>
      </c>
      <c r="AB70">
        <f t="shared" si="62"/>
        <v>271.40764161853423</v>
      </c>
      <c r="AC70">
        <f t="shared" si="63"/>
        <v>21.735458629422663</v>
      </c>
      <c r="AD70">
        <f t="shared" si="64"/>
        <v>103.97321728504619</v>
      </c>
      <c r="AE70">
        <v>0</v>
      </c>
      <c r="AF70">
        <v>0</v>
      </c>
      <c r="AG70">
        <f t="shared" si="65"/>
        <v>1</v>
      </c>
      <c r="AH70">
        <f t="shared" si="66"/>
        <v>0</v>
      </c>
      <c r="AI70">
        <f t="shared" si="67"/>
        <v>51981.482224347928</v>
      </c>
      <c r="AJ70" t="s">
        <v>287</v>
      </c>
      <c r="AK70">
        <v>715.47692307692296</v>
      </c>
      <c r="AL70">
        <v>3262.08</v>
      </c>
      <c r="AM70">
        <f t="shared" si="68"/>
        <v>2546.603076923077</v>
      </c>
      <c r="AN70">
        <f t="shared" si="69"/>
        <v>0.78066849277855754</v>
      </c>
      <c r="AO70">
        <v>-0.57774747981622299</v>
      </c>
      <c r="AP70" t="s">
        <v>542</v>
      </c>
      <c r="AQ70">
        <v>961.89919230769203</v>
      </c>
      <c r="AR70">
        <v>1350.27</v>
      </c>
      <c r="AS70">
        <f t="shared" si="70"/>
        <v>0.28762455486110772</v>
      </c>
      <c r="AT70">
        <v>0.5</v>
      </c>
      <c r="AU70">
        <f t="shared" si="71"/>
        <v>1180.1755942958262</v>
      </c>
      <c r="AV70">
        <f t="shared" si="72"/>
        <v>17.412370875571895</v>
      </c>
      <c r="AW70">
        <f t="shared" si="73"/>
        <v>169.72373998364012</v>
      </c>
      <c r="AX70">
        <f t="shared" si="74"/>
        <v>0.46686958904515391</v>
      </c>
      <c r="AY70">
        <f t="shared" si="75"/>
        <v>1.524359463315479E-2</v>
      </c>
      <c r="AZ70">
        <f t="shared" si="76"/>
        <v>1.4158723810793397</v>
      </c>
      <c r="BA70" t="s">
        <v>543</v>
      </c>
      <c r="BB70">
        <v>719.87</v>
      </c>
      <c r="BC70">
        <f t="shared" si="77"/>
        <v>630.4</v>
      </c>
      <c r="BD70">
        <f t="shared" si="78"/>
        <v>0.61607044367434638</v>
      </c>
      <c r="BE70">
        <f t="shared" si="79"/>
        <v>0.75202677984902899</v>
      </c>
      <c r="BF70">
        <f t="shared" si="80"/>
        <v>0.61180693648202777</v>
      </c>
      <c r="BG70">
        <f t="shared" si="81"/>
        <v>0.75072947854517502</v>
      </c>
      <c r="BH70">
        <f t="shared" si="82"/>
        <v>1399.98806451613</v>
      </c>
      <c r="BI70">
        <f t="shared" si="83"/>
        <v>1180.1755942958262</v>
      </c>
      <c r="BJ70">
        <f t="shared" si="84"/>
        <v>0.8429897541331709</v>
      </c>
      <c r="BK70">
        <f t="shared" si="85"/>
        <v>0.19597950826634208</v>
      </c>
      <c r="BL70">
        <v>6</v>
      </c>
      <c r="BM70">
        <v>0.5</v>
      </c>
      <c r="BN70" t="s">
        <v>290</v>
      </c>
      <c r="BO70">
        <v>2</v>
      </c>
      <c r="BP70">
        <v>1603924601.5</v>
      </c>
      <c r="BQ70">
        <v>374.766387096774</v>
      </c>
      <c r="BR70">
        <v>399.94861290322598</v>
      </c>
      <c r="BS70">
        <v>29.809577419354799</v>
      </c>
      <c r="BT70">
        <v>18.7096967741935</v>
      </c>
      <c r="BU70">
        <v>372.74541935483899</v>
      </c>
      <c r="BV70">
        <v>29.642658064516102</v>
      </c>
      <c r="BW70">
        <v>500.00706451612899</v>
      </c>
      <c r="BX70">
        <v>101.67848387096799</v>
      </c>
      <c r="BY70">
        <v>4.2291658064516097E-2</v>
      </c>
      <c r="BZ70">
        <v>37.356929032258101</v>
      </c>
      <c r="CA70">
        <v>35.655709677419303</v>
      </c>
      <c r="CB70">
        <v>999.9</v>
      </c>
      <c r="CC70">
        <v>0</v>
      </c>
      <c r="CD70">
        <v>0</v>
      </c>
      <c r="CE70">
        <v>10002.198709677399</v>
      </c>
      <c r="CF70">
        <v>0</v>
      </c>
      <c r="CG70">
        <v>315.34403225806398</v>
      </c>
      <c r="CH70">
        <v>1399.98806451613</v>
      </c>
      <c r="CI70">
        <v>0.89998593548387096</v>
      </c>
      <c r="CJ70">
        <v>0.100014135483871</v>
      </c>
      <c r="CK70">
        <v>0</v>
      </c>
      <c r="CL70">
        <v>962.18780645161303</v>
      </c>
      <c r="CM70">
        <v>4.9997499999999997</v>
      </c>
      <c r="CN70">
        <v>13197.2903225806</v>
      </c>
      <c r="CO70">
        <v>12177.896774193499</v>
      </c>
      <c r="CP70">
        <v>47.173000000000002</v>
      </c>
      <c r="CQ70">
        <v>48.793999999999997</v>
      </c>
      <c r="CR70">
        <v>47.762</v>
      </c>
      <c r="CS70">
        <v>48.75</v>
      </c>
      <c r="CT70">
        <v>49.231709677419303</v>
      </c>
      <c r="CU70">
        <v>1255.4674193548401</v>
      </c>
      <c r="CV70">
        <v>139.52064516128999</v>
      </c>
      <c r="CW70">
        <v>0</v>
      </c>
      <c r="CX70">
        <v>218</v>
      </c>
      <c r="CY70">
        <v>0</v>
      </c>
      <c r="CZ70">
        <v>961.89919230769203</v>
      </c>
      <c r="DA70">
        <v>-48.817401652978901</v>
      </c>
      <c r="DB70">
        <v>-682.78290507920099</v>
      </c>
      <c r="DC70">
        <v>13193.1769230769</v>
      </c>
      <c r="DD70">
        <v>15</v>
      </c>
      <c r="DE70">
        <v>1603923825.0999999</v>
      </c>
      <c r="DF70" t="s">
        <v>525</v>
      </c>
      <c r="DG70">
        <v>1603923823.0999999</v>
      </c>
      <c r="DH70">
        <v>1603923825.0999999</v>
      </c>
      <c r="DI70">
        <v>5</v>
      </c>
      <c r="DJ70">
        <v>0.1</v>
      </c>
      <c r="DK70">
        <v>-4.2999999999999997E-2</v>
      </c>
      <c r="DL70">
        <v>2.0209999999999999</v>
      </c>
      <c r="DM70">
        <v>0.16700000000000001</v>
      </c>
      <c r="DN70">
        <v>400</v>
      </c>
      <c r="DO70">
        <v>20</v>
      </c>
      <c r="DP70">
        <v>0.24</v>
      </c>
      <c r="DQ70">
        <v>0.17</v>
      </c>
      <c r="DR70">
        <v>17.409655066436901</v>
      </c>
      <c r="DS70">
        <v>-0.244156887354576</v>
      </c>
      <c r="DT70">
        <v>3.4681514946697599E-2</v>
      </c>
      <c r="DU70">
        <v>1</v>
      </c>
      <c r="DV70">
        <v>-25.179635483870999</v>
      </c>
      <c r="DW70">
        <v>0.32446451612905303</v>
      </c>
      <c r="DX70">
        <v>4.2730774197006299E-2</v>
      </c>
      <c r="DY70">
        <v>0</v>
      </c>
      <c r="DZ70">
        <v>11.1000580645161</v>
      </c>
      <c r="EA70">
        <v>-3.7606451612927402E-2</v>
      </c>
      <c r="EB70">
        <v>3.4065188165414298E-3</v>
      </c>
      <c r="EC70">
        <v>1</v>
      </c>
      <c r="ED70">
        <v>2</v>
      </c>
      <c r="EE70">
        <v>3</v>
      </c>
      <c r="EF70" t="s">
        <v>297</v>
      </c>
      <c r="EG70">
        <v>100</v>
      </c>
      <c r="EH70">
        <v>100</v>
      </c>
      <c r="EI70">
        <v>2.0209999999999999</v>
      </c>
      <c r="EJ70">
        <v>0.16689999999999999</v>
      </c>
      <c r="EK70">
        <v>2.02089999999993</v>
      </c>
      <c r="EL70">
        <v>0</v>
      </c>
      <c r="EM70">
        <v>0</v>
      </c>
      <c r="EN70">
        <v>0</v>
      </c>
      <c r="EO70">
        <v>0.166934999999999</v>
      </c>
      <c r="EP70">
        <v>0</v>
      </c>
      <c r="EQ70">
        <v>0</v>
      </c>
      <c r="ER70">
        <v>0</v>
      </c>
      <c r="ES70">
        <v>-1</v>
      </c>
      <c r="ET70">
        <v>-1</v>
      </c>
      <c r="EU70">
        <v>-1</v>
      </c>
      <c r="EV70">
        <v>-1</v>
      </c>
      <c r="EW70">
        <v>13.1</v>
      </c>
      <c r="EX70">
        <v>13.1</v>
      </c>
      <c r="EY70">
        <v>2</v>
      </c>
      <c r="EZ70">
        <v>515.92200000000003</v>
      </c>
      <c r="FA70">
        <v>494.83800000000002</v>
      </c>
      <c r="FB70">
        <v>36.4938</v>
      </c>
      <c r="FC70">
        <v>33.281100000000002</v>
      </c>
      <c r="FD70">
        <v>29.998999999999999</v>
      </c>
      <c r="FE70">
        <v>33.123699999999999</v>
      </c>
      <c r="FF70">
        <v>33.073500000000003</v>
      </c>
      <c r="FG70">
        <v>22.936699999999998</v>
      </c>
      <c r="FH70">
        <v>0</v>
      </c>
      <c r="FI70">
        <v>100</v>
      </c>
      <c r="FJ70">
        <v>-999.9</v>
      </c>
      <c r="FK70">
        <v>400</v>
      </c>
      <c r="FL70">
        <v>21.247900000000001</v>
      </c>
      <c r="FM70">
        <v>101.527</v>
      </c>
      <c r="FN70">
        <v>100.971</v>
      </c>
    </row>
    <row r="71" spans="1:170" x14ac:dyDescent="0.25">
      <c r="A71">
        <v>56</v>
      </c>
      <c r="B71">
        <v>1603924791</v>
      </c>
      <c r="C71">
        <v>9554</v>
      </c>
      <c r="D71" t="s">
        <v>544</v>
      </c>
      <c r="E71" t="s">
        <v>545</v>
      </c>
      <c r="F71" t="s">
        <v>354</v>
      </c>
      <c r="G71" t="s">
        <v>541</v>
      </c>
      <c r="H71">
        <v>1603924783</v>
      </c>
      <c r="I71">
        <f t="shared" si="43"/>
        <v>7.0717679972709746E-3</v>
      </c>
      <c r="J71">
        <f t="shared" si="44"/>
        <v>14.506356123839014</v>
      </c>
      <c r="K71">
        <f t="shared" si="45"/>
        <v>379.36838709677397</v>
      </c>
      <c r="L71">
        <f t="shared" si="46"/>
        <v>250.85765453305197</v>
      </c>
      <c r="M71">
        <f t="shared" si="47"/>
        <v>25.513303985186788</v>
      </c>
      <c r="N71">
        <f t="shared" si="48"/>
        <v>38.583399021195696</v>
      </c>
      <c r="O71">
        <f t="shared" si="49"/>
        <v>0.21555672717197952</v>
      </c>
      <c r="P71">
        <f t="shared" si="50"/>
        <v>2.9578066965872334</v>
      </c>
      <c r="Q71">
        <f t="shared" si="51"/>
        <v>0.20719429890057475</v>
      </c>
      <c r="R71">
        <f t="shared" si="52"/>
        <v>0.1302207369463354</v>
      </c>
      <c r="S71">
        <f t="shared" si="53"/>
        <v>231.2926792397416</v>
      </c>
      <c r="T71">
        <f t="shared" si="54"/>
        <v>36.555473425897937</v>
      </c>
      <c r="U71">
        <f t="shared" si="55"/>
        <v>36.267283870967702</v>
      </c>
      <c r="V71">
        <f t="shared" si="56"/>
        <v>6.0570593602454155</v>
      </c>
      <c r="W71">
        <f t="shared" si="57"/>
        <v>43.337695367653232</v>
      </c>
      <c r="X71">
        <f t="shared" si="58"/>
        <v>2.7358356959392731</v>
      </c>
      <c r="Y71">
        <f t="shared" si="59"/>
        <v>6.3128315262958585</v>
      </c>
      <c r="Z71">
        <f t="shared" si="60"/>
        <v>3.3212236643061424</v>
      </c>
      <c r="AA71">
        <f t="shared" si="61"/>
        <v>-311.86496867964996</v>
      </c>
      <c r="AB71">
        <f t="shared" si="62"/>
        <v>120.52288892747347</v>
      </c>
      <c r="AC71">
        <f t="shared" si="63"/>
        <v>9.6695133123357611</v>
      </c>
      <c r="AD71">
        <f t="shared" si="64"/>
        <v>49.62011279990088</v>
      </c>
      <c r="AE71">
        <v>0</v>
      </c>
      <c r="AF71">
        <v>0</v>
      </c>
      <c r="AG71">
        <f t="shared" si="65"/>
        <v>1</v>
      </c>
      <c r="AH71">
        <f t="shared" si="66"/>
        <v>0</v>
      </c>
      <c r="AI71">
        <f t="shared" si="67"/>
        <v>51997.295460565423</v>
      </c>
      <c r="AJ71" t="s">
        <v>287</v>
      </c>
      <c r="AK71">
        <v>715.47692307692296</v>
      </c>
      <c r="AL71">
        <v>3262.08</v>
      </c>
      <c r="AM71">
        <f t="shared" si="68"/>
        <v>2546.603076923077</v>
      </c>
      <c r="AN71">
        <f t="shared" si="69"/>
        <v>0.78066849277855754</v>
      </c>
      <c r="AO71">
        <v>-0.57774747981622299</v>
      </c>
      <c r="AP71" t="s">
        <v>546</v>
      </c>
      <c r="AQ71">
        <v>920.42179999999996</v>
      </c>
      <c r="AR71">
        <v>1215.1300000000001</v>
      </c>
      <c r="AS71">
        <f t="shared" si="70"/>
        <v>0.24253223934887636</v>
      </c>
      <c r="AT71">
        <v>0.5</v>
      </c>
      <c r="AU71">
        <f t="shared" si="71"/>
        <v>1180.1946781666597</v>
      </c>
      <c r="AV71">
        <f t="shared" si="72"/>
        <v>14.506356123839014</v>
      </c>
      <c r="AW71">
        <f t="shared" si="73"/>
        <v>143.11762908169322</v>
      </c>
      <c r="AX71">
        <f t="shared" si="74"/>
        <v>0.41091899632138135</v>
      </c>
      <c r="AY71">
        <f t="shared" si="75"/>
        <v>1.278103001369843E-2</v>
      </c>
      <c r="AZ71">
        <f t="shared" si="76"/>
        <v>1.6845522701274758</v>
      </c>
      <c r="BA71" t="s">
        <v>547</v>
      </c>
      <c r="BB71">
        <v>715.81</v>
      </c>
      <c r="BC71">
        <f t="shared" si="77"/>
        <v>499.32000000000016</v>
      </c>
      <c r="BD71">
        <f t="shared" si="78"/>
        <v>0.59021909797324368</v>
      </c>
      <c r="BE71">
        <f t="shared" si="79"/>
        <v>0.80390139301802233</v>
      </c>
      <c r="BF71">
        <f t="shared" si="80"/>
        <v>0.58982564825748329</v>
      </c>
      <c r="BG71">
        <f t="shared" si="81"/>
        <v>0.80379624863770249</v>
      </c>
      <c r="BH71">
        <f t="shared" si="82"/>
        <v>1400.0116129032299</v>
      </c>
      <c r="BI71">
        <f t="shared" si="83"/>
        <v>1180.1946781666597</v>
      </c>
      <c r="BJ71">
        <f t="shared" si="84"/>
        <v>0.84298920615327488</v>
      </c>
      <c r="BK71">
        <f t="shared" si="85"/>
        <v>0.19597841230654989</v>
      </c>
      <c r="BL71">
        <v>6</v>
      </c>
      <c r="BM71">
        <v>0.5</v>
      </c>
      <c r="BN71" t="s">
        <v>290</v>
      </c>
      <c r="BO71">
        <v>2</v>
      </c>
      <c r="BP71">
        <v>1603924783</v>
      </c>
      <c r="BQ71">
        <v>379.36838709677397</v>
      </c>
      <c r="BR71">
        <v>399.99554838709702</v>
      </c>
      <c r="BS71">
        <v>26.899899999999999</v>
      </c>
      <c r="BT71">
        <v>18.641987096774201</v>
      </c>
      <c r="BU71">
        <v>377.34754838709699</v>
      </c>
      <c r="BV71">
        <v>26.732964516129002</v>
      </c>
      <c r="BW71">
        <v>499.99593548387099</v>
      </c>
      <c r="BX71">
        <v>101.661741935484</v>
      </c>
      <c r="BY71">
        <v>4.2565364516129002E-2</v>
      </c>
      <c r="BZ71">
        <v>37.023096774193498</v>
      </c>
      <c r="CA71">
        <v>36.267283870967702</v>
      </c>
      <c r="CB71">
        <v>999.9</v>
      </c>
      <c r="CC71">
        <v>0</v>
      </c>
      <c r="CD71">
        <v>0</v>
      </c>
      <c r="CE71">
        <v>9995.8667741935496</v>
      </c>
      <c r="CF71">
        <v>0</v>
      </c>
      <c r="CG71">
        <v>477.97077419354798</v>
      </c>
      <c r="CH71">
        <v>1400.0116129032299</v>
      </c>
      <c r="CI71">
        <v>0.90000341935483896</v>
      </c>
      <c r="CJ71">
        <v>9.9996587096774198E-2</v>
      </c>
      <c r="CK71">
        <v>0</v>
      </c>
      <c r="CL71">
        <v>921.59145161290303</v>
      </c>
      <c r="CM71">
        <v>4.9997499999999997</v>
      </c>
      <c r="CN71">
        <v>12585.7387096774</v>
      </c>
      <c r="CO71">
        <v>12178.164516129</v>
      </c>
      <c r="CP71">
        <v>46.433</v>
      </c>
      <c r="CQ71">
        <v>48.122967741935497</v>
      </c>
      <c r="CR71">
        <v>47.090451612903202</v>
      </c>
      <c r="CS71">
        <v>47.957322580645098</v>
      </c>
      <c r="CT71">
        <v>48.497967741935497</v>
      </c>
      <c r="CU71">
        <v>1255.51419354839</v>
      </c>
      <c r="CV71">
        <v>139.497419354839</v>
      </c>
      <c r="CW71">
        <v>0</v>
      </c>
      <c r="CX71">
        <v>180.60000014305101</v>
      </c>
      <c r="CY71">
        <v>0</v>
      </c>
      <c r="CZ71">
        <v>920.42179999999996</v>
      </c>
      <c r="DA71">
        <v>-80.838538444591805</v>
      </c>
      <c r="DB71">
        <v>-1198.5692307551701</v>
      </c>
      <c r="DC71">
        <v>12568.647999999999</v>
      </c>
      <c r="DD71">
        <v>15</v>
      </c>
      <c r="DE71">
        <v>1603923825.0999999</v>
      </c>
      <c r="DF71" t="s">
        <v>525</v>
      </c>
      <c r="DG71">
        <v>1603923823.0999999</v>
      </c>
      <c r="DH71">
        <v>1603923825.0999999</v>
      </c>
      <c r="DI71">
        <v>5</v>
      </c>
      <c r="DJ71">
        <v>0.1</v>
      </c>
      <c r="DK71">
        <v>-4.2999999999999997E-2</v>
      </c>
      <c r="DL71">
        <v>2.0209999999999999</v>
      </c>
      <c r="DM71">
        <v>0.16700000000000001</v>
      </c>
      <c r="DN71">
        <v>400</v>
      </c>
      <c r="DO71">
        <v>20</v>
      </c>
      <c r="DP71">
        <v>0.24</v>
      </c>
      <c r="DQ71">
        <v>0.17</v>
      </c>
      <c r="DR71">
        <v>14.5069530811648</v>
      </c>
      <c r="DS71">
        <v>0.18420087111913899</v>
      </c>
      <c r="DT71">
        <v>2.9579679649416699E-2</v>
      </c>
      <c r="DU71">
        <v>1</v>
      </c>
      <c r="DV71">
        <v>-20.627103225806401</v>
      </c>
      <c r="DW71">
        <v>-0.13885645161288199</v>
      </c>
      <c r="DX71">
        <v>3.2644433244463401E-2</v>
      </c>
      <c r="DY71">
        <v>1</v>
      </c>
      <c r="DZ71">
        <v>8.25792161290323</v>
      </c>
      <c r="EA71">
        <v>-0.114821612903253</v>
      </c>
      <c r="EB71">
        <v>8.9097427995077708E-3</v>
      </c>
      <c r="EC71">
        <v>1</v>
      </c>
      <c r="ED71">
        <v>3</v>
      </c>
      <c r="EE71">
        <v>3</v>
      </c>
      <c r="EF71" t="s">
        <v>425</v>
      </c>
      <c r="EG71">
        <v>100</v>
      </c>
      <c r="EH71">
        <v>100</v>
      </c>
      <c r="EI71">
        <v>2.02</v>
      </c>
      <c r="EJ71">
        <v>0.16689999999999999</v>
      </c>
      <c r="EK71">
        <v>2.02089999999993</v>
      </c>
      <c r="EL71">
        <v>0</v>
      </c>
      <c r="EM71">
        <v>0</v>
      </c>
      <c r="EN71">
        <v>0</v>
      </c>
      <c r="EO71">
        <v>0.166934999999999</v>
      </c>
      <c r="EP71">
        <v>0</v>
      </c>
      <c r="EQ71">
        <v>0</v>
      </c>
      <c r="ER71">
        <v>0</v>
      </c>
      <c r="ES71">
        <v>-1</v>
      </c>
      <c r="ET71">
        <v>-1</v>
      </c>
      <c r="EU71">
        <v>-1</v>
      </c>
      <c r="EV71">
        <v>-1</v>
      </c>
      <c r="EW71">
        <v>16.100000000000001</v>
      </c>
      <c r="EX71">
        <v>16.100000000000001</v>
      </c>
      <c r="EY71">
        <v>2</v>
      </c>
      <c r="EZ71">
        <v>516.97</v>
      </c>
      <c r="FA71">
        <v>495.649</v>
      </c>
      <c r="FB71">
        <v>36.091900000000003</v>
      </c>
      <c r="FC71">
        <v>32.782800000000002</v>
      </c>
      <c r="FD71">
        <v>29.999199999999998</v>
      </c>
      <c r="FE71">
        <v>32.635800000000003</v>
      </c>
      <c r="FF71">
        <v>32.595799999999997</v>
      </c>
      <c r="FG71">
        <v>22.9648</v>
      </c>
      <c r="FH71">
        <v>0</v>
      </c>
      <c r="FI71">
        <v>100</v>
      </c>
      <c r="FJ71">
        <v>-999.9</v>
      </c>
      <c r="FK71">
        <v>400</v>
      </c>
      <c r="FL71">
        <v>29.302800000000001</v>
      </c>
      <c r="FM71">
        <v>101.611</v>
      </c>
      <c r="FN71">
        <v>101.065</v>
      </c>
    </row>
    <row r="72" spans="1:170" x14ac:dyDescent="0.25">
      <c r="A72">
        <v>57</v>
      </c>
      <c r="B72">
        <v>1603924962.5</v>
      </c>
      <c r="C72">
        <v>9725.5</v>
      </c>
      <c r="D72" t="s">
        <v>548</v>
      </c>
      <c r="E72" t="s">
        <v>549</v>
      </c>
      <c r="F72" t="s">
        <v>550</v>
      </c>
      <c r="G72" t="s">
        <v>541</v>
      </c>
      <c r="H72">
        <v>1603924954.5</v>
      </c>
      <c r="I72">
        <f t="shared" si="43"/>
        <v>4.9848854983498047E-3</v>
      </c>
      <c r="J72">
        <f t="shared" si="44"/>
        <v>11.246369707766586</v>
      </c>
      <c r="K72">
        <f t="shared" si="45"/>
        <v>384.19693548387102</v>
      </c>
      <c r="L72">
        <f t="shared" si="46"/>
        <v>236.40151307712847</v>
      </c>
      <c r="M72">
        <f t="shared" si="47"/>
        <v>24.042362217242886</v>
      </c>
      <c r="N72">
        <f t="shared" si="48"/>
        <v>39.07336194859402</v>
      </c>
      <c r="O72">
        <f t="shared" si="49"/>
        <v>0.14164285660060352</v>
      </c>
      <c r="P72">
        <f t="shared" si="50"/>
        <v>2.9601371435943662</v>
      </c>
      <c r="Q72">
        <f t="shared" si="51"/>
        <v>0.13798245369519813</v>
      </c>
      <c r="R72">
        <f t="shared" si="52"/>
        <v>8.6560027385855012E-2</v>
      </c>
      <c r="S72">
        <f t="shared" si="53"/>
        <v>231.29080465608061</v>
      </c>
      <c r="T72">
        <f t="shared" si="54"/>
        <v>36.931196955565682</v>
      </c>
      <c r="U72">
        <f t="shared" si="55"/>
        <v>36.163651612903202</v>
      </c>
      <c r="V72">
        <f t="shared" si="56"/>
        <v>6.0227010440345365</v>
      </c>
      <c r="W72">
        <f t="shared" si="57"/>
        <v>39.986308453152304</v>
      </c>
      <c r="X72">
        <f t="shared" si="58"/>
        <v>2.5025352380972516</v>
      </c>
      <c r="Y72">
        <f t="shared" si="59"/>
        <v>6.2584803021494357</v>
      </c>
      <c r="Z72">
        <f t="shared" si="60"/>
        <v>3.5201658059372849</v>
      </c>
      <c r="AA72">
        <f t="shared" si="61"/>
        <v>-219.83345047722639</v>
      </c>
      <c r="AB72">
        <f t="shared" si="62"/>
        <v>111.88484079539664</v>
      </c>
      <c r="AC72">
        <f t="shared" si="63"/>
        <v>8.9580380469222209</v>
      </c>
      <c r="AD72">
        <f t="shared" si="64"/>
        <v>132.30023302117309</v>
      </c>
      <c r="AE72">
        <v>0</v>
      </c>
      <c r="AF72">
        <v>0</v>
      </c>
      <c r="AG72">
        <f t="shared" si="65"/>
        <v>1</v>
      </c>
      <c r="AH72">
        <f t="shared" si="66"/>
        <v>0</v>
      </c>
      <c r="AI72">
        <f t="shared" si="67"/>
        <v>52089.837231858401</v>
      </c>
      <c r="AJ72" t="s">
        <v>287</v>
      </c>
      <c r="AK72">
        <v>715.47692307692296</v>
      </c>
      <c r="AL72">
        <v>3262.08</v>
      </c>
      <c r="AM72">
        <f t="shared" si="68"/>
        <v>2546.603076923077</v>
      </c>
      <c r="AN72">
        <f t="shared" si="69"/>
        <v>0.78066849277855754</v>
      </c>
      <c r="AO72">
        <v>-0.57774747981622299</v>
      </c>
      <c r="AP72" t="s">
        <v>551</v>
      </c>
      <c r="AQ72">
        <v>801.27048000000002</v>
      </c>
      <c r="AR72">
        <v>1007.12</v>
      </c>
      <c r="AS72">
        <f t="shared" si="70"/>
        <v>0.20439423306060844</v>
      </c>
      <c r="AT72">
        <v>0.5</v>
      </c>
      <c r="AU72">
        <f t="shared" si="71"/>
        <v>1180.1851555860142</v>
      </c>
      <c r="AV72">
        <f t="shared" si="72"/>
        <v>11.246369707766586</v>
      </c>
      <c r="AW72">
        <f t="shared" si="73"/>
        <v>120.6115198727591</v>
      </c>
      <c r="AX72">
        <f t="shared" si="74"/>
        <v>0.37223965366589878</v>
      </c>
      <c r="AY72">
        <f t="shared" si="75"/>
        <v>1.0018866219098995E-2</v>
      </c>
      <c r="AZ72">
        <f t="shared" si="76"/>
        <v>2.2390181904837556</v>
      </c>
      <c r="BA72" t="s">
        <v>552</v>
      </c>
      <c r="BB72">
        <v>632.23</v>
      </c>
      <c r="BC72">
        <f t="shared" si="77"/>
        <v>374.89</v>
      </c>
      <c r="BD72">
        <f t="shared" si="78"/>
        <v>0.54909312064872362</v>
      </c>
      <c r="BE72">
        <f t="shared" si="79"/>
        <v>0.85744814343023368</v>
      </c>
      <c r="BF72">
        <f t="shared" si="80"/>
        <v>0.70582686951384166</v>
      </c>
      <c r="BG72">
        <f t="shared" si="81"/>
        <v>0.88547760757618599</v>
      </c>
      <c r="BH72">
        <f t="shared" si="82"/>
        <v>1400.0003225806499</v>
      </c>
      <c r="BI72">
        <f t="shared" si="83"/>
        <v>1180.1851555860142</v>
      </c>
      <c r="BJ72">
        <f t="shared" si="84"/>
        <v>0.84298920261000665</v>
      </c>
      <c r="BK72">
        <f t="shared" si="85"/>
        <v>0.19597840522001353</v>
      </c>
      <c r="BL72">
        <v>6</v>
      </c>
      <c r="BM72">
        <v>0.5</v>
      </c>
      <c r="BN72" t="s">
        <v>290</v>
      </c>
      <c r="BO72">
        <v>2</v>
      </c>
      <c r="BP72">
        <v>1603924954.5</v>
      </c>
      <c r="BQ72">
        <v>384.19693548387102</v>
      </c>
      <c r="BR72">
        <v>399.98974193548401</v>
      </c>
      <c r="BS72">
        <v>24.606696774193502</v>
      </c>
      <c r="BT72">
        <v>18.772416129032301</v>
      </c>
      <c r="BU72">
        <v>382.17599999999999</v>
      </c>
      <c r="BV72">
        <v>24.439735483871001</v>
      </c>
      <c r="BW72">
        <v>500.03325806451602</v>
      </c>
      <c r="BX72">
        <v>101.661064516129</v>
      </c>
      <c r="BY72">
        <v>4.0324380645161299E-2</v>
      </c>
      <c r="BZ72">
        <v>36.864741935483899</v>
      </c>
      <c r="CA72">
        <v>36.163651612903202</v>
      </c>
      <c r="CB72">
        <v>999.9</v>
      </c>
      <c r="CC72">
        <v>0</v>
      </c>
      <c r="CD72">
        <v>0</v>
      </c>
      <c r="CE72">
        <v>10009.1529032258</v>
      </c>
      <c r="CF72">
        <v>0</v>
      </c>
      <c r="CG72">
        <v>406.025483870968</v>
      </c>
      <c r="CH72">
        <v>1400.0003225806499</v>
      </c>
      <c r="CI72">
        <v>0.90000370967741905</v>
      </c>
      <c r="CJ72">
        <v>9.99963193548387E-2</v>
      </c>
      <c r="CK72">
        <v>0</v>
      </c>
      <c r="CL72">
        <v>802.570903225807</v>
      </c>
      <c r="CM72">
        <v>4.9997499999999997</v>
      </c>
      <c r="CN72">
        <v>11103.722580645201</v>
      </c>
      <c r="CO72">
        <v>12178.058064516101</v>
      </c>
      <c r="CP72">
        <v>45.995935483871001</v>
      </c>
      <c r="CQ72">
        <v>47.683</v>
      </c>
      <c r="CR72">
        <v>46.683</v>
      </c>
      <c r="CS72">
        <v>47.477645161290297</v>
      </c>
      <c r="CT72">
        <v>48.070129032258002</v>
      </c>
      <c r="CU72">
        <v>1255.50419354839</v>
      </c>
      <c r="CV72">
        <v>139.49612903225801</v>
      </c>
      <c r="CW72">
        <v>0</v>
      </c>
      <c r="CX72">
        <v>170.59999990463299</v>
      </c>
      <c r="CY72">
        <v>0</v>
      </c>
      <c r="CZ72">
        <v>801.27048000000002</v>
      </c>
      <c r="DA72">
        <v>-99.757000181396293</v>
      </c>
      <c r="DB72">
        <v>-1401.3153867639401</v>
      </c>
      <c r="DC72">
        <v>11084.98</v>
      </c>
      <c r="DD72">
        <v>15</v>
      </c>
      <c r="DE72">
        <v>1603923825.0999999</v>
      </c>
      <c r="DF72" t="s">
        <v>525</v>
      </c>
      <c r="DG72">
        <v>1603923823.0999999</v>
      </c>
      <c r="DH72">
        <v>1603923825.0999999</v>
      </c>
      <c r="DI72">
        <v>5</v>
      </c>
      <c r="DJ72">
        <v>0.1</v>
      </c>
      <c r="DK72">
        <v>-4.2999999999999997E-2</v>
      </c>
      <c r="DL72">
        <v>2.0209999999999999</v>
      </c>
      <c r="DM72">
        <v>0.16700000000000001</v>
      </c>
      <c r="DN72">
        <v>400</v>
      </c>
      <c r="DO72">
        <v>20</v>
      </c>
      <c r="DP72">
        <v>0.24</v>
      </c>
      <c r="DQ72">
        <v>0.17</v>
      </c>
      <c r="DR72">
        <v>11.2491760678777</v>
      </c>
      <c r="DS72">
        <v>3.51715274175496E-2</v>
      </c>
      <c r="DT72">
        <v>1.8084773588233401E-2</v>
      </c>
      <c r="DU72">
        <v>1</v>
      </c>
      <c r="DV72">
        <v>-15.7944806451613</v>
      </c>
      <c r="DW72">
        <v>-3.3532258064474602E-2</v>
      </c>
      <c r="DX72">
        <v>2.4635568560385401E-2</v>
      </c>
      <c r="DY72">
        <v>1</v>
      </c>
      <c r="DZ72">
        <v>5.8333103225806502</v>
      </c>
      <c r="EA72">
        <v>0.12017322580643</v>
      </c>
      <c r="EB72">
        <v>9.1729657088611503E-3</v>
      </c>
      <c r="EC72">
        <v>1</v>
      </c>
      <c r="ED72">
        <v>3</v>
      </c>
      <c r="EE72">
        <v>3</v>
      </c>
      <c r="EF72" t="s">
        <v>425</v>
      </c>
      <c r="EG72">
        <v>100</v>
      </c>
      <c r="EH72">
        <v>100</v>
      </c>
      <c r="EI72">
        <v>2.0209999999999999</v>
      </c>
      <c r="EJ72">
        <v>0.16700000000000001</v>
      </c>
      <c r="EK72">
        <v>2.02089999999993</v>
      </c>
      <c r="EL72">
        <v>0</v>
      </c>
      <c r="EM72">
        <v>0</v>
      </c>
      <c r="EN72">
        <v>0</v>
      </c>
      <c r="EO72">
        <v>0.166934999999999</v>
      </c>
      <c r="EP72">
        <v>0</v>
      </c>
      <c r="EQ72">
        <v>0</v>
      </c>
      <c r="ER72">
        <v>0</v>
      </c>
      <c r="ES72">
        <v>-1</v>
      </c>
      <c r="ET72">
        <v>-1</v>
      </c>
      <c r="EU72">
        <v>-1</v>
      </c>
      <c r="EV72">
        <v>-1</v>
      </c>
      <c r="EW72">
        <v>19</v>
      </c>
      <c r="EX72">
        <v>19</v>
      </c>
      <c r="EY72">
        <v>2</v>
      </c>
      <c r="EZ72">
        <v>507.40199999999999</v>
      </c>
      <c r="FA72">
        <v>495.14100000000002</v>
      </c>
      <c r="FB72">
        <v>35.819299999999998</v>
      </c>
      <c r="FC72">
        <v>32.545000000000002</v>
      </c>
      <c r="FD72">
        <v>29.999700000000001</v>
      </c>
      <c r="FE72">
        <v>32.369599999999998</v>
      </c>
      <c r="FF72">
        <v>32.332099999999997</v>
      </c>
      <c r="FG72">
        <v>22.973700000000001</v>
      </c>
      <c r="FH72">
        <v>0</v>
      </c>
      <c r="FI72">
        <v>100</v>
      </c>
      <c r="FJ72">
        <v>-999.9</v>
      </c>
      <c r="FK72">
        <v>400</v>
      </c>
      <c r="FL72">
        <v>26.398199999999999</v>
      </c>
      <c r="FM72">
        <v>101.63500000000001</v>
      </c>
      <c r="FN72">
        <v>101.096</v>
      </c>
    </row>
    <row r="73" spans="1:170" x14ac:dyDescent="0.25">
      <c r="A73">
        <v>58</v>
      </c>
      <c r="B73">
        <v>1603925100.5</v>
      </c>
      <c r="C73">
        <v>9863.5</v>
      </c>
      <c r="D73" t="s">
        <v>553</v>
      </c>
      <c r="E73" t="s">
        <v>554</v>
      </c>
      <c r="F73" t="s">
        <v>550</v>
      </c>
      <c r="G73" t="s">
        <v>541</v>
      </c>
      <c r="H73">
        <v>1603925092.75</v>
      </c>
      <c r="I73">
        <f t="shared" si="43"/>
        <v>5.1472438364625582E-3</v>
      </c>
      <c r="J73">
        <f t="shared" si="44"/>
        <v>11.615243978844065</v>
      </c>
      <c r="K73">
        <f t="shared" si="45"/>
        <v>383.67616666666697</v>
      </c>
      <c r="L73">
        <f t="shared" si="46"/>
        <v>237.83916384085268</v>
      </c>
      <c r="M73">
        <f t="shared" si="47"/>
        <v>24.191287295983983</v>
      </c>
      <c r="N73">
        <f t="shared" si="48"/>
        <v>39.024777192144285</v>
      </c>
      <c r="O73">
        <f t="shared" si="49"/>
        <v>0.14843517108186513</v>
      </c>
      <c r="P73">
        <f t="shared" si="50"/>
        <v>2.9585457421577148</v>
      </c>
      <c r="Q73">
        <f t="shared" si="51"/>
        <v>0.14441855164688056</v>
      </c>
      <c r="R73">
        <f t="shared" si="52"/>
        <v>9.0613419090479638E-2</v>
      </c>
      <c r="S73">
        <f t="shared" si="53"/>
        <v>231.28720724105355</v>
      </c>
      <c r="T73">
        <f t="shared" si="54"/>
        <v>36.823084921034145</v>
      </c>
      <c r="U73">
        <f t="shared" si="55"/>
        <v>36.131250000000001</v>
      </c>
      <c r="V73">
        <f t="shared" si="56"/>
        <v>6.01199338595403</v>
      </c>
      <c r="W73">
        <f t="shared" si="57"/>
        <v>40.720341474839039</v>
      </c>
      <c r="X73">
        <f t="shared" si="58"/>
        <v>2.5392193660478548</v>
      </c>
      <c r="Y73">
        <f t="shared" si="59"/>
        <v>6.2357516515838398</v>
      </c>
      <c r="Z73">
        <f t="shared" si="60"/>
        <v>3.4727740199061752</v>
      </c>
      <c r="AA73">
        <f t="shared" si="61"/>
        <v>-226.99345318799882</v>
      </c>
      <c r="AB73">
        <f t="shared" si="62"/>
        <v>106.37395398032277</v>
      </c>
      <c r="AC73">
        <f t="shared" si="63"/>
        <v>8.5173032996536122</v>
      </c>
      <c r="AD73">
        <f t="shared" si="64"/>
        <v>119.1850113330311</v>
      </c>
      <c r="AE73">
        <v>0</v>
      </c>
      <c r="AF73">
        <v>0</v>
      </c>
      <c r="AG73">
        <f t="shared" si="65"/>
        <v>1</v>
      </c>
      <c r="AH73">
        <f t="shared" si="66"/>
        <v>0</v>
      </c>
      <c r="AI73">
        <f t="shared" si="67"/>
        <v>52056.208724187803</v>
      </c>
      <c r="AJ73" t="s">
        <v>287</v>
      </c>
      <c r="AK73">
        <v>715.47692307692296</v>
      </c>
      <c r="AL73">
        <v>3262.08</v>
      </c>
      <c r="AM73">
        <f t="shared" si="68"/>
        <v>2546.603076923077</v>
      </c>
      <c r="AN73">
        <f t="shared" si="69"/>
        <v>0.78066849277855754</v>
      </c>
      <c r="AO73">
        <v>-0.57774747981622299</v>
      </c>
      <c r="AP73" t="s">
        <v>555</v>
      </c>
      <c r="AQ73">
        <v>866.71691999999996</v>
      </c>
      <c r="AR73">
        <v>1075.19</v>
      </c>
      <c r="AS73">
        <f t="shared" si="70"/>
        <v>0.19389417684316268</v>
      </c>
      <c r="AT73">
        <v>0.5</v>
      </c>
      <c r="AU73">
        <f t="shared" si="71"/>
        <v>1180.1656307473249</v>
      </c>
      <c r="AV73">
        <f t="shared" si="72"/>
        <v>11.615243978844065</v>
      </c>
      <c r="AW73">
        <f t="shared" si="73"/>
        <v>114.41362175617222</v>
      </c>
      <c r="AX73">
        <f t="shared" si="74"/>
        <v>0.38521563630614131</v>
      </c>
      <c r="AY73">
        <f t="shared" si="75"/>
        <v>1.0331593414510157E-2</v>
      </c>
      <c r="AZ73">
        <f t="shared" si="76"/>
        <v>2.033956789032636</v>
      </c>
      <c r="BA73" t="s">
        <v>556</v>
      </c>
      <c r="BB73">
        <v>661.01</v>
      </c>
      <c r="BC73">
        <f t="shared" si="77"/>
        <v>414.18000000000006</v>
      </c>
      <c r="BD73">
        <f t="shared" si="78"/>
        <v>0.50333932106813473</v>
      </c>
      <c r="BE73">
        <f t="shared" si="79"/>
        <v>0.84076553110835162</v>
      </c>
      <c r="BF73">
        <f t="shared" si="80"/>
        <v>0.57955379821952113</v>
      </c>
      <c r="BG73">
        <f t="shared" si="81"/>
        <v>0.85874788254881906</v>
      </c>
      <c r="BH73">
        <f t="shared" si="82"/>
        <v>1399.9770000000001</v>
      </c>
      <c r="BI73">
        <f t="shared" si="83"/>
        <v>1180.1656307473249</v>
      </c>
      <c r="BJ73">
        <f t="shared" si="84"/>
        <v>0.84298929964372615</v>
      </c>
      <c r="BK73">
        <f t="shared" si="85"/>
        <v>0.19597859928745243</v>
      </c>
      <c r="BL73">
        <v>6</v>
      </c>
      <c r="BM73">
        <v>0.5</v>
      </c>
      <c r="BN73" t="s">
        <v>290</v>
      </c>
      <c r="BO73">
        <v>2</v>
      </c>
      <c r="BP73">
        <v>1603925092.75</v>
      </c>
      <c r="BQ73">
        <v>383.67616666666697</v>
      </c>
      <c r="BR73">
        <v>399.98366666666698</v>
      </c>
      <c r="BS73">
        <v>24.964600000000001</v>
      </c>
      <c r="BT73">
        <v>18.942343333333302</v>
      </c>
      <c r="BU73">
        <v>381.65519999999998</v>
      </c>
      <c r="BV73">
        <v>24.7976766666667</v>
      </c>
      <c r="BW73">
        <v>500.0197</v>
      </c>
      <c r="BX73">
        <v>101.67296666666699</v>
      </c>
      <c r="BY73">
        <v>3.9833300000000002E-2</v>
      </c>
      <c r="BZ73">
        <v>36.798166666666702</v>
      </c>
      <c r="CA73">
        <v>36.131250000000001</v>
      </c>
      <c r="CB73">
        <v>999.9</v>
      </c>
      <c r="CC73">
        <v>0</v>
      </c>
      <c r="CD73">
        <v>0</v>
      </c>
      <c r="CE73">
        <v>9998.95366666667</v>
      </c>
      <c r="CF73">
        <v>0</v>
      </c>
      <c r="CG73">
        <v>277.98613333333299</v>
      </c>
      <c r="CH73">
        <v>1399.9770000000001</v>
      </c>
      <c r="CI73">
        <v>0.89999879999999999</v>
      </c>
      <c r="CJ73">
        <v>0.100001203333333</v>
      </c>
      <c r="CK73">
        <v>0</v>
      </c>
      <c r="CL73">
        <v>868.35483333333298</v>
      </c>
      <c r="CM73">
        <v>4.9997499999999997</v>
      </c>
      <c r="CN73">
        <v>12049.3066666667</v>
      </c>
      <c r="CO73">
        <v>12177.836666666701</v>
      </c>
      <c r="CP73">
        <v>46.412333333333301</v>
      </c>
      <c r="CQ73">
        <v>48.162199999999999</v>
      </c>
      <c r="CR73">
        <v>47.1374</v>
      </c>
      <c r="CS73">
        <v>48.112200000000001</v>
      </c>
      <c r="CT73">
        <v>48.462333333333298</v>
      </c>
      <c r="CU73">
        <v>1255.4786666666701</v>
      </c>
      <c r="CV73">
        <v>139.49833333333299</v>
      </c>
      <c r="CW73">
        <v>0</v>
      </c>
      <c r="CX73">
        <v>136.90000009536701</v>
      </c>
      <c r="CY73">
        <v>0</v>
      </c>
      <c r="CZ73">
        <v>866.71691999999996</v>
      </c>
      <c r="DA73">
        <v>-245.23684579299299</v>
      </c>
      <c r="DB73">
        <v>-3418.2384563983501</v>
      </c>
      <c r="DC73">
        <v>12026.38</v>
      </c>
      <c r="DD73">
        <v>15</v>
      </c>
      <c r="DE73">
        <v>1603923825.0999999</v>
      </c>
      <c r="DF73" t="s">
        <v>525</v>
      </c>
      <c r="DG73">
        <v>1603923823.0999999</v>
      </c>
      <c r="DH73">
        <v>1603923825.0999999</v>
      </c>
      <c r="DI73">
        <v>5</v>
      </c>
      <c r="DJ73">
        <v>0.1</v>
      </c>
      <c r="DK73">
        <v>-4.2999999999999997E-2</v>
      </c>
      <c r="DL73">
        <v>2.0209999999999999</v>
      </c>
      <c r="DM73">
        <v>0.16700000000000001</v>
      </c>
      <c r="DN73">
        <v>400</v>
      </c>
      <c r="DO73">
        <v>20</v>
      </c>
      <c r="DP73">
        <v>0.24</v>
      </c>
      <c r="DQ73">
        <v>0.17</v>
      </c>
      <c r="DR73">
        <v>11.625860321515701</v>
      </c>
      <c r="DS73">
        <v>-0.59678820151197598</v>
      </c>
      <c r="DT73">
        <v>5.40672770904305E-2</v>
      </c>
      <c r="DU73">
        <v>0</v>
      </c>
      <c r="DV73">
        <v>-16.316880645161302</v>
      </c>
      <c r="DW73">
        <v>0.64245483870972697</v>
      </c>
      <c r="DX73">
        <v>6.22781348227699E-2</v>
      </c>
      <c r="DY73">
        <v>0</v>
      </c>
      <c r="DZ73">
        <v>6.0206654838709701</v>
      </c>
      <c r="EA73">
        <v>0.122937580645144</v>
      </c>
      <c r="EB73">
        <v>9.5212336008523094E-3</v>
      </c>
      <c r="EC73">
        <v>1</v>
      </c>
      <c r="ED73">
        <v>1</v>
      </c>
      <c r="EE73">
        <v>3</v>
      </c>
      <c r="EF73" t="s">
        <v>292</v>
      </c>
      <c r="EG73">
        <v>100</v>
      </c>
      <c r="EH73">
        <v>100</v>
      </c>
      <c r="EI73">
        <v>2.02</v>
      </c>
      <c r="EJ73">
        <v>0.16700000000000001</v>
      </c>
      <c r="EK73">
        <v>2.02089999999993</v>
      </c>
      <c r="EL73">
        <v>0</v>
      </c>
      <c r="EM73">
        <v>0</v>
      </c>
      <c r="EN73">
        <v>0</v>
      </c>
      <c r="EO73">
        <v>0.166934999999999</v>
      </c>
      <c r="EP73">
        <v>0</v>
      </c>
      <c r="EQ73">
        <v>0</v>
      </c>
      <c r="ER73">
        <v>0</v>
      </c>
      <c r="ES73">
        <v>-1</v>
      </c>
      <c r="ET73">
        <v>-1</v>
      </c>
      <c r="EU73">
        <v>-1</v>
      </c>
      <c r="EV73">
        <v>-1</v>
      </c>
      <c r="EW73">
        <v>21.3</v>
      </c>
      <c r="EX73">
        <v>21.3</v>
      </c>
      <c r="EY73">
        <v>2</v>
      </c>
      <c r="EZ73">
        <v>513.15899999999999</v>
      </c>
      <c r="FA73">
        <v>496.197</v>
      </c>
      <c r="FB73">
        <v>35.698</v>
      </c>
      <c r="FC73">
        <v>32.371899999999997</v>
      </c>
      <c r="FD73">
        <v>29.9998</v>
      </c>
      <c r="FE73">
        <v>32.180100000000003</v>
      </c>
      <c r="FF73">
        <v>32.139899999999997</v>
      </c>
      <c r="FG73">
        <v>22.984200000000001</v>
      </c>
      <c r="FH73">
        <v>0</v>
      </c>
      <c r="FI73">
        <v>100</v>
      </c>
      <c r="FJ73">
        <v>-999.9</v>
      </c>
      <c r="FK73">
        <v>400</v>
      </c>
      <c r="FL73">
        <v>24.368400000000001</v>
      </c>
      <c r="FM73">
        <v>101.664</v>
      </c>
      <c r="FN73">
        <v>101.13500000000001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  <row r="16" spans="1:2" x14ac:dyDescent="0.25">
      <c r="A16" t="s">
        <v>518</v>
      </c>
      <c r="B16" t="s">
        <v>519</v>
      </c>
    </row>
    <row r="17" spans="1:2" x14ac:dyDescent="0.25">
      <c r="A17" t="s">
        <v>520</v>
      </c>
      <c r="B17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2020-10-28T15:50:27Z</dcterms:created>
  <dcterms:modified xsi:type="dcterms:W3CDTF">2021-05-13T18:57:44Z</dcterms:modified>
</cp:coreProperties>
</file>