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B76EF1DC-1D4C-426C-8F16-23FE98A2B649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79" i="1" l="1"/>
  <c r="BN79" i="1"/>
  <c r="BL79" i="1"/>
  <c r="BM79" i="1" s="1"/>
  <c r="AW79" i="1" s="1"/>
  <c r="AY79" i="1" s="1"/>
  <c r="BI79" i="1"/>
  <c r="BH79" i="1"/>
  <c r="BG79" i="1"/>
  <c r="BF79" i="1"/>
  <c r="BJ79" i="1" s="1"/>
  <c r="BK79" i="1" s="1"/>
  <c r="BE79" i="1"/>
  <c r="AZ79" i="1" s="1"/>
  <c r="BB79" i="1"/>
  <c r="AU79" i="1"/>
  <c r="AO79" i="1"/>
  <c r="AN79" i="1"/>
  <c r="AI79" i="1"/>
  <c r="AG79" i="1" s="1"/>
  <c r="K79" i="1" s="1"/>
  <c r="Y79" i="1"/>
  <c r="W79" i="1" s="1"/>
  <c r="X79" i="1"/>
  <c r="S79" i="1"/>
  <c r="P79" i="1"/>
  <c r="BO78" i="1"/>
  <c r="BN78" i="1"/>
  <c r="BL78" i="1"/>
  <c r="BM78" i="1" s="1"/>
  <c r="BJ78" i="1"/>
  <c r="BK78" i="1" s="1"/>
  <c r="BI78" i="1"/>
  <c r="BH78" i="1"/>
  <c r="BG78" i="1"/>
  <c r="BF78" i="1"/>
  <c r="BE78" i="1"/>
  <c r="BB78" i="1"/>
  <c r="AZ78" i="1"/>
  <c r="AU78" i="1"/>
  <c r="AN78" i="1"/>
  <c r="AO78" i="1" s="1"/>
  <c r="AI78" i="1"/>
  <c r="AG78" i="1" s="1"/>
  <c r="Y78" i="1"/>
  <c r="X78" i="1"/>
  <c r="P78" i="1"/>
  <c r="J78" i="1"/>
  <c r="AX78" i="1" s="1"/>
  <c r="BO77" i="1"/>
  <c r="BN77" i="1"/>
  <c r="BL77" i="1"/>
  <c r="BM77" i="1" s="1"/>
  <c r="S77" i="1" s="1"/>
  <c r="BI77" i="1"/>
  <c r="BH77" i="1"/>
  <c r="BG77" i="1"/>
  <c r="BF77" i="1"/>
  <c r="BJ77" i="1" s="1"/>
  <c r="BK77" i="1" s="1"/>
  <c r="BE77" i="1"/>
  <c r="AZ77" i="1" s="1"/>
  <c r="BB77" i="1"/>
  <c r="AW77" i="1"/>
  <c r="AY77" i="1" s="1"/>
  <c r="AU77" i="1"/>
  <c r="AN77" i="1"/>
  <c r="AO77" i="1" s="1"/>
  <c r="AI77" i="1"/>
  <c r="AG77" i="1"/>
  <c r="N77" i="1" s="1"/>
  <c r="Y77" i="1"/>
  <c r="X77" i="1"/>
  <c r="W77" i="1"/>
  <c r="P77" i="1"/>
  <c r="BO76" i="1"/>
  <c r="BN76" i="1"/>
  <c r="BM76" i="1"/>
  <c r="BL76" i="1"/>
  <c r="BI76" i="1"/>
  <c r="BH76" i="1"/>
  <c r="BG76" i="1"/>
  <c r="BF76" i="1"/>
  <c r="BJ76" i="1" s="1"/>
  <c r="BK76" i="1" s="1"/>
  <c r="BE76" i="1"/>
  <c r="AZ76" i="1" s="1"/>
  <c r="BB76" i="1"/>
  <c r="AU76" i="1"/>
  <c r="AO76" i="1"/>
  <c r="AN76" i="1"/>
  <c r="AI76" i="1"/>
  <c r="AG76" i="1" s="1"/>
  <c r="Y76" i="1"/>
  <c r="W76" i="1" s="1"/>
  <c r="X76" i="1"/>
  <c r="P76" i="1"/>
  <c r="K76" i="1"/>
  <c r="J76" i="1"/>
  <c r="AX76" i="1" s="1"/>
  <c r="BO75" i="1"/>
  <c r="BN75" i="1"/>
  <c r="BL75" i="1"/>
  <c r="BM75" i="1" s="1"/>
  <c r="BJ75" i="1"/>
  <c r="BK75" i="1" s="1"/>
  <c r="BI75" i="1"/>
  <c r="BH75" i="1"/>
  <c r="BG75" i="1"/>
  <c r="BF75" i="1"/>
  <c r="BE75" i="1"/>
  <c r="BB75" i="1"/>
  <c r="AZ75" i="1"/>
  <c r="AU75" i="1"/>
  <c r="AN75" i="1"/>
  <c r="AO75" i="1" s="1"/>
  <c r="AI75" i="1"/>
  <c r="AG75" i="1" s="1"/>
  <c r="Y75" i="1"/>
  <c r="X75" i="1"/>
  <c r="W75" i="1"/>
  <c r="P75" i="1"/>
  <c r="BO74" i="1"/>
  <c r="BN74" i="1"/>
  <c r="BL74" i="1"/>
  <c r="BI74" i="1"/>
  <c r="BH74" i="1"/>
  <c r="BG74" i="1"/>
  <c r="BF74" i="1"/>
  <c r="BJ74" i="1" s="1"/>
  <c r="BK74" i="1" s="1"/>
  <c r="BE74" i="1"/>
  <c r="AZ74" i="1" s="1"/>
  <c r="BB74" i="1"/>
  <c r="AU74" i="1"/>
  <c r="AN74" i="1"/>
  <c r="AO74" i="1" s="1"/>
  <c r="AI74" i="1"/>
  <c r="AG74" i="1" s="1"/>
  <c r="N74" i="1" s="1"/>
  <c r="Y74" i="1"/>
  <c r="W74" i="1" s="1"/>
  <c r="X74" i="1"/>
  <c r="P74" i="1"/>
  <c r="BO73" i="1"/>
  <c r="BN73" i="1"/>
  <c r="BL73" i="1"/>
  <c r="BM73" i="1" s="1"/>
  <c r="BK73" i="1"/>
  <c r="BJ73" i="1"/>
  <c r="BI73" i="1"/>
  <c r="BH73" i="1"/>
  <c r="BG73" i="1"/>
  <c r="BF73" i="1"/>
  <c r="BE73" i="1"/>
  <c r="AZ73" i="1" s="1"/>
  <c r="BB73" i="1"/>
  <c r="AU73" i="1"/>
  <c r="AN73" i="1"/>
  <c r="AO73" i="1" s="1"/>
  <c r="AI73" i="1"/>
  <c r="AG73" i="1" s="1"/>
  <c r="K73" i="1" s="1"/>
  <c r="Y73" i="1"/>
  <c r="W73" i="1" s="1"/>
  <c r="X73" i="1"/>
  <c r="P73" i="1"/>
  <c r="J73" i="1"/>
  <c r="AX73" i="1" s="1"/>
  <c r="I73" i="1"/>
  <c r="BO72" i="1"/>
  <c r="BN72" i="1"/>
  <c r="BM72" i="1" s="1"/>
  <c r="BL72" i="1"/>
  <c r="BJ72" i="1"/>
  <c r="BK72" i="1" s="1"/>
  <c r="BI72" i="1"/>
  <c r="BH72" i="1"/>
  <c r="BG72" i="1"/>
  <c r="BF72" i="1"/>
  <c r="BE72" i="1"/>
  <c r="BB72" i="1"/>
  <c r="AZ72" i="1"/>
  <c r="AU72" i="1"/>
  <c r="AO72" i="1"/>
  <c r="AN72" i="1"/>
  <c r="AI72" i="1"/>
  <c r="AH72" i="1"/>
  <c r="AG72" i="1"/>
  <c r="Y72" i="1"/>
  <c r="X72" i="1"/>
  <c r="W72" i="1"/>
  <c r="P72" i="1"/>
  <c r="N72" i="1"/>
  <c r="BO71" i="1"/>
  <c r="BN71" i="1"/>
  <c r="BM71" i="1" s="1"/>
  <c r="BL71" i="1"/>
  <c r="BI71" i="1"/>
  <c r="BH71" i="1"/>
  <c r="BG71" i="1"/>
  <c r="BF71" i="1"/>
  <c r="BJ71" i="1" s="1"/>
  <c r="BK71" i="1" s="1"/>
  <c r="BE71" i="1"/>
  <c r="AZ71" i="1" s="1"/>
  <c r="BB71" i="1"/>
  <c r="AU71" i="1"/>
  <c r="AO71" i="1"/>
  <c r="AN71" i="1"/>
  <c r="AI71" i="1"/>
  <c r="AG71" i="1" s="1"/>
  <c r="Y71" i="1"/>
  <c r="X71" i="1"/>
  <c r="W71" i="1" s="1"/>
  <c r="P71" i="1"/>
  <c r="BO70" i="1"/>
  <c r="BN70" i="1"/>
  <c r="BL70" i="1"/>
  <c r="BM70" i="1" s="1"/>
  <c r="BK70" i="1"/>
  <c r="BJ70" i="1"/>
  <c r="BI70" i="1"/>
  <c r="BH70" i="1"/>
  <c r="BG70" i="1"/>
  <c r="BF70" i="1"/>
  <c r="BE70" i="1"/>
  <c r="BB70" i="1"/>
  <c r="AZ70" i="1"/>
  <c r="AU70" i="1"/>
  <c r="AN70" i="1"/>
  <c r="AO70" i="1" s="1"/>
  <c r="AI70" i="1"/>
  <c r="AG70" i="1" s="1"/>
  <c r="AH70" i="1"/>
  <c r="Y70" i="1"/>
  <c r="X70" i="1"/>
  <c r="P70" i="1"/>
  <c r="J70" i="1"/>
  <c r="AX70" i="1" s="1"/>
  <c r="I70" i="1"/>
  <c r="AA70" i="1" s="1"/>
  <c r="BO69" i="1"/>
  <c r="BN69" i="1"/>
  <c r="BL69" i="1"/>
  <c r="BM69" i="1" s="1"/>
  <c r="BI69" i="1"/>
  <c r="BH69" i="1"/>
  <c r="BG69" i="1"/>
  <c r="BF69" i="1"/>
  <c r="BJ69" i="1" s="1"/>
  <c r="BK69" i="1" s="1"/>
  <c r="BE69" i="1"/>
  <c r="AZ69" i="1" s="1"/>
  <c r="BB69" i="1"/>
  <c r="AU69" i="1"/>
  <c r="AN69" i="1"/>
  <c r="AO69" i="1" s="1"/>
  <c r="AI69" i="1"/>
  <c r="AG69" i="1"/>
  <c r="Y69" i="1"/>
  <c r="X69" i="1"/>
  <c r="W69" i="1"/>
  <c r="P69" i="1"/>
  <c r="N69" i="1"/>
  <c r="BO68" i="1"/>
  <c r="BN68" i="1"/>
  <c r="BM68" i="1"/>
  <c r="AW68" i="1" s="1"/>
  <c r="BL68" i="1"/>
  <c r="BI68" i="1"/>
  <c r="BH68" i="1"/>
  <c r="BG68" i="1"/>
  <c r="BF68" i="1"/>
  <c r="BJ68" i="1" s="1"/>
  <c r="BK68" i="1" s="1"/>
  <c r="BE68" i="1"/>
  <c r="AZ68" i="1" s="1"/>
  <c r="BB68" i="1"/>
  <c r="AU68" i="1"/>
  <c r="AY68" i="1" s="1"/>
  <c r="AN68" i="1"/>
  <c r="AO68" i="1" s="1"/>
  <c r="AI68" i="1"/>
  <c r="AG68" i="1" s="1"/>
  <c r="Y68" i="1"/>
  <c r="W68" i="1" s="1"/>
  <c r="X68" i="1"/>
  <c r="P68" i="1"/>
  <c r="BO67" i="1"/>
  <c r="BN67" i="1"/>
  <c r="BL67" i="1"/>
  <c r="BM67" i="1" s="1"/>
  <c r="BJ67" i="1"/>
  <c r="BK67" i="1" s="1"/>
  <c r="BI67" i="1"/>
  <c r="BH67" i="1"/>
  <c r="BG67" i="1"/>
  <c r="BF67" i="1"/>
  <c r="BE67" i="1"/>
  <c r="BB67" i="1"/>
  <c r="AZ67" i="1"/>
  <c r="AU67" i="1"/>
  <c r="AN67" i="1"/>
  <c r="AO67" i="1" s="1"/>
  <c r="AI67" i="1"/>
  <c r="AG67" i="1" s="1"/>
  <c r="Y67" i="1"/>
  <c r="X67" i="1"/>
  <c r="W67" i="1" s="1"/>
  <c r="P67" i="1"/>
  <c r="BO66" i="1"/>
  <c r="BN66" i="1"/>
  <c r="BM66" i="1" s="1"/>
  <c r="S66" i="1" s="1"/>
  <c r="BL66" i="1"/>
  <c r="BI66" i="1"/>
  <c r="BH66" i="1"/>
  <c r="BG66" i="1"/>
  <c r="BF66" i="1"/>
  <c r="BJ66" i="1" s="1"/>
  <c r="BK66" i="1" s="1"/>
  <c r="BE66" i="1"/>
  <c r="AZ66" i="1" s="1"/>
  <c r="BB66" i="1"/>
  <c r="AW66" i="1"/>
  <c r="AU66" i="1"/>
  <c r="AO66" i="1"/>
  <c r="AN66" i="1"/>
  <c r="AI66" i="1"/>
  <c r="AG66" i="1" s="1"/>
  <c r="N66" i="1" s="1"/>
  <c r="Y66" i="1"/>
  <c r="W66" i="1" s="1"/>
  <c r="X66" i="1"/>
  <c r="P66" i="1"/>
  <c r="BO65" i="1"/>
  <c r="BN65" i="1"/>
  <c r="BL65" i="1"/>
  <c r="BM65" i="1" s="1"/>
  <c r="BK65" i="1"/>
  <c r="BJ65" i="1"/>
  <c r="BI65" i="1"/>
  <c r="BH65" i="1"/>
  <c r="BG65" i="1"/>
  <c r="BF65" i="1"/>
  <c r="BE65" i="1"/>
  <c r="AZ65" i="1" s="1"/>
  <c r="BB65" i="1"/>
  <c r="AU65" i="1"/>
  <c r="AN65" i="1"/>
  <c r="AO65" i="1" s="1"/>
  <c r="AI65" i="1"/>
  <c r="AG65" i="1" s="1"/>
  <c r="Y65" i="1"/>
  <c r="X65" i="1"/>
  <c r="P65" i="1"/>
  <c r="J65" i="1"/>
  <c r="AX65" i="1" s="1"/>
  <c r="I65" i="1"/>
  <c r="AA65" i="1" s="1"/>
  <c r="BO64" i="1"/>
  <c r="S64" i="1" s="1"/>
  <c r="BN64" i="1"/>
  <c r="BM64" i="1"/>
  <c r="BL64" i="1"/>
  <c r="BJ64" i="1"/>
  <c r="BK64" i="1" s="1"/>
  <c r="BI64" i="1"/>
  <c r="BH64" i="1"/>
  <c r="BG64" i="1"/>
  <c r="BF64" i="1"/>
  <c r="BE64" i="1"/>
  <c r="BB64" i="1"/>
  <c r="AZ64" i="1"/>
  <c r="AY64" i="1"/>
  <c r="AW64" i="1"/>
  <c r="AU64" i="1"/>
  <c r="AO64" i="1"/>
  <c r="AN64" i="1"/>
  <c r="AI64" i="1"/>
  <c r="AH64" i="1"/>
  <c r="AG64" i="1"/>
  <c r="Y64" i="1"/>
  <c r="X64" i="1"/>
  <c r="W64" i="1" s="1"/>
  <c r="P64" i="1"/>
  <c r="N64" i="1"/>
  <c r="BO63" i="1"/>
  <c r="BN63" i="1"/>
  <c r="BM63" i="1"/>
  <c r="S63" i="1" s="1"/>
  <c r="BL63" i="1"/>
  <c r="BI63" i="1"/>
  <c r="BH63" i="1"/>
  <c r="BG63" i="1"/>
  <c r="BF63" i="1"/>
  <c r="BJ63" i="1" s="1"/>
  <c r="BK63" i="1" s="1"/>
  <c r="BE63" i="1"/>
  <c r="AZ63" i="1" s="1"/>
  <c r="BB63" i="1"/>
  <c r="AW63" i="1"/>
  <c r="AU63" i="1"/>
  <c r="AN63" i="1"/>
  <c r="AO63" i="1" s="1"/>
  <c r="AI63" i="1"/>
  <c r="AG63" i="1" s="1"/>
  <c r="Y63" i="1"/>
  <c r="X63" i="1"/>
  <c r="W63" i="1" s="1"/>
  <c r="P63" i="1"/>
  <c r="BO62" i="1"/>
  <c r="BN62" i="1"/>
  <c r="BL62" i="1"/>
  <c r="BM62" i="1" s="1"/>
  <c r="BJ62" i="1"/>
  <c r="BK62" i="1" s="1"/>
  <c r="BI62" i="1"/>
  <c r="BH62" i="1"/>
  <c r="BG62" i="1"/>
  <c r="BF62" i="1"/>
  <c r="BE62" i="1"/>
  <c r="BB62" i="1"/>
  <c r="AZ62" i="1"/>
  <c r="AU62" i="1"/>
  <c r="AN62" i="1"/>
  <c r="AO62" i="1" s="1"/>
  <c r="AI62" i="1"/>
  <c r="AG62" i="1" s="1"/>
  <c r="Y62" i="1"/>
  <c r="W62" i="1" s="1"/>
  <c r="X62" i="1"/>
  <c r="P62" i="1"/>
  <c r="BO61" i="1"/>
  <c r="BN61" i="1"/>
  <c r="BL61" i="1"/>
  <c r="BM61" i="1" s="1"/>
  <c r="S61" i="1" s="1"/>
  <c r="BI61" i="1"/>
  <c r="BH61" i="1"/>
  <c r="BG61" i="1"/>
  <c r="BF61" i="1"/>
  <c r="BJ61" i="1" s="1"/>
  <c r="BK61" i="1" s="1"/>
  <c r="BE61" i="1"/>
  <c r="AZ61" i="1" s="1"/>
  <c r="BB61" i="1"/>
  <c r="AW61" i="1"/>
  <c r="AU61" i="1"/>
  <c r="AY61" i="1" s="1"/>
  <c r="AN61" i="1"/>
  <c r="AO61" i="1" s="1"/>
  <c r="AI61" i="1"/>
  <c r="AG61" i="1"/>
  <c r="Y61" i="1"/>
  <c r="X61" i="1"/>
  <c r="W61" i="1"/>
  <c r="P61" i="1"/>
  <c r="N61" i="1"/>
  <c r="BO60" i="1"/>
  <c r="BN60" i="1"/>
  <c r="BL60" i="1"/>
  <c r="BM60" i="1" s="1"/>
  <c r="BK60" i="1"/>
  <c r="BI60" i="1"/>
  <c r="BH60" i="1"/>
  <c r="BG60" i="1"/>
  <c r="BF60" i="1"/>
  <c r="BJ60" i="1" s="1"/>
  <c r="BE60" i="1"/>
  <c r="AZ60" i="1" s="1"/>
  <c r="BB60" i="1"/>
  <c r="AU60" i="1"/>
  <c r="AO60" i="1"/>
  <c r="AN60" i="1"/>
  <c r="AI60" i="1"/>
  <c r="AG60" i="1" s="1"/>
  <c r="Y60" i="1"/>
  <c r="W60" i="1" s="1"/>
  <c r="X60" i="1"/>
  <c r="P60" i="1"/>
  <c r="K60" i="1"/>
  <c r="J60" i="1"/>
  <c r="AX60" i="1" s="1"/>
  <c r="I60" i="1"/>
  <c r="BO59" i="1"/>
  <c r="BN59" i="1"/>
  <c r="BL59" i="1"/>
  <c r="BM59" i="1" s="1"/>
  <c r="BI59" i="1"/>
  <c r="BH59" i="1"/>
  <c r="BG59" i="1"/>
  <c r="BF59" i="1"/>
  <c r="BJ59" i="1" s="1"/>
  <c r="BK59" i="1" s="1"/>
  <c r="BE59" i="1"/>
  <c r="BB59" i="1"/>
  <c r="AZ59" i="1"/>
  <c r="AU59" i="1"/>
  <c r="AN59" i="1"/>
  <c r="AO59" i="1" s="1"/>
  <c r="AI59" i="1"/>
  <c r="AG59" i="1"/>
  <c r="I59" i="1" s="1"/>
  <c r="Y59" i="1"/>
  <c r="X59" i="1"/>
  <c r="W59" i="1" s="1"/>
  <c r="P59" i="1"/>
  <c r="N59" i="1"/>
  <c r="BO58" i="1"/>
  <c r="BN58" i="1"/>
  <c r="BM58" i="1"/>
  <c r="S58" i="1" s="1"/>
  <c r="BL58" i="1"/>
  <c r="BK58" i="1"/>
  <c r="BI58" i="1"/>
  <c r="BH58" i="1"/>
  <c r="BG58" i="1"/>
  <c r="BF58" i="1"/>
  <c r="BJ58" i="1" s="1"/>
  <c r="BE58" i="1"/>
  <c r="AZ58" i="1" s="1"/>
  <c r="BB58" i="1"/>
  <c r="AW58" i="1"/>
  <c r="AU58" i="1"/>
  <c r="AY58" i="1" s="1"/>
  <c r="AO58" i="1"/>
  <c r="AN58" i="1"/>
  <c r="AI58" i="1"/>
  <c r="AG58" i="1" s="1"/>
  <c r="I58" i="1" s="1"/>
  <c r="Y58" i="1"/>
  <c r="W58" i="1" s="1"/>
  <c r="X58" i="1"/>
  <c r="P58" i="1"/>
  <c r="N58" i="1"/>
  <c r="K58" i="1"/>
  <c r="BO57" i="1"/>
  <c r="BN57" i="1"/>
  <c r="BL57" i="1"/>
  <c r="BM57" i="1" s="1"/>
  <c r="BI57" i="1"/>
  <c r="BH57" i="1"/>
  <c r="BG57" i="1"/>
  <c r="BF57" i="1"/>
  <c r="BJ57" i="1" s="1"/>
  <c r="BK57" i="1" s="1"/>
  <c r="BE57" i="1"/>
  <c r="AZ57" i="1" s="1"/>
  <c r="BB57" i="1"/>
  <c r="AU57" i="1"/>
  <c r="AN57" i="1"/>
  <c r="AO57" i="1" s="1"/>
  <c r="AI57" i="1"/>
  <c r="AG57" i="1" s="1"/>
  <c r="Y57" i="1"/>
  <c r="X57" i="1"/>
  <c r="W57" i="1" s="1"/>
  <c r="P57" i="1"/>
  <c r="BO56" i="1"/>
  <c r="BN56" i="1"/>
  <c r="BL56" i="1"/>
  <c r="BM56" i="1" s="1"/>
  <c r="BI56" i="1"/>
  <c r="BH56" i="1"/>
  <c r="BG56" i="1"/>
  <c r="BF56" i="1"/>
  <c r="BJ56" i="1" s="1"/>
  <c r="BK56" i="1" s="1"/>
  <c r="BE56" i="1"/>
  <c r="BB56" i="1"/>
  <c r="AZ56" i="1"/>
  <c r="AW56" i="1"/>
  <c r="AU56" i="1"/>
  <c r="AY56" i="1" s="1"/>
  <c r="AN56" i="1"/>
  <c r="AO56" i="1" s="1"/>
  <c r="AI56" i="1"/>
  <c r="AG56" i="1" s="1"/>
  <c r="Y56" i="1"/>
  <c r="W56" i="1" s="1"/>
  <c r="X56" i="1"/>
  <c r="P56" i="1"/>
  <c r="BO55" i="1"/>
  <c r="BN55" i="1"/>
  <c r="BL55" i="1"/>
  <c r="BM55" i="1" s="1"/>
  <c r="BI55" i="1"/>
  <c r="BH55" i="1"/>
  <c r="BG55" i="1"/>
  <c r="BF55" i="1"/>
  <c r="BJ55" i="1" s="1"/>
  <c r="BK55" i="1" s="1"/>
  <c r="BE55" i="1"/>
  <c r="AZ55" i="1" s="1"/>
  <c r="BB55" i="1"/>
  <c r="AU55" i="1"/>
  <c r="AN55" i="1"/>
  <c r="AO55" i="1" s="1"/>
  <c r="AI55" i="1"/>
  <c r="AG55" i="1"/>
  <c r="AH55" i="1" s="1"/>
  <c r="Y55" i="1"/>
  <c r="X55" i="1"/>
  <c r="W55" i="1"/>
  <c r="P55" i="1"/>
  <c r="J55" i="1"/>
  <c r="AX55" i="1" s="1"/>
  <c r="BO54" i="1"/>
  <c r="BN54" i="1"/>
  <c r="BM54" i="1" s="1"/>
  <c r="BL54" i="1"/>
  <c r="BI54" i="1"/>
  <c r="BH54" i="1"/>
  <c r="BG54" i="1"/>
  <c r="BF54" i="1"/>
  <c r="BJ54" i="1" s="1"/>
  <c r="BK54" i="1" s="1"/>
  <c r="BE54" i="1"/>
  <c r="AZ54" i="1" s="1"/>
  <c r="BB54" i="1"/>
  <c r="AU54" i="1"/>
  <c r="AO54" i="1"/>
  <c r="AN54" i="1"/>
  <c r="AI54" i="1"/>
  <c r="AG54" i="1"/>
  <c r="Y54" i="1"/>
  <c r="X54" i="1"/>
  <c r="W54" i="1"/>
  <c r="P54" i="1"/>
  <c r="BO53" i="1"/>
  <c r="BN53" i="1"/>
  <c r="BL53" i="1"/>
  <c r="BM53" i="1" s="1"/>
  <c r="BI53" i="1"/>
  <c r="BH53" i="1"/>
  <c r="BG53" i="1"/>
  <c r="BF53" i="1"/>
  <c r="BJ53" i="1" s="1"/>
  <c r="BK53" i="1" s="1"/>
  <c r="BE53" i="1"/>
  <c r="BB53" i="1"/>
  <c r="AZ53" i="1"/>
  <c r="AU53" i="1"/>
  <c r="AN53" i="1"/>
  <c r="AO53" i="1" s="1"/>
  <c r="AI53" i="1"/>
  <c r="AG53" i="1" s="1"/>
  <c r="Y53" i="1"/>
  <c r="X53" i="1"/>
  <c r="W53" i="1" s="1"/>
  <c r="P53" i="1"/>
  <c r="BO52" i="1"/>
  <c r="BN52" i="1"/>
  <c r="BL52" i="1"/>
  <c r="BM52" i="1" s="1"/>
  <c r="BI52" i="1"/>
  <c r="BH52" i="1"/>
  <c r="BG52" i="1"/>
  <c r="BF52" i="1"/>
  <c r="BJ52" i="1" s="1"/>
  <c r="BK52" i="1" s="1"/>
  <c r="BE52" i="1"/>
  <c r="AZ52" i="1" s="1"/>
  <c r="BB52" i="1"/>
  <c r="AU52" i="1"/>
  <c r="AN52" i="1"/>
  <c r="AO52" i="1" s="1"/>
  <c r="AI52" i="1"/>
  <c r="AG52" i="1" s="1"/>
  <c r="Y52" i="1"/>
  <c r="W52" i="1" s="1"/>
  <c r="X52" i="1"/>
  <c r="P52" i="1"/>
  <c r="I52" i="1"/>
  <c r="BO51" i="1"/>
  <c r="BN51" i="1"/>
  <c r="BL51" i="1"/>
  <c r="BM51" i="1" s="1"/>
  <c r="BI51" i="1"/>
  <c r="BH51" i="1"/>
  <c r="BG51" i="1"/>
  <c r="BF51" i="1"/>
  <c r="BJ51" i="1" s="1"/>
  <c r="BK51" i="1" s="1"/>
  <c r="BE51" i="1"/>
  <c r="AZ51" i="1" s="1"/>
  <c r="BB51" i="1"/>
  <c r="AX51" i="1"/>
  <c r="AU51" i="1"/>
  <c r="AN51" i="1"/>
  <c r="AO51" i="1" s="1"/>
  <c r="AI51" i="1"/>
  <c r="AG51" i="1"/>
  <c r="I51" i="1" s="1"/>
  <c r="Y51" i="1"/>
  <c r="X51" i="1"/>
  <c r="W51" i="1"/>
  <c r="P51" i="1"/>
  <c r="N51" i="1"/>
  <c r="K51" i="1"/>
  <c r="J51" i="1"/>
  <c r="BO50" i="1"/>
  <c r="BN50" i="1"/>
  <c r="BM50" i="1"/>
  <c r="AW50" i="1" s="1"/>
  <c r="AY50" i="1" s="1"/>
  <c r="BL50" i="1"/>
  <c r="BI50" i="1"/>
  <c r="BH50" i="1"/>
  <c r="BG50" i="1"/>
  <c r="BF50" i="1"/>
  <c r="BJ50" i="1" s="1"/>
  <c r="BK50" i="1" s="1"/>
  <c r="BE50" i="1"/>
  <c r="AZ50" i="1" s="1"/>
  <c r="BB50" i="1"/>
  <c r="AU50" i="1"/>
  <c r="AO50" i="1"/>
  <c r="AN50" i="1"/>
  <c r="AI50" i="1"/>
  <c r="AG50" i="1"/>
  <c r="I50" i="1" s="1"/>
  <c r="AA50" i="1"/>
  <c r="Y50" i="1"/>
  <c r="X50" i="1"/>
  <c r="W50" i="1"/>
  <c r="P50" i="1"/>
  <c r="K50" i="1"/>
  <c r="BO49" i="1"/>
  <c r="BN49" i="1"/>
  <c r="BL49" i="1"/>
  <c r="BM49" i="1" s="1"/>
  <c r="BJ49" i="1"/>
  <c r="BK49" i="1" s="1"/>
  <c r="BI49" i="1"/>
  <c r="BH49" i="1"/>
  <c r="BG49" i="1"/>
  <c r="BF49" i="1"/>
  <c r="BE49" i="1"/>
  <c r="BB49" i="1"/>
  <c r="AZ49" i="1"/>
  <c r="AU49" i="1"/>
  <c r="AN49" i="1"/>
  <c r="AO49" i="1" s="1"/>
  <c r="AI49" i="1"/>
  <c r="AG49" i="1" s="1"/>
  <c r="AH49" i="1" s="1"/>
  <c r="Y49" i="1"/>
  <c r="X49" i="1"/>
  <c r="W49" i="1" s="1"/>
  <c r="P49" i="1"/>
  <c r="BO48" i="1"/>
  <c r="BN48" i="1"/>
  <c r="BL48" i="1"/>
  <c r="BM48" i="1" s="1"/>
  <c r="S48" i="1" s="1"/>
  <c r="BK48" i="1"/>
  <c r="BI48" i="1"/>
  <c r="BH48" i="1"/>
  <c r="BG48" i="1"/>
  <c r="BF48" i="1"/>
  <c r="BJ48" i="1" s="1"/>
  <c r="BE48" i="1"/>
  <c r="BB48" i="1"/>
  <c r="AZ48" i="1"/>
  <c r="AW48" i="1"/>
  <c r="AY48" i="1" s="1"/>
  <c r="AU48" i="1"/>
  <c r="AN48" i="1"/>
  <c r="AO48" i="1" s="1"/>
  <c r="AI48" i="1"/>
  <c r="AG48" i="1" s="1"/>
  <c r="J48" i="1" s="1"/>
  <c r="AX48" i="1" s="1"/>
  <c r="BA48" i="1" s="1"/>
  <c r="Y48" i="1"/>
  <c r="W48" i="1" s="1"/>
  <c r="X48" i="1"/>
  <c r="P48" i="1"/>
  <c r="I48" i="1"/>
  <c r="AA48" i="1" s="1"/>
  <c r="BO47" i="1"/>
  <c r="BN47" i="1"/>
  <c r="BL47" i="1"/>
  <c r="BM47" i="1" s="1"/>
  <c r="BI47" i="1"/>
  <c r="BH47" i="1"/>
  <c r="BG47" i="1"/>
  <c r="BF47" i="1"/>
  <c r="BJ47" i="1" s="1"/>
  <c r="BK47" i="1" s="1"/>
  <c r="BE47" i="1"/>
  <c r="AZ47" i="1" s="1"/>
  <c r="BB47" i="1"/>
  <c r="AX47" i="1"/>
  <c r="AU47" i="1"/>
  <c r="AN47" i="1"/>
  <c r="AO47" i="1" s="1"/>
  <c r="AI47" i="1"/>
  <c r="AG47" i="1"/>
  <c r="Y47" i="1"/>
  <c r="X47" i="1"/>
  <c r="W47" i="1"/>
  <c r="P47" i="1"/>
  <c r="N47" i="1"/>
  <c r="J47" i="1"/>
  <c r="BO46" i="1"/>
  <c r="BN46" i="1"/>
  <c r="BM46" i="1"/>
  <c r="AW46" i="1" s="1"/>
  <c r="BL46" i="1"/>
  <c r="BK46" i="1"/>
  <c r="BI46" i="1"/>
  <c r="BH46" i="1"/>
  <c r="BG46" i="1"/>
  <c r="BF46" i="1"/>
  <c r="BJ46" i="1" s="1"/>
  <c r="BE46" i="1"/>
  <c r="AZ46" i="1" s="1"/>
  <c r="BB46" i="1"/>
  <c r="AU46" i="1"/>
  <c r="AY46" i="1" s="1"/>
  <c r="AO46" i="1"/>
  <c r="AN46" i="1"/>
  <c r="AI46" i="1"/>
  <c r="AG46" i="1"/>
  <c r="Y46" i="1"/>
  <c r="W46" i="1" s="1"/>
  <c r="X46" i="1"/>
  <c r="P46" i="1"/>
  <c r="K46" i="1"/>
  <c r="BO45" i="1"/>
  <c r="BN45" i="1"/>
  <c r="BL45" i="1"/>
  <c r="BI45" i="1"/>
  <c r="BH45" i="1"/>
  <c r="BG45" i="1"/>
  <c r="BF45" i="1"/>
  <c r="BJ45" i="1" s="1"/>
  <c r="BK45" i="1" s="1"/>
  <c r="BE45" i="1"/>
  <c r="BB45" i="1"/>
  <c r="AZ45" i="1"/>
  <c r="AX45" i="1"/>
  <c r="AU45" i="1"/>
  <c r="AN45" i="1"/>
  <c r="AO45" i="1" s="1"/>
  <c r="AI45" i="1"/>
  <c r="AH45" i="1"/>
  <c r="AG45" i="1"/>
  <c r="K45" i="1" s="1"/>
  <c r="Y45" i="1"/>
  <c r="X45" i="1"/>
  <c r="W45" i="1" s="1"/>
  <c r="P45" i="1"/>
  <c r="J45" i="1"/>
  <c r="I45" i="1"/>
  <c r="AA45" i="1" s="1"/>
  <c r="BO44" i="1"/>
  <c r="S44" i="1" s="1"/>
  <c r="BN44" i="1"/>
  <c r="BM44" i="1"/>
  <c r="BL44" i="1"/>
  <c r="BI44" i="1"/>
  <c r="BH44" i="1"/>
  <c r="BG44" i="1"/>
  <c r="BF44" i="1"/>
  <c r="BJ44" i="1" s="1"/>
  <c r="BK44" i="1" s="1"/>
  <c r="BE44" i="1"/>
  <c r="AZ44" i="1" s="1"/>
  <c r="BB44" i="1"/>
  <c r="AW44" i="1"/>
  <c r="AU44" i="1"/>
  <c r="AY44" i="1" s="1"/>
  <c r="AO44" i="1"/>
  <c r="AN44" i="1"/>
  <c r="AI44" i="1"/>
  <c r="AG44" i="1" s="1"/>
  <c r="Y44" i="1"/>
  <c r="X44" i="1"/>
  <c r="W44" i="1" s="1"/>
  <c r="P44" i="1"/>
  <c r="K44" i="1"/>
  <c r="BO43" i="1"/>
  <c r="BN43" i="1"/>
  <c r="BM43" i="1"/>
  <c r="AW43" i="1" s="1"/>
  <c r="BL43" i="1"/>
  <c r="BJ43" i="1"/>
  <c r="BK43" i="1" s="1"/>
  <c r="BI43" i="1"/>
  <c r="BH43" i="1"/>
  <c r="BG43" i="1"/>
  <c r="BF43" i="1"/>
  <c r="BE43" i="1"/>
  <c r="BB43" i="1"/>
  <c r="AZ43" i="1"/>
  <c r="AU43" i="1"/>
  <c r="AO43" i="1"/>
  <c r="AN43" i="1"/>
  <c r="AI43" i="1"/>
  <c r="AG43" i="1" s="1"/>
  <c r="AH43" i="1" s="1"/>
  <c r="Y43" i="1"/>
  <c r="X43" i="1"/>
  <c r="W43" i="1" s="1"/>
  <c r="S43" i="1"/>
  <c r="P43" i="1"/>
  <c r="BO42" i="1"/>
  <c r="BN42" i="1"/>
  <c r="BL42" i="1"/>
  <c r="BM42" i="1" s="1"/>
  <c r="S42" i="1" s="1"/>
  <c r="BJ42" i="1"/>
  <c r="BK42" i="1" s="1"/>
  <c r="BI42" i="1"/>
  <c r="BH42" i="1"/>
  <c r="BG42" i="1"/>
  <c r="BF42" i="1"/>
  <c r="BE42" i="1"/>
  <c r="BB42" i="1"/>
  <c r="AZ42" i="1"/>
  <c r="AX42" i="1"/>
  <c r="AU42" i="1"/>
  <c r="AN42" i="1"/>
  <c r="AO42" i="1" s="1"/>
  <c r="AI42" i="1"/>
  <c r="AH42" i="1"/>
  <c r="AG42" i="1"/>
  <c r="K42" i="1" s="1"/>
  <c r="Y42" i="1"/>
  <c r="X42" i="1"/>
  <c r="W42" i="1" s="1"/>
  <c r="P42" i="1"/>
  <c r="N42" i="1"/>
  <c r="J42" i="1"/>
  <c r="BO41" i="1"/>
  <c r="BN41" i="1"/>
  <c r="BL41" i="1"/>
  <c r="BM41" i="1" s="1"/>
  <c r="BI41" i="1"/>
  <c r="BH41" i="1"/>
  <c r="BG41" i="1"/>
  <c r="BF41" i="1"/>
  <c r="BJ41" i="1" s="1"/>
  <c r="BK41" i="1" s="1"/>
  <c r="BE41" i="1"/>
  <c r="AZ41" i="1" s="1"/>
  <c r="BB41" i="1"/>
  <c r="AU41" i="1"/>
  <c r="AN41" i="1"/>
  <c r="AO41" i="1" s="1"/>
  <c r="AI41" i="1"/>
  <c r="AG41" i="1"/>
  <c r="I41" i="1" s="1"/>
  <c r="Y41" i="1"/>
  <c r="X41" i="1"/>
  <c r="W41" i="1"/>
  <c r="P41" i="1"/>
  <c r="K41" i="1"/>
  <c r="J41" i="1"/>
  <c r="AX41" i="1" s="1"/>
  <c r="BO40" i="1"/>
  <c r="BN40" i="1"/>
  <c r="BL40" i="1"/>
  <c r="BM40" i="1" s="1"/>
  <c r="BJ40" i="1"/>
  <c r="BK40" i="1" s="1"/>
  <c r="BI40" i="1"/>
  <c r="BH40" i="1"/>
  <c r="BG40" i="1"/>
  <c r="BF40" i="1"/>
  <c r="BE40" i="1"/>
  <c r="BB40" i="1"/>
  <c r="AZ40" i="1"/>
  <c r="AU40" i="1"/>
  <c r="AN40" i="1"/>
  <c r="AO40" i="1" s="1"/>
  <c r="AI40" i="1"/>
  <c r="AG40" i="1"/>
  <c r="Y40" i="1"/>
  <c r="X40" i="1"/>
  <c r="W40" i="1"/>
  <c r="P40" i="1"/>
  <c r="BO39" i="1"/>
  <c r="BN39" i="1"/>
  <c r="BL39" i="1"/>
  <c r="BI39" i="1"/>
  <c r="BH39" i="1"/>
  <c r="BG39" i="1"/>
  <c r="BF39" i="1"/>
  <c r="BJ39" i="1" s="1"/>
  <c r="BK39" i="1" s="1"/>
  <c r="BE39" i="1"/>
  <c r="AZ39" i="1" s="1"/>
  <c r="BB39" i="1"/>
  <c r="AU39" i="1"/>
  <c r="AN39" i="1"/>
  <c r="AO39" i="1" s="1"/>
  <c r="AI39" i="1"/>
  <c r="AG39" i="1"/>
  <c r="K39" i="1" s="1"/>
  <c r="Y39" i="1"/>
  <c r="X39" i="1"/>
  <c r="W39" i="1"/>
  <c r="P39" i="1"/>
  <c r="BO38" i="1"/>
  <c r="BN38" i="1"/>
  <c r="BL38" i="1"/>
  <c r="BM38" i="1" s="1"/>
  <c r="BI38" i="1"/>
  <c r="BH38" i="1"/>
  <c r="BG38" i="1"/>
  <c r="BF38" i="1"/>
  <c r="BJ38" i="1" s="1"/>
  <c r="BK38" i="1" s="1"/>
  <c r="BE38" i="1"/>
  <c r="AZ38" i="1" s="1"/>
  <c r="BB38" i="1"/>
  <c r="AU38" i="1"/>
  <c r="AN38" i="1"/>
  <c r="AO38" i="1" s="1"/>
  <c r="AI38" i="1"/>
  <c r="AG38" i="1" s="1"/>
  <c r="I38" i="1" s="1"/>
  <c r="Y38" i="1"/>
  <c r="W38" i="1" s="1"/>
  <c r="X38" i="1"/>
  <c r="P38" i="1"/>
  <c r="BO37" i="1"/>
  <c r="BN37" i="1"/>
  <c r="BM37" i="1" s="1"/>
  <c r="BL37" i="1"/>
  <c r="BI37" i="1"/>
  <c r="BH37" i="1"/>
  <c r="BG37" i="1"/>
  <c r="BF37" i="1"/>
  <c r="BJ37" i="1" s="1"/>
  <c r="BK37" i="1" s="1"/>
  <c r="BE37" i="1"/>
  <c r="AZ37" i="1" s="1"/>
  <c r="BB37" i="1"/>
  <c r="AU37" i="1"/>
  <c r="AO37" i="1"/>
  <c r="AN37" i="1"/>
  <c r="AI37" i="1"/>
  <c r="AG37" i="1"/>
  <c r="K37" i="1" s="1"/>
  <c r="Y37" i="1"/>
  <c r="X37" i="1"/>
  <c r="W37" i="1"/>
  <c r="P37" i="1"/>
  <c r="N37" i="1"/>
  <c r="BO36" i="1"/>
  <c r="BN36" i="1"/>
  <c r="BM36" i="1"/>
  <c r="AW36" i="1" s="1"/>
  <c r="BL36" i="1"/>
  <c r="BI36" i="1"/>
  <c r="BH36" i="1"/>
  <c r="BG36" i="1"/>
  <c r="BF36" i="1"/>
  <c r="BJ36" i="1" s="1"/>
  <c r="BK36" i="1" s="1"/>
  <c r="BE36" i="1"/>
  <c r="AZ36" i="1" s="1"/>
  <c r="BB36" i="1"/>
  <c r="AU36" i="1"/>
  <c r="AY36" i="1" s="1"/>
  <c r="AO36" i="1"/>
  <c r="AN36" i="1"/>
  <c r="AI36" i="1"/>
  <c r="AG36" i="1" s="1"/>
  <c r="Y36" i="1"/>
  <c r="X36" i="1"/>
  <c r="W36" i="1" s="1"/>
  <c r="S36" i="1"/>
  <c r="P36" i="1"/>
  <c r="K36" i="1"/>
  <c r="BO35" i="1"/>
  <c r="BN35" i="1"/>
  <c r="BM35" i="1"/>
  <c r="AW35" i="1" s="1"/>
  <c r="BL35" i="1"/>
  <c r="BJ35" i="1"/>
  <c r="BK35" i="1" s="1"/>
  <c r="BI35" i="1"/>
  <c r="BH35" i="1"/>
  <c r="BG35" i="1"/>
  <c r="BF35" i="1"/>
  <c r="BE35" i="1"/>
  <c r="BB35" i="1"/>
  <c r="AZ35" i="1"/>
  <c r="AU35" i="1"/>
  <c r="AY35" i="1" s="1"/>
  <c r="AO35" i="1"/>
  <c r="AN35" i="1"/>
  <c r="AI35" i="1"/>
  <c r="AG35" i="1" s="1"/>
  <c r="AH35" i="1"/>
  <c r="Y35" i="1"/>
  <c r="X35" i="1"/>
  <c r="S35" i="1"/>
  <c r="P35" i="1"/>
  <c r="I35" i="1"/>
  <c r="AA35" i="1" s="1"/>
  <c r="BO34" i="1"/>
  <c r="BN34" i="1"/>
  <c r="BL34" i="1"/>
  <c r="BM34" i="1" s="1"/>
  <c r="S34" i="1" s="1"/>
  <c r="T34" i="1" s="1"/>
  <c r="U34" i="1" s="1"/>
  <c r="BJ34" i="1"/>
  <c r="BK34" i="1" s="1"/>
  <c r="BI34" i="1"/>
  <c r="BH34" i="1"/>
  <c r="BG34" i="1"/>
  <c r="BF34" i="1"/>
  <c r="BE34" i="1"/>
  <c r="BB34" i="1"/>
  <c r="AZ34" i="1"/>
  <c r="AX34" i="1"/>
  <c r="AU34" i="1"/>
  <c r="AN34" i="1"/>
  <c r="AO34" i="1" s="1"/>
  <c r="AI34" i="1"/>
  <c r="AH34" i="1"/>
  <c r="AG34" i="1"/>
  <c r="I34" i="1" s="1"/>
  <c r="Y34" i="1"/>
  <c r="X34" i="1"/>
  <c r="W34" i="1" s="1"/>
  <c r="P34" i="1"/>
  <c r="N34" i="1"/>
  <c r="K34" i="1"/>
  <c r="J34" i="1"/>
  <c r="BO33" i="1"/>
  <c r="BN33" i="1"/>
  <c r="BM33" i="1"/>
  <c r="AW33" i="1" s="1"/>
  <c r="AY33" i="1" s="1"/>
  <c r="BL33" i="1"/>
  <c r="BI33" i="1"/>
  <c r="BH33" i="1"/>
  <c r="BG33" i="1"/>
  <c r="BF33" i="1"/>
  <c r="BJ33" i="1" s="1"/>
  <c r="BK33" i="1" s="1"/>
  <c r="BE33" i="1"/>
  <c r="AZ33" i="1" s="1"/>
  <c r="BB33" i="1"/>
  <c r="AU33" i="1"/>
  <c r="AN33" i="1"/>
  <c r="AO33" i="1" s="1"/>
  <c r="AI33" i="1"/>
  <c r="AG33" i="1"/>
  <c r="I33" i="1" s="1"/>
  <c r="AA33" i="1"/>
  <c r="Y33" i="1"/>
  <c r="X33" i="1"/>
  <c r="W33" i="1"/>
  <c r="S33" i="1"/>
  <c r="P33" i="1"/>
  <c r="K33" i="1"/>
  <c r="J33" i="1"/>
  <c r="AX33" i="1" s="1"/>
  <c r="BA33" i="1" s="1"/>
  <c r="BO32" i="1"/>
  <c r="BN32" i="1"/>
  <c r="BL32" i="1"/>
  <c r="BM32" i="1" s="1"/>
  <c r="BJ32" i="1"/>
  <c r="BK32" i="1" s="1"/>
  <c r="BI32" i="1"/>
  <c r="BH32" i="1"/>
  <c r="BG32" i="1"/>
  <c r="BF32" i="1"/>
  <c r="BE32" i="1"/>
  <c r="BB32" i="1"/>
  <c r="AZ32" i="1"/>
  <c r="AU32" i="1"/>
  <c r="AN32" i="1"/>
  <c r="AO32" i="1" s="1"/>
  <c r="AI32" i="1"/>
  <c r="AH32" i="1"/>
  <c r="AG32" i="1"/>
  <c r="Y32" i="1"/>
  <c r="X32" i="1"/>
  <c r="W32" i="1"/>
  <c r="P32" i="1"/>
  <c r="BO31" i="1"/>
  <c r="BN31" i="1"/>
  <c r="BL31" i="1"/>
  <c r="BI31" i="1"/>
  <c r="BH31" i="1"/>
  <c r="BG31" i="1"/>
  <c r="BF31" i="1"/>
  <c r="BJ31" i="1" s="1"/>
  <c r="BK31" i="1" s="1"/>
  <c r="BE31" i="1"/>
  <c r="AZ31" i="1" s="1"/>
  <c r="BB31" i="1"/>
  <c r="AU31" i="1"/>
  <c r="AN31" i="1"/>
  <c r="AO31" i="1" s="1"/>
  <c r="AI31" i="1"/>
  <c r="AG31" i="1"/>
  <c r="K31" i="1" s="1"/>
  <c r="Y31" i="1"/>
  <c r="X31" i="1"/>
  <c r="W31" i="1"/>
  <c r="P31" i="1"/>
  <c r="BO30" i="1"/>
  <c r="BN30" i="1"/>
  <c r="BL30" i="1"/>
  <c r="BM30" i="1" s="1"/>
  <c r="BK30" i="1"/>
  <c r="BI30" i="1"/>
  <c r="BH30" i="1"/>
  <c r="BG30" i="1"/>
  <c r="BF30" i="1"/>
  <c r="BJ30" i="1" s="1"/>
  <c r="BE30" i="1"/>
  <c r="AZ30" i="1" s="1"/>
  <c r="BB30" i="1"/>
  <c r="AU30" i="1"/>
  <c r="AN30" i="1"/>
  <c r="AO30" i="1" s="1"/>
  <c r="AI30" i="1"/>
  <c r="AG30" i="1" s="1"/>
  <c r="J30" i="1" s="1"/>
  <c r="AX30" i="1" s="1"/>
  <c r="Y30" i="1"/>
  <c r="W30" i="1" s="1"/>
  <c r="X30" i="1"/>
  <c r="P30" i="1"/>
  <c r="BO29" i="1"/>
  <c r="BN29" i="1"/>
  <c r="BM29" i="1" s="1"/>
  <c r="BL29" i="1"/>
  <c r="BI29" i="1"/>
  <c r="BH29" i="1"/>
  <c r="BG29" i="1"/>
  <c r="BF29" i="1"/>
  <c r="BJ29" i="1" s="1"/>
  <c r="BK29" i="1" s="1"/>
  <c r="BE29" i="1"/>
  <c r="AZ29" i="1" s="1"/>
  <c r="BB29" i="1"/>
  <c r="AU29" i="1"/>
  <c r="AO29" i="1"/>
  <c r="AN29" i="1"/>
  <c r="AI29" i="1"/>
  <c r="AG29" i="1" s="1"/>
  <c r="Y29" i="1"/>
  <c r="X29" i="1"/>
  <c r="W29" i="1"/>
  <c r="P29" i="1"/>
  <c r="BO28" i="1"/>
  <c r="BN28" i="1"/>
  <c r="BM28" i="1" s="1"/>
  <c r="BL28" i="1"/>
  <c r="BI28" i="1"/>
  <c r="BH28" i="1"/>
  <c r="BG28" i="1"/>
  <c r="BF28" i="1"/>
  <c r="BJ28" i="1" s="1"/>
  <c r="BK28" i="1" s="1"/>
  <c r="BE28" i="1"/>
  <c r="AZ28" i="1" s="1"/>
  <c r="BB28" i="1"/>
  <c r="AU28" i="1"/>
  <c r="AO28" i="1"/>
  <c r="AN28" i="1"/>
  <c r="AI28" i="1"/>
  <c r="AG28" i="1" s="1"/>
  <c r="Y28" i="1"/>
  <c r="X28" i="1"/>
  <c r="W28" i="1" s="1"/>
  <c r="P28" i="1"/>
  <c r="N28" i="1"/>
  <c r="K28" i="1"/>
  <c r="I28" i="1"/>
  <c r="BO27" i="1"/>
  <c r="BN27" i="1"/>
  <c r="BM27" i="1"/>
  <c r="S27" i="1" s="1"/>
  <c r="BL27" i="1"/>
  <c r="BK27" i="1"/>
  <c r="BJ27" i="1"/>
  <c r="BI27" i="1"/>
  <c r="BH27" i="1"/>
  <c r="BG27" i="1"/>
  <c r="BF27" i="1"/>
  <c r="BE27" i="1"/>
  <c r="AZ27" i="1" s="1"/>
  <c r="BB27" i="1"/>
  <c r="AW27" i="1"/>
  <c r="AU27" i="1"/>
  <c r="AN27" i="1"/>
  <c r="AO27" i="1" s="1"/>
  <c r="AI27" i="1"/>
  <c r="AG27" i="1" s="1"/>
  <c r="N27" i="1" s="1"/>
  <c r="AH27" i="1"/>
  <c r="Y27" i="1"/>
  <c r="X27" i="1"/>
  <c r="W27" i="1" s="1"/>
  <c r="P27" i="1"/>
  <c r="K27" i="1"/>
  <c r="J27" i="1"/>
  <c r="AX27" i="1" s="1"/>
  <c r="BA27" i="1" s="1"/>
  <c r="BO26" i="1"/>
  <c r="BN26" i="1"/>
  <c r="BM26" i="1"/>
  <c r="AW26" i="1" s="1"/>
  <c r="AY26" i="1" s="1"/>
  <c r="BL26" i="1"/>
  <c r="BJ26" i="1"/>
  <c r="BK26" i="1" s="1"/>
  <c r="BI26" i="1"/>
  <c r="BH26" i="1"/>
  <c r="BG26" i="1"/>
  <c r="BF26" i="1"/>
  <c r="BE26" i="1"/>
  <c r="AZ26" i="1" s="1"/>
  <c r="BB26" i="1"/>
  <c r="AU26" i="1"/>
  <c r="AN26" i="1"/>
  <c r="AO26" i="1" s="1"/>
  <c r="AI26" i="1"/>
  <c r="AG26" i="1"/>
  <c r="AH26" i="1" s="1"/>
  <c r="Y26" i="1"/>
  <c r="X26" i="1"/>
  <c r="W26" i="1" s="1"/>
  <c r="P26" i="1"/>
  <c r="K26" i="1"/>
  <c r="J26" i="1"/>
  <c r="AX26" i="1" s="1"/>
  <c r="BO25" i="1"/>
  <c r="BN25" i="1"/>
  <c r="BM25" i="1" s="1"/>
  <c r="BL25" i="1"/>
  <c r="BI25" i="1"/>
  <c r="BH25" i="1"/>
  <c r="BG25" i="1"/>
  <c r="BF25" i="1"/>
  <c r="BJ25" i="1" s="1"/>
  <c r="BK25" i="1" s="1"/>
  <c r="BE25" i="1"/>
  <c r="AZ25" i="1" s="1"/>
  <c r="BB25" i="1"/>
  <c r="AU25" i="1"/>
  <c r="AO25" i="1"/>
  <c r="AN25" i="1"/>
  <c r="AI25" i="1"/>
  <c r="AG25" i="1"/>
  <c r="J25" i="1" s="1"/>
  <c r="AX25" i="1" s="1"/>
  <c r="Y25" i="1"/>
  <c r="X25" i="1"/>
  <c r="W25" i="1"/>
  <c r="P25" i="1"/>
  <c r="K25" i="1"/>
  <c r="BO24" i="1"/>
  <c r="BN24" i="1"/>
  <c r="BL24" i="1"/>
  <c r="BM24" i="1" s="1"/>
  <c r="BK24" i="1"/>
  <c r="BJ24" i="1"/>
  <c r="BI24" i="1"/>
  <c r="BH24" i="1"/>
  <c r="BG24" i="1"/>
  <c r="BF24" i="1"/>
  <c r="BE24" i="1"/>
  <c r="BB24" i="1"/>
  <c r="AZ24" i="1"/>
  <c r="AU24" i="1"/>
  <c r="AN24" i="1"/>
  <c r="AO24" i="1" s="1"/>
  <c r="AI24" i="1"/>
  <c r="AG24" i="1" s="1"/>
  <c r="Y24" i="1"/>
  <c r="X24" i="1"/>
  <c r="W24" i="1" s="1"/>
  <c r="P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AZ23" i="1" s="1"/>
  <c r="BB23" i="1"/>
  <c r="AU23" i="1"/>
  <c r="AN23" i="1"/>
  <c r="AO23" i="1" s="1"/>
  <c r="AI23" i="1"/>
  <c r="AG23" i="1" s="1"/>
  <c r="Y23" i="1"/>
  <c r="W23" i="1" s="1"/>
  <c r="X23" i="1"/>
  <c r="P23" i="1"/>
  <c r="BO22" i="1"/>
  <c r="BN22" i="1"/>
  <c r="BM22" i="1"/>
  <c r="AW22" i="1" s="1"/>
  <c r="AY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O22" i="1"/>
  <c r="AN22" i="1"/>
  <c r="AI22" i="1"/>
  <c r="AG22" i="1"/>
  <c r="I22" i="1" s="1"/>
  <c r="Y22" i="1"/>
  <c r="X22" i="1"/>
  <c r="W22" i="1"/>
  <c r="S22" i="1"/>
  <c r="P22" i="1"/>
  <c r="N22" i="1"/>
  <c r="K22" i="1"/>
  <c r="J22" i="1"/>
  <c r="AX22" i="1" s="1"/>
  <c r="BA22" i="1" s="1"/>
  <c r="BO21" i="1"/>
  <c r="BN21" i="1"/>
  <c r="BM21" i="1"/>
  <c r="AW21" i="1" s="1"/>
  <c r="AY21" i="1" s="1"/>
  <c r="BL21" i="1"/>
  <c r="BJ21" i="1"/>
  <c r="BK21" i="1" s="1"/>
  <c r="BI21" i="1"/>
  <c r="BH21" i="1"/>
  <c r="BG21" i="1"/>
  <c r="BF21" i="1"/>
  <c r="BE21" i="1"/>
  <c r="BB21" i="1"/>
  <c r="AZ21" i="1"/>
  <c r="AU21" i="1"/>
  <c r="AO21" i="1"/>
  <c r="AN21" i="1"/>
  <c r="AI21" i="1"/>
  <c r="AH21" i="1"/>
  <c r="AG21" i="1"/>
  <c r="N21" i="1" s="1"/>
  <c r="Y21" i="1"/>
  <c r="X21" i="1"/>
  <c r="W21" i="1" s="1"/>
  <c r="S21" i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B20" i="1"/>
  <c r="AZ20" i="1"/>
  <c r="AU20" i="1"/>
  <c r="AN20" i="1"/>
  <c r="AO20" i="1" s="1"/>
  <c r="AI20" i="1"/>
  <c r="AG20" i="1" s="1"/>
  <c r="Y20" i="1"/>
  <c r="X20" i="1"/>
  <c r="W20" i="1" s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M17" i="1" s="1"/>
  <c r="BL17" i="1"/>
  <c r="BI17" i="1"/>
  <c r="BH17" i="1"/>
  <c r="BG17" i="1"/>
  <c r="BF17" i="1"/>
  <c r="BJ17" i="1" s="1"/>
  <c r="BK17" i="1" s="1"/>
  <c r="BE17" i="1"/>
  <c r="AZ17" i="1" s="1"/>
  <c r="BB17" i="1"/>
  <c r="AU17" i="1"/>
  <c r="AO17" i="1"/>
  <c r="AN17" i="1"/>
  <c r="AI17" i="1"/>
  <c r="AG17" i="1"/>
  <c r="J17" i="1" s="1"/>
  <c r="AX17" i="1" s="1"/>
  <c r="Y17" i="1"/>
  <c r="X17" i="1"/>
  <c r="W17" i="1"/>
  <c r="P17" i="1"/>
  <c r="K17" i="1"/>
  <c r="AA22" i="1" l="1"/>
  <c r="AH24" i="1"/>
  <c r="N24" i="1"/>
  <c r="K24" i="1"/>
  <c r="J24" i="1"/>
  <c r="AX24" i="1" s="1"/>
  <c r="BA24" i="1" s="1"/>
  <c r="I24" i="1"/>
  <c r="AY25" i="1"/>
  <c r="S25" i="1"/>
  <c r="AW25" i="1"/>
  <c r="T44" i="1"/>
  <c r="U44" i="1" s="1"/>
  <c r="AY20" i="1"/>
  <c r="K23" i="1"/>
  <c r="J23" i="1"/>
  <c r="AX23" i="1" s="1"/>
  <c r="BA23" i="1" s="1"/>
  <c r="I23" i="1"/>
  <c r="N23" i="1"/>
  <c r="AH23" i="1"/>
  <c r="AA38" i="1"/>
  <c r="AW19" i="1"/>
  <c r="AY19" i="1" s="1"/>
  <c r="S19" i="1"/>
  <c r="S17" i="1"/>
  <c r="AW17" i="1"/>
  <c r="AW18" i="1"/>
  <c r="AY18" i="1" s="1"/>
  <c r="S18" i="1"/>
  <c r="V34" i="1"/>
  <c r="Z34" i="1" s="1"/>
  <c r="AC34" i="1"/>
  <c r="AD34" i="1" s="1"/>
  <c r="AW23" i="1"/>
  <c r="AY23" i="1" s="1"/>
  <c r="S23" i="1"/>
  <c r="BA26" i="1"/>
  <c r="BA17" i="1"/>
  <c r="K29" i="1"/>
  <c r="J29" i="1"/>
  <c r="AX29" i="1" s="1"/>
  <c r="AH29" i="1"/>
  <c r="N29" i="1"/>
  <c r="I29" i="1"/>
  <c r="BA30" i="1"/>
  <c r="AY17" i="1"/>
  <c r="K20" i="1"/>
  <c r="J20" i="1"/>
  <c r="AX20" i="1" s="1"/>
  <c r="I20" i="1"/>
  <c r="AH20" i="1"/>
  <c r="N20" i="1"/>
  <c r="AW24" i="1"/>
  <c r="AY24" i="1" s="1"/>
  <c r="S24" i="1"/>
  <c r="BA25" i="1"/>
  <c r="S20" i="1"/>
  <c r="AW20" i="1"/>
  <c r="I19" i="1"/>
  <c r="AH19" i="1"/>
  <c r="N19" i="1"/>
  <c r="J19" i="1"/>
  <c r="AX19" i="1" s="1"/>
  <c r="BA19" i="1" s="1"/>
  <c r="K19" i="1"/>
  <c r="AW28" i="1"/>
  <c r="S28" i="1"/>
  <c r="AH18" i="1"/>
  <c r="I21" i="1"/>
  <c r="T22" i="1"/>
  <c r="U22" i="1" s="1"/>
  <c r="AY28" i="1"/>
  <c r="I30" i="1"/>
  <c r="AW34" i="1"/>
  <c r="AY34" i="1" s="1"/>
  <c r="AW37" i="1"/>
  <c r="AY37" i="1" s="1"/>
  <c r="S37" i="1"/>
  <c r="AW41" i="1"/>
  <c r="AY41" i="1" s="1"/>
  <c r="S41" i="1"/>
  <c r="AW42" i="1"/>
  <c r="AY42" i="1" s="1"/>
  <c r="J44" i="1"/>
  <c r="AX44" i="1" s="1"/>
  <c r="BA44" i="1" s="1"/>
  <c r="I44" i="1"/>
  <c r="AH44" i="1"/>
  <c r="N44" i="1"/>
  <c r="AW49" i="1"/>
  <c r="S49" i="1"/>
  <c r="AW54" i="1"/>
  <c r="AY54" i="1" s="1"/>
  <c r="S54" i="1"/>
  <c r="N17" i="1"/>
  <c r="I18" i="1"/>
  <c r="J21" i="1"/>
  <c r="AX21" i="1" s="1"/>
  <c r="BA21" i="1" s="1"/>
  <c r="N25" i="1"/>
  <c r="I26" i="1"/>
  <c r="I27" i="1"/>
  <c r="T27" i="1" s="1"/>
  <c r="U27" i="1" s="1"/>
  <c r="BA34" i="1"/>
  <c r="W35" i="1"/>
  <c r="BA42" i="1"/>
  <c r="J18" i="1"/>
  <c r="AX18" i="1" s="1"/>
  <c r="BA18" i="1" s="1"/>
  <c r="K21" i="1"/>
  <c r="S26" i="1"/>
  <c r="AA28" i="1"/>
  <c r="AW38" i="1"/>
  <c r="AY38" i="1" s="1"/>
  <c r="S38" i="1"/>
  <c r="N43" i="1"/>
  <c r="K43" i="1"/>
  <c r="J43" i="1"/>
  <c r="AX43" i="1" s="1"/>
  <c r="BA43" i="1" s="1"/>
  <c r="I43" i="1"/>
  <c r="AH17" i="1"/>
  <c r="K18" i="1"/>
  <c r="AH25" i="1"/>
  <c r="AH30" i="1"/>
  <c r="N30" i="1"/>
  <c r="K30" i="1"/>
  <c r="T33" i="1"/>
  <c r="U33" i="1" s="1"/>
  <c r="AA34" i="1"/>
  <c r="Q34" i="1"/>
  <c r="O34" i="1" s="1"/>
  <c r="R34" i="1" s="1"/>
  <c r="L34" i="1" s="1"/>
  <c r="M34" i="1" s="1"/>
  <c r="AW40" i="1"/>
  <c r="AY40" i="1" s="1"/>
  <c r="S40" i="1"/>
  <c r="AW47" i="1"/>
  <c r="AY47" i="1" s="1"/>
  <c r="S47" i="1"/>
  <c r="AW52" i="1"/>
  <c r="S52" i="1"/>
  <c r="AH38" i="1"/>
  <c r="N38" i="1"/>
  <c r="K38" i="1"/>
  <c r="J38" i="1"/>
  <c r="AX38" i="1" s="1"/>
  <c r="BA38" i="1" s="1"/>
  <c r="I17" i="1"/>
  <c r="AH22" i="1"/>
  <c r="I25" i="1"/>
  <c r="AW32" i="1"/>
  <c r="AY32" i="1" s="1"/>
  <c r="S32" i="1"/>
  <c r="AB34" i="1"/>
  <c r="N35" i="1"/>
  <c r="K35" i="1"/>
  <c r="J35" i="1"/>
  <c r="AX35" i="1" s="1"/>
  <c r="BA35" i="1" s="1"/>
  <c r="BA47" i="1"/>
  <c r="N26" i="1"/>
  <c r="J28" i="1"/>
  <c r="AX28" i="1" s="1"/>
  <c r="BA28" i="1" s="1"/>
  <c r="AH28" i="1"/>
  <c r="AB43" i="1"/>
  <c r="AY43" i="1"/>
  <c r="AA52" i="1"/>
  <c r="AY27" i="1"/>
  <c r="AW29" i="1"/>
  <c r="AY29" i="1" s="1"/>
  <c r="S29" i="1"/>
  <c r="AW30" i="1"/>
  <c r="AY30" i="1" s="1"/>
  <c r="S30" i="1"/>
  <c r="BM31" i="1"/>
  <c r="N32" i="1"/>
  <c r="K32" i="1"/>
  <c r="J32" i="1"/>
  <c r="AX32" i="1" s="1"/>
  <c r="BA32" i="1" s="1"/>
  <c r="I32" i="1"/>
  <c r="J36" i="1"/>
  <c r="AX36" i="1" s="1"/>
  <c r="BA36" i="1" s="1"/>
  <c r="I36" i="1"/>
  <c r="AH36" i="1"/>
  <c r="N36" i="1"/>
  <c r="BM39" i="1"/>
  <c r="N40" i="1"/>
  <c r="K40" i="1"/>
  <c r="J40" i="1"/>
  <c r="AX40" i="1" s="1"/>
  <c r="BA40" i="1" s="1"/>
  <c r="I40" i="1"/>
  <c r="AH40" i="1"/>
  <c r="BA41" i="1"/>
  <c r="AA41" i="1"/>
  <c r="J53" i="1"/>
  <c r="AX53" i="1" s="1"/>
  <c r="BA53" i="1" s="1"/>
  <c r="I53" i="1"/>
  <c r="AH53" i="1"/>
  <c r="N53" i="1"/>
  <c r="K53" i="1"/>
  <c r="AA60" i="1"/>
  <c r="N31" i="1"/>
  <c r="AH37" i="1"/>
  <c r="N39" i="1"/>
  <c r="AA51" i="1"/>
  <c r="T66" i="1"/>
  <c r="U66" i="1" s="1"/>
  <c r="I37" i="1"/>
  <c r="T48" i="1"/>
  <c r="U48" i="1" s="1"/>
  <c r="AY53" i="1"/>
  <c r="AW53" i="1"/>
  <c r="S53" i="1"/>
  <c r="K54" i="1"/>
  <c r="J54" i="1"/>
  <c r="AX54" i="1" s="1"/>
  <c r="I54" i="1"/>
  <c r="AH54" i="1"/>
  <c r="N54" i="1"/>
  <c r="AW55" i="1"/>
  <c r="AY55" i="1" s="1"/>
  <c r="S55" i="1"/>
  <c r="T58" i="1"/>
  <c r="U58" i="1" s="1"/>
  <c r="AA59" i="1"/>
  <c r="AW60" i="1"/>
  <c r="AY60" i="1" s="1"/>
  <c r="S60" i="1"/>
  <c r="BA70" i="1"/>
  <c r="AH31" i="1"/>
  <c r="N33" i="1"/>
  <c r="T35" i="1"/>
  <c r="U35" i="1" s="1"/>
  <c r="AB35" i="1" s="1"/>
  <c r="J37" i="1"/>
  <c r="AX37" i="1" s="1"/>
  <c r="BA37" i="1" s="1"/>
  <c r="AH39" i="1"/>
  <c r="N41" i="1"/>
  <c r="I42" i="1"/>
  <c r="T42" i="1" s="1"/>
  <c r="U42" i="1" s="1"/>
  <c r="T43" i="1"/>
  <c r="U43" i="1" s="1"/>
  <c r="BM45" i="1"/>
  <c r="J46" i="1"/>
  <c r="AX46" i="1" s="1"/>
  <c r="BA46" i="1" s="1"/>
  <c r="AH46" i="1"/>
  <c r="N46" i="1"/>
  <c r="AH47" i="1"/>
  <c r="K47" i="1"/>
  <c r="I47" i="1"/>
  <c r="K56" i="1"/>
  <c r="J56" i="1"/>
  <c r="AX56" i="1" s="1"/>
  <c r="BA56" i="1" s="1"/>
  <c r="I56" i="1"/>
  <c r="AH56" i="1"/>
  <c r="N56" i="1"/>
  <c r="AW70" i="1"/>
  <c r="AY70" i="1" s="1"/>
  <c r="S70" i="1"/>
  <c r="I31" i="1"/>
  <c r="I39" i="1"/>
  <c r="N45" i="1"/>
  <c r="S46" i="1"/>
  <c r="N49" i="1"/>
  <c r="K49" i="1"/>
  <c r="J49" i="1"/>
  <c r="AX49" i="1" s="1"/>
  <c r="BA49" i="1" s="1"/>
  <c r="I49" i="1"/>
  <c r="S50" i="1"/>
  <c r="S51" i="1"/>
  <c r="AW51" i="1"/>
  <c r="AY51" i="1" s="1"/>
  <c r="N52" i="1"/>
  <c r="K52" i="1"/>
  <c r="J52" i="1"/>
  <c r="AX52" i="1" s="1"/>
  <c r="BA52" i="1" s="1"/>
  <c r="AH52" i="1"/>
  <c r="N57" i="1"/>
  <c r="K57" i="1"/>
  <c r="J57" i="1"/>
  <c r="AX57" i="1" s="1"/>
  <c r="BA57" i="1" s="1"/>
  <c r="I57" i="1"/>
  <c r="AH57" i="1"/>
  <c r="N62" i="1"/>
  <c r="K62" i="1"/>
  <c r="J62" i="1"/>
  <c r="AX62" i="1" s="1"/>
  <c r="I62" i="1"/>
  <c r="AH62" i="1"/>
  <c r="AY76" i="1"/>
  <c r="AW76" i="1"/>
  <c r="S76" i="1"/>
  <c r="J31" i="1"/>
  <c r="AX31" i="1" s="1"/>
  <c r="AH33" i="1"/>
  <c r="J39" i="1"/>
  <c r="AX39" i="1" s="1"/>
  <c r="AH41" i="1"/>
  <c r="AB48" i="1"/>
  <c r="K48" i="1"/>
  <c r="AH48" i="1"/>
  <c r="N48" i="1"/>
  <c r="BA51" i="1"/>
  <c r="AW57" i="1"/>
  <c r="S57" i="1"/>
  <c r="Q58" i="1"/>
  <c r="O58" i="1" s="1"/>
  <c r="R58" i="1" s="1"/>
  <c r="AA58" i="1"/>
  <c r="AY59" i="1"/>
  <c r="AW71" i="1"/>
  <c r="S71" i="1"/>
  <c r="I46" i="1"/>
  <c r="Q48" i="1"/>
  <c r="O48" i="1" s="1"/>
  <c r="R48" i="1" s="1"/>
  <c r="AY49" i="1"/>
  <c r="AY52" i="1"/>
  <c r="S56" i="1"/>
  <c r="I63" i="1"/>
  <c r="AH63" i="1"/>
  <c r="N63" i="1"/>
  <c r="K63" i="1"/>
  <c r="J63" i="1"/>
  <c r="AX63" i="1" s="1"/>
  <c r="BA63" i="1" s="1"/>
  <c r="BA65" i="1"/>
  <c r="AW65" i="1"/>
  <c r="AY65" i="1" s="1"/>
  <c r="S65" i="1"/>
  <c r="N67" i="1"/>
  <c r="K67" i="1"/>
  <c r="J67" i="1"/>
  <c r="AX67" i="1" s="1"/>
  <c r="AH67" i="1"/>
  <c r="I67" i="1"/>
  <c r="AW73" i="1"/>
  <c r="S73" i="1"/>
  <c r="N75" i="1"/>
  <c r="K75" i="1"/>
  <c r="J75" i="1"/>
  <c r="AX75" i="1" s="1"/>
  <c r="AH75" i="1"/>
  <c r="I75" i="1"/>
  <c r="J50" i="1"/>
  <c r="AX50" i="1" s="1"/>
  <c r="BA50" i="1" s="1"/>
  <c r="I55" i="1"/>
  <c r="K64" i="1"/>
  <c r="J64" i="1"/>
  <c r="AX64" i="1" s="1"/>
  <c r="BA64" i="1" s="1"/>
  <c r="I64" i="1"/>
  <c r="AH65" i="1"/>
  <c r="N65" i="1"/>
  <c r="AY66" i="1"/>
  <c r="S69" i="1"/>
  <c r="W70" i="1"/>
  <c r="J71" i="1"/>
  <c r="AX71" i="1" s="1"/>
  <c r="BA71" i="1" s="1"/>
  <c r="I71" i="1"/>
  <c r="AH71" i="1"/>
  <c r="N71" i="1"/>
  <c r="AW72" i="1"/>
  <c r="AY72" i="1" s="1"/>
  <c r="S72" i="1"/>
  <c r="N78" i="1"/>
  <c r="K78" i="1"/>
  <c r="K55" i="1"/>
  <c r="I68" i="1"/>
  <c r="AH68" i="1"/>
  <c r="N68" i="1"/>
  <c r="K74" i="1"/>
  <c r="J74" i="1"/>
  <c r="AX74" i="1" s="1"/>
  <c r="I74" i="1"/>
  <c r="AH74" i="1"/>
  <c r="BA76" i="1"/>
  <c r="AH51" i="1"/>
  <c r="AW67" i="1"/>
  <c r="AY67" i="1" s="1"/>
  <c r="S67" i="1"/>
  <c r="S68" i="1"/>
  <c r="K69" i="1"/>
  <c r="J69" i="1"/>
  <c r="AX69" i="1" s="1"/>
  <c r="I69" i="1"/>
  <c r="AH69" i="1"/>
  <c r="AY71" i="1"/>
  <c r="AB79" i="1"/>
  <c r="J79" i="1"/>
  <c r="AX79" i="1" s="1"/>
  <c r="BA79" i="1" s="1"/>
  <c r="I79" i="1"/>
  <c r="AH79" i="1"/>
  <c r="N79" i="1"/>
  <c r="N50" i="1"/>
  <c r="AY57" i="1"/>
  <c r="T61" i="1"/>
  <c r="U61" i="1" s="1"/>
  <c r="AY63" i="1"/>
  <c r="T64" i="1"/>
  <c r="U64" i="1" s="1"/>
  <c r="W65" i="1"/>
  <c r="N70" i="1"/>
  <c r="K70" i="1"/>
  <c r="K71" i="1"/>
  <c r="AA73" i="1"/>
  <c r="T77" i="1"/>
  <c r="U77" i="1" s="1"/>
  <c r="W78" i="1"/>
  <c r="N55" i="1"/>
  <c r="K59" i="1"/>
  <c r="J59" i="1"/>
  <c r="AX59" i="1" s="1"/>
  <c r="BA59" i="1" s="1"/>
  <c r="K61" i="1"/>
  <c r="J61" i="1"/>
  <c r="AX61" i="1" s="1"/>
  <c r="BA61" i="1" s="1"/>
  <c r="I61" i="1"/>
  <c r="AH61" i="1"/>
  <c r="K66" i="1"/>
  <c r="J66" i="1"/>
  <c r="AX66" i="1" s="1"/>
  <c r="BA66" i="1" s="1"/>
  <c r="I66" i="1"/>
  <c r="AH66" i="1"/>
  <c r="AH73" i="1"/>
  <c r="N73" i="1"/>
  <c r="BM74" i="1"/>
  <c r="AW78" i="1"/>
  <c r="AY78" i="1" s="1"/>
  <c r="S78" i="1"/>
  <c r="T79" i="1"/>
  <c r="U79" i="1" s="1"/>
  <c r="AH50" i="1"/>
  <c r="J58" i="1"/>
  <c r="AX58" i="1" s="1"/>
  <c r="BA58" i="1" s="1"/>
  <c r="AH58" i="1"/>
  <c r="AH59" i="1"/>
  <c r="AW59" i="1"/>
  <c r="S59" i="1"/>
  <c r="J68" i="1"/>
  <c r="AX68" i="1" s="1"/>
  <c r="BA68" i="1" s="1"/>
  <c r="I76" i="1"/>
  <c r="AH76" i="1"/>
  <c r="N76" i="1"/>
  <c r="AH60" i="1"/>
  <c r="N60" i="1"/>
  <c r="AW62" i="1"/>
  <c r="AY62" i="1" s="1"/>
  <c r="S62" i="1"/>
  <c r="K65" i="1"/>
  <c r="K68" i="1"/>
  <c r="AW69" i="1"/>
  <c r="AY69" i="1" s="1"/>
  <c r="K72" i="1"/>
  <c r="J72" i="1"/>
  <c r="AX72" i="1" s="1"/>
  <c r="I72" i="1"/>
  <c r="AW75" i="1"/>
  <c r="AY75" i="1" s="1"/>
  <c r="S75" i="1"/>
  <c r="K77" i="1"/>
  <c r="J77" i="1"/>
  <c r="AX77" i="1" s="1"/>
  <c r="BA77" i="1" s="1"/>
  <c r="I77" i="1"/>
  <c r="AH77" i="1"/>
  <c r="I78" i="1"/>
  <c r="AH78" i="1"/>
  <c r="V42" i="1" l="1"/>
  <c r="Z42" i="1" s="1"/>
  <c r="AC42" i="1"/>
  <c r="AB42" i="1"/>
  <c r="V27" i="1"/>
  <c r="Z27" i="1" s="1"/>
  <c r="AC27" i="1"/>
  <c r="AB27" i="1"/>
  <c r="AA56" i="1"/>
  <c r="S31" i="1"/>
  <c r="AW31" i="1"/>
  <c r="AY31" i="1" s="1"/>
  <c r="AA31" i="1"/>
  <c r="AA61" i="1"/>
  <c r="Q61" i="1"/>
  <c r="O61" i="1" s="1"/>
  <c r="R61" i="1" s="1"/>
  <c r="L61" i="1" s="1"/>
  <c r="M61" i="1" s="1"/>
  <c r="AB77" i="1"/>
  <c r="AC77" i="1"/>
  <c r="V77" i="1"/>
  <c r="Z77" i="1" s="1"/>
  <c r="AC64" i="1"/>
  <c r="V64" i="1"/>
  <c r="Z64" i="1" s="1"/>
  <c r="T67" i="1"/>
  <c r="U67" i="1" s="1"/>
  <c r="T69" i="1"/>
  <c r="U69" i="1" s="1"/>
  <c r="T73" i="1"/>
  <c r="U73" i="1" s="1"/>
  <c r="AA57" i="1"/>
  <c r="AA25" i="1"/>
  <c r="V33" i="1"/>
  <c r="Z33" i="1" s="1"/>
  <c r="AC33" i="1"/>
  <c r="AD33" i="1" s="1"/>
  <c r="AB33" i="1"/>
  <c r="T54" i="1"/>
  <c r="U54" i="1" s="1"/>
  <c r="Q54" i="1" s="1"/>
  <c r="O54" i="1" s="1"/>
  <c r="R54" i="1" s="1"/>
  <c r="L54" i="1" s="1"/>
  <c r="M54" i="1" s="1"/>
  <c r="AA30" i="1"/>
  <c r="AA39" i="1"/>
  <c r="AA54" i="1"/>
  <c r="AA24" i="1"/>
  <c r="AA67" i="1"/>
  <c r="T50" i="1"/>
  <c r="U50" i="1" s="1"/>
  <c r="AA26" i="1"/>
  <c r="T49" i="1"/>
  <c r="U49" i="1" s="1"/>
  <c r="Q49" i="1" s="1"/>
  <c r="O49" i="1" s="1"/>
  <c r="R49" i="1" s="1"/>
  <c r="L49" i="1" s="1"/>
  <c r="M49" i="1" s="1"/>
  <c r="T24" i="1"/>
  <c r="U24" i="1" s="1"/>
  <c r="T62" i="1"/>
  <c r="U62" i="1" s="1"/>
  <c r="L48" i="1"/>
  <c r="M48" i="1" s="1"/>
  <c r="L58" i="1"/>
  <c r="M58" i="1" s="1"/>
  <c r="AA62" i="1"/>
  <c r="AA49" i="1"/>
  <c r="V58" i="1"/>
  <c r="Z58" i="1" s="1"/>
  <c r="AC58" i="1"/>
  <c r="AB58" i="1"/>
  <c r="AA53" i="1"/>
  <c r="AA40" i="1"/>
  <c r="T30" i="1"/>
  <c r="U30" i="1" s="1"/>
  <c r="AA43" i="1"/>
  <c r="Q43" i="1"/>
  <c r="O43" i="1" s="1"/>
  <c r="R43" i="1" s="1"/>
  <c r="L43" i="1" s="1"/>
  <c r="M43" i="1" s="1"/>
  <c r="AA21" i="1"/>
  <c r="AA29" i="1"/>
  <c r="T18" i="1"/>
  <c r="U18" i="1" s="1"/>
  <c r="T41" i="1"/>
  <c r="U41" i="1" s="1"/>
  <c r="T75" i="1"/>
  <c r="U75" i="1" s="1"/>
  <c r="V66" i="1"/>
  <c r="Z66" i="1" s="1"/>
  <c r="AC66" i="1"/>
  <c r="AB66" i="1"/>
  <c r="T38" i="1"/>
  <c r="U38" i="1" s="1"/>
  <c r="V79" i="1"/>
  <c r="Z79" i="1" s="1"/>
  <c r="AC79" i="1"/>
  <c r="AA72" i="1"/>
  <c r="AA66" i="1"/>
  <c r="Q66" i="1"/>
  <c r="O66" i="1" s="1"/>
  <c r="R66" i="1" s="1"/>
  <c r="L66" i="1" s="1"/>
  <c r="M66" i="1" s="1"/>
  <c r="BA67" i="1"/>
  <c r="AA46" i="1"/>
  <c r="T57" i="1"/>
  <c r="U57" i="1" s="1"/>
  <c r="Q57" i="1" s="1"/>
  <c r="O57" i="1" s="1"/>
  <c r="R57" i="1" s="1"/>
  <c r="L57" i="1" s="1"/>
  <c r="M57" i="1" s="1"/>
  <c r="BA62" i="1"/>
  <c r="T70" i="1"/>
  <c r="U70" i="1" s="1"/>
  <c r="S45" i="1"/>
  <c r="AW45" i="1"/>
  <c r="T53" i="1"/>
  <c r="U53" i="1" s="1"/>
  <c r="Q53" i="1" s="1"/>
  <c r="O53" i="1" s="1"/>
  <c r="R53" i="1" s="1"/>
  <c r="L53" i="1" s="1"/>
  <c r="M53" i="1" s="1"/>
  <c r="BA60" i="1"/>
  <c r="T40" i="1"/>
  <c r="U40" i="1" s="1"/>
  <c r="T37" i="1"/>
  <c r="U37" i="1" s="1"/>
  <c r="T23" i="1"/>
  <c r="U23" i="1" s="1"/>
  <c r="V44" i="1"/>
  <c r="Z44" i="1" s="1"/>
  <c r="AC44" i="1"/>
  <c r="AB44" i="1"/>
  <c r="AA55" i="1"/>
  <c r="Q55" i="1"/>
  <c r="O55" i="1" s="1"/>
  <c r="R55" i="1" s="1"/>
  <c r="L55" i="1" s="1"/>
  <c r="M55" i="1" s="1"/>
  <c r="Q36" i="1"/>
  <c r="O36" i="1" s="1"/>
  <c r="R36" i="1" s="1"/>
  <c r="L36" i="1" s="1"/>
  <c r="M36" i="1" s="1"/>
  <c r="AA36" i="1"/>
  <c r="T36" i="1"/>
  <c r="U36" i="1" s="1"/>
  <c r="V22" i="1"/>
  <c r="Z22" i="1" s="1"/>
  <c r="AC22" i="1"/>
  <c r="AD22" i="1" s="1"/>
  <c r="AA68" i="1"/>
  <c r="AA75" i="1"/>
  <c r="Q75" i="1"/>
  <c r="O75" i="1" s="1"/>
  <c r="R75" i="1" s="1"/>
  <c r="L75" i="1" s="1"/>
  <c r="M75" i="1" s="1"/>
  <c r="T78" i="1"/>
  <c r="U78" i="1" s="1"/>
  <c r="AA69" i="1"/>
  <c r="AB64" i="1"/>
  <c r="AA78" i="1"/>
  <c r="Q78" i="1"/>
  <c r="O78" i="1" s="1"/>
  <c r="R78" i="1" s="1"/>
  <c r="L78" i="1" s="1"/>
  <c r="M78" i="1" s="1"/>
  <c r="BA72" i="1"/>
  <c r="T59" i="1"/>
  <c r="U59" i="1" s="1"/>
  <c r="BA69" i="1"/>
  <c r="AA71" i="1"/>
  <c r="AA64" i="1"/>
  <c r="Q64" i="1"/>
  <c r="O64" i="1" s="1"/>
  <c r="R64" i="1" s="1"/>
  <c r="L64" i="1" s="1"/>
  <c r="M64" i="1" s="1"/>
  <c r="BA75" i="1"/>
  <c r="V43" i="1"/>
  <c r="Z43" i="1" s="1"/>
  <c r="AC43" i="1"/>
  <c r="BA78" i="1"/>
  <c r="T55" i="1"/>
  <c r="U55" i="1" s="1"/>
  <c r="AA32" i="1"/>
  <c r="Q32" i="1"/>
  <c r="O32" i="1" s="1"/>
  <c r="R32" i="1" s="1"/>
  <c r="L32" i="1" s="1"/>
  <c r="M32" i="1" s="1"/>
  <c r="T29" i="1"/>
  <c r="U29" i="1" s="1"/>
  <c r="Q29" i="1" s="1"/>
  <c r="O29" i="1" s="1"/>
  <c r="R29" i="1" s="1"/>
  <c r="L29" i="1" s="1"/>
  <c r="M29" i="1" s="1"/>
  <c r="AA18" i="1"/>
  <c r="Q18" i="1"/>
  <c r="O18" i="1" s="1"/>
  <c r="R18" i="1" s="1"/>
  <c r="L18" i="1" s="1"/>
  <c r="M18" i="1" s="1"/>
  <c r="AA19" i="1"/>
  <c r="AA76" i="1"/>
  <c r="Q27" i="1"/>
  <c r="O27" i="1" s="1"/>
  <c r="R27" i="1" s="1"/>
  <c r="L27" i="1" s="1"/>
  <c r="M27" i="1" s="1"/>
  <c r="AA27" i="1"/>
  <c r="V61" i="1"/>
  <c r="Z61" i="1" s="1"/>
  <c r="AC61" i="1"/>
  <c r="AD61" i="1" s="1"/>
  <c r="AB61" i="1"/>
  <c r="BA54" i="1"/>
  <c r="AA74" i="1"/>
  <c r="Q63" i="1"/>
  <c r="O63" i="1" s="1"/>
  <c r="R63" i="1" s="1"/>
  <c r="L63" i="1" s="1"/>
  <c r="M63" i="1" s="1"/>
  <c r="AA63" i="1"/>
  <c r="BA31" i="1"/>
  <c r="T63" i="1"/>
  <c r="U63" i="1" s="1"/>
  <c r="AA47" i="1"/>
  <c r="AA42" i="1"/>
  <c r="Q42" i="1"/>
  <c r="O42" i="1" s="1"/>
  <c r="R42" i="1" s="1"/>
  <c r="L42" i="1" s="1"/>
  <c r="M42" i="1" s="1"/>
  <c r="BA55" i="1"/>
  <c r="T32" i="1"/>
  <c r="U32" i="1" s="1"/>
  <c r="T21" i="1"/>
  <c r="U21" i="1" s="1"/>
  <c r="T26" i="1"/>
  <c r="U26" i="1" s="1"/>
  <c r="Q26" i="1" s="1"/>
  <c r="O26" i="1" s="1"/>
  <c r="R26" i="1" s="1"/>
  <c r="L26" i="1" s="1"/>
  <c r="M26" i="1" s="1"/>
  <c r="Q44" i="1"/>
  <c r="O44" i="1" s="1"/>
  <c r="R44" i="1" s="1"/>
  <c r="L44" i="1" s="1"/>
  <c r="M44" i="1" s="1"/>
  <c r="AA44" i="1"/>
  <c r="T28" i="1"/>
  <c r="U28" i="1" s="1"/>
  <c r="AA20" i="1"/>
  <c r="BA29" i="1"/>
  <c r="AB22" i="1"/>
  <c r="T17" i="1"/>
  <c r="U17" i="1" s="1"/>
  <c r="T72" i="1"/>
  <c r="U72" i="1" s="1"/>
  <c r="Q72" i="1" s="1"/>
  <c r="O72" i="1" s="1"/>
  <c r="R72" i="1" s="1"/>
  <c r="L72" i="1" s="1"/>
  <c r="M72" i="1" s="1"/>
  <c r="AY73" i="1"/>
  <c r="BA73" i="1"/>
  <c r="T51" i="1"/>
  <c r="U51" i="1" s="1"/>
  <c r="AA37" i="1"/>
  <c r="Q37" i="1"/>
  <c r="O37" i="1" s="1"/>
  <c r="R37" i="1" s="1"/>
  <c r="L37" i="1" s="1"/>
  <c r="M37" i="1" s="1"/>
  <c r="T47" i="1"/>
  <c r="U47" i="1" s="1"/>
  <c r="V35" i="1"/>
  <c r="Z35" i="1" s="1"/>
  <c r="AC35" i="1"/>
  <c r="AD35" i="1" s="1"/>
  <c r="Q35" i="1"/>
  <c r="O35" i="1" s="1"/>
  <c r="R35" i="1" s="1"/>
  <c r="L35" i="1" s="1"/>
  <c r="M35" i="1" s="1"/>
  <c r="AA17" i="1"/>
  <c r="Q17" i="1"/>
  <c r="O17" i="1" s="1"/>
  <c r="R17" i="1" s="1"/>
  <c r="L17" i="1" s="1"/>
  <c r="M17" i="1" s="1"/>
  <c r="S74" i="1"/>
  <c r="AW74" i="1"/>
  <c r="AY74" i="1" s="1"/>
  <c r="T71" i="1"/>
  <c r="U71" i="1" s="1"/>
  <c r="AA77" i="1"/>
  <c r="Q77" i="1"/>
  <c r="O77" i="1" s="1"/>
  <c r="R77" i="1" s="1"/>
  <c r="L77" i="1" s="1"/>
  <c r="M77" i="1" s="1"/>
  <c r="Q79" i="1"/>
  <c r="O79" i="1" s="1"/>
  <c r="R79" i="1" s="1"/>
  <c r="L79" i="1" s="1"/>
  <c r="M79" i="1" s="1"/>
  <c r="AA79" i="1"/>
  <c r="T68" i="1"/>
  <c r="U68" i="1" s="1"/>
  <c r="Q68" i="1" s="1"/>
  <c r="O68" i="1" s="1"/>
  <c r="R68" i="1" s="1"/>
  <c r="L68" i="1" s="1"/>
  <c r="M68" i="1" s="1"/>
  <c r="BA74" i="1"/>
  <c r="T65" i="1"/>
  <c r="U65" i="1" s="1"/>
  <c r="T56" i="1"/>
  <c r="U56" i="1" s="1"/>
  <c r="Q56" i="1" s="1"/>
  <c r="O56" i="1" s="1"/>
  <c r="R56" i="1" s="1"/>
  <c r="L56" i="1" s="1"/>
  <c r="M56" i="1" s="1"/>
  <c r="T76" i="1"/>
  <c r="U76" i="1" s="1"/>
  <c r="T46" i="1"/>
  <c r="U46" i="1" s="1"/>
  <c r="T60" i="1"/>
  <c r="U60" i="1" s="1"/>
  <c r="V48" i="1"/>
  <c r="Z48" i="1" s="1"/>
  <c r="AC48" i="1"/>
  <c r="AD48" i="1" s="1"/>
  <c r="S39" i="1"/>
  <c r="AW39" i="1"/>
  <c r="AY39" i="1" s="1"/>
  <c r="T52" i="1"/>
  <c r="U52" i="1" s="1"/>
  <c r="Q33" i="1"/>
  <c r="O33" i="1" s="1"/>
  <c r="R33" i="1" s="1"/>
  <c r="L33" i="1" s="1"/>
  <c r="M33" i="1" s="1"/>
  <c r="T20" i="1"/>
  <c r="U20" i="1" s="1"/>
  <c r="BA20" i="1"/>
  <c r="T19" i="1"/>
  <c r="U19" i="1" s="1"/>
  <c r="AA23" i="1"/>
  <c r="Q23" i="1"/>
  <c r="O23" i="1" s="1"/>
  <c r="R23" i="1" s="1"/>
  <c r="L23" i="1" s="1"/>
  <c r="M23" i="1" s="1"/>
  <c r="T25" i="1"/>
  <c r="U25" i="1" s="1"/>
  <c r="Q22" i="1"/>
  <c r="O22" i="1" s="1"/>
  <c r="R22" i="1" s="1"/>
  <c r="L22" i="1" s="1"/>
  <c r="M22" i="1" s="1"/>
  <c r="V52" i="1" l="1"/>
  <c r="Z52" i="1" s="1"/>
  <c r="AC52" i="1"/>
  <c r="AB52" i="1"/>
  <c r="Q52" i="1"/>
  <c r="O52" i="1" s="1"/>
  <c r="R52" i="1" s="1"/>
  <c r="L52" i="1" s="1"/>
  <c r="M52" i="1" s="1"/>
  <c r="AC47" i="1"/>
  <c r="AD47" i="1" s="1"/>
  <c r="V47" i="1"/>
  <c r="Z47" i="1" s="1"/>
  <c r="AB47" i="1"/>
  <c r="T45" i="1"/>
  <c r="U45" i="1" s="1"/>
  <c r="AD58" i="1"/>
  <c r="V60" i="1"/>
  <c r="Z60" i="1" s="1"/>
  <c r="AC60" i="1"/>
  <c r="AB60" i="1"/>
  <c r="Q60" i="1"/>
  <c r="O60" i="1" s="1"/>
  <c r="R60" i="1" s="1"/>
  <c r="L60" i="1" s="1"/>
  <c r="M60" i="1" s="1"/>
  <c r="AB25" i="1"/>
  <c r="V25" i="1"/>
  <c r="Z25" i="1" s="1"/>
  <c r="AC25" i="1"/>
  <c r="AD25" i="1" s="1"/>
  <c r="V71" i="1"/>
  <c r="Z71" i="1" s="1"/>
  <c r="AC71" i="1"/>
  <c r="AB71" i="1"/>
  <c r="V32" i="1"/>
  <c r="Z32" i="1" s="1"/>
  <c r="AC32" i="1"/>
  <c r="AD32" i="1" s="1"/>
  <c r="AB32" i="1"/>
  <c r="AD43" i="1"/>
  <c r="V78" i="1"/>
  <c r="Z78" i="1" s="1"/>
  <c r="AC78" i="1"/>
  <c r="AB78" i="1"/>
  <c r="V36" i="1"/>
  <c r="Z36" i="1" s="1"/>
  <c r="AC36" i="1"/>
  <c r="AD36" i="1" s="1"/>
  <c r="AB36" i="1"/>
  <c r="AD79" i="1"/>
  <c r="AD77" i="1"/>
  <c r="AC46" i="1"/>
  <c r="AD46" i="1" s="1"/>
  <c r="V46" i="1"/>
  <c r="Z46" i="1" s="1"/>
  <c r="AB46" i="1"/>
  <c r="V41" i="1"/>
  <c r="Z41" i="1" s="1"/>
  <c r="AC41" i="1"/>
  <c r="AD41" i="1" s="1"/>
  <c r="AB41" i="1"/>
  <c r="Q41" i="1"/>
  <c r="O41" i="1" s="1"/>
  <c r="R41" i="1" s="1"/>
  <c r="L41" i="1" s="1"/>
  <c r="M41" i="1" s="1"/>
  <c r="AB69" i="1"/>
  <c r="V69" i="1"/>
  <c r="Z69" i="1" s="1"/>
  <c r="AC69" i="1"/>
  <c r="AC37" i="1"/>
  <c r="AB37" i="1"/>
  <c r="V37" i="1"/>
  <c r="Z37" i="1" s="1"/>
  <c r="V70" i="1"/>
  <c r="Z70" i="1" s="1"/>
  <c r="AC70" i="1"/>
  <c r="AD70" i="1" s="1"/>
  <c r="Q70" i="1"/>
  <c r="O70" i="1" s="1"/>
  <c r="R70" i="1" s="1"/>
  <c r="L70" i="1" s="1"/>
  <c r="M70" i="1" s="1"/>
  <c r="AB70" i="1"/>
  <c r="V18" i="1"/>
  <c r="Z18" i="1" s="1"/>
  <c r="AC18" i="1"/>
  <c r="AB18" i="1"/>
  <c r="V30" i="1"/>
  <c r="Z30" i="1" s="1"/>
  <c r="AC30" i="1"/>
  <c r="AB30" i="1"/>
  <c r="Q25" i="1"/>
  <c r="O25" i="1" s="1"/>
  <c r="R25" i="1" s="1"/>
  <c r="L25" i="1" s="1"/>
  <c r="M25" i="1" s="1"/>
  <c r="V67" i="1"/>
  <c r="Z67" i="1" s="1"/>
  <c r="AC67" i="1"/>
  <c r="AB67" i="1"/>
  <c r="AD27" i="1"/>
  <c r="AB17" i="1"/>
  <c r="V17" i="1"/>
  <c r="Z17" i="1" s="1"/>
  <c r="AC17" i="1"/>
  <c r="V24" i="1"/>
  <c r="Z24" i="1" s="1"/>
  <c r="AC24" i="1"/>
  <c r="AD24" i="1" s="1"/>
  <c r="AB24" i="1"/>
  <c r="Q67" i="1"/>
  <c r="O67" i="1" s="1"/>
  <c r="R67" i="1" s="1"/>
  <c r="L67" i="1" s="1"/>
  <c r="M67" i="1" s="1"/>
  <c r="Q30" i="1"/>
  <c r="O30" i="1" s="1"/>
  <c r="R30" i="1" s="1"/>
  <c r="L30" i="1" s="1"/>
  <c r="M30" i="1" s="1"/>
  <c r="AC59" i="1"/>
  <c r="AD59" i="1" s="1"/>
  <c r="V59" i="1"/>
  <c r="Z59" i="1" s="1"/>
  <c r="AB59" i="1"/>
  <c r="Q59" i="1"/>
  <c r="O59" i="1" s="1"/>
  <c r="R59" i="1" s="1"/>
  <c r="L59" i="1" s="1"/>
  <c r="M59" i="1" s="1"/>
  <c r="AY45" i="1"/>
  <c r="BA45" i="1"/>
  <c r="V38" i="1"/>
  <c r="Z38" i="1" s="1"/>
  <c r="AC38" i="1"/>
  <c r="AB38" i="1"/>
  <c r="Q38" i="1"/>
  <c r="O38" i="1" s="1"/>
  <c r="R38" i="1" s="1"/>
  <c r="L38" i="1" s="1"/>
  <c r="M38" i="1" s="1"/>
  <c r="V62" i="1"/>
  <c r="Z62" i="1" s="1"/>
  <c r="AC62" i="1"/>
  <c r="AD62" i="1" s="1"/>
  <c r="AB62" i="1"/>
  <c r="V76" i="1"/>
  <c r="Z76" i="1" s="1"/>
  <c r="AC76" i="1"/>
  <c r="AB76" i="1"/>
  <c r="T74" i="1"/>
  <c r="U74" i="1" s="1"/>
  <c r="T39" i="1"/>
  <c r="U39" i="1" s="1"/>
  <c r="Q76" i="1"/>
  <c r="O76" i="1" s="1"/>
  <c r="R76" i="1" s="1"/>
  <c r="L76" i="1" s="1"/>
  <c r="M76" i="1" s="1"/>
  <c r="V40" i="1"/>
  <c r="Z40" i="1" s="1"/>
  <c r="AC40" i="1"/>
  <c r="AB40" i="1"/>
  <c r="V56" i="1"/>
  <c r="Z56" i="1" s="1"/>
  <c r="AC56" i="1"/>
  <c r="AD56" i="1" s="1"/>
  <c r="AB56" i="1"/>
  <c r="Q47" i="1"/>
  <c r="O47" i="1" s="1"/>
  <c r="R47" i="1" s="1"/>
  <c r="L47" i="1" s="1"/>
  <c r="M47" i="1" s="1"/>
  <c r="V55" i="1"/>
  <c r="Z55" i="1" s="1"/>
  <c r="AC55" i="1"/>
  <c r="AB55" i="1"/>
  <c r="AD66" i="1"/>
  <c r="Q40" i="1"/>
  <c r="O40" i="1" s="1"/>
  <c r="R40" i="1" s="1"/>
  <c r="L40" i="1" s="1"/>
  <c r="M40" i="1" s="1"/>
  <c r="AC23" i="1"/>
  <c r="AD23" i="1" s="1"/>
  <c r="AB23" i="1"/>
  <c r="V23" i="1"/>
  <c r="Z23" i="1" s="1"/>
  <c r="V68" i="1"/>
  <c r="Z68" i="1" s="1"/>
  <c r="AC68" i="1"/>
  <c r="AB68" i="1"/>
  <c r="AC28" i="1"/>
  <c r="AD28" i="1" s="1"/>
  <c r="V28" i="1"/>
  <c r="Z28" i="1" s="1"/>
  <c r="AB28" i="1"/>
  <c r="Q28" i="1"/>
  <c r="O28" i="1" s="1"/>
  <c r="R28" i="1" s="1"/>
  <c r="L28" i="1" s="1"/>
  <c r="M28" i="1" s="1"/>
  <c r="AC29" i="1"/>
  <c r="AD29" i="1" s="1"/>
  <c r="AB29" i="1"/>
  <c r="V29" i="1"/>
  <c r="Z29" i="1" s="1"/>
  <c r="V19" i="1"/>
  <c r="Z19" i="1" s="1"/>
  <c r="AC19" i="1"/>
  <c r="AB19" i="1"/>
  <c r="AC51" i="1"/>
  <c r="AD51" i="1" s="1"/>
  <c r="V51" i="1"/>
  <c r="Z51" i="1" s="1"/>
  <c r="Q51" i="1"/>
  <c r="O51" i="1" s="1"/>
  <c r="R51" i="1" s="1"/>
  <c r="L51" i="1" s="1"/>
  <c r="M51" i="1" s="1"/>
  <c r="AB51" i="1"/>
  <c r="V26" i="1"/>
  <c r="Z26" i="1" s="1"/>
  <c r="AC26" i="1"/>
  <c r="AB26" i="1"/>
  <c r="Q19" i="1"/>
  <c r="O19" i="1" s="1"/>
  <c r="R19" i="1" s="1"/>
  <c r="L19" i="1" s="1"/>
  <c r="M19" i="1" s="1"/>
  <c r="Q71" i="1"/>
  <c r="O71" i="1" s="1"/>
  <c r="R71" i="1" s="1"/>
  <c r="L71" i="1" s="1"/>
  <c r="M71" i="1" s="1"/>
  <c r="Q69" i="1"/>
  <c r="O69" i="1" s="1"/>
  <c r="R69" i="1" s="1"/>
  <c r="L69" i="1" s="1"/>
  <c r="M69" i="1" s="1"/>
  <c r="AD44" i="1"/>
  <c r="BA39" i="1"/>
  <c r="Q62" i="1"/>
  <c r="O62" i="1" s="1"/>
  <c r="R62" i="1" s="1"/>
  <c r="L62" i="1" s="1"/>
  <c r="M62" i="1" s="1"/>
  <c r="V49" i="1"/>
  <c r="Z49" i="1" s="1"/>
  <c r="AC49" i="1"/>
  <c r="AB49" i="1"/>
  <c r="Q24" i="1"/>
  <c r="O24" i="1" s="1"/>
  <c r="R24" i="1" s="1"/>
  <c r="L24" i="1" s="1"/>
  <c r="M24" i="1" s="1"/>
  <c r="AD64" i="1"/>
  <c r="AD42" i="1"/>
  <c r="AC72" i="1"/>
  <c r="V72" i="1"/>
  <c r="Z72" i="1" s="1"/>
  <c r="AB72" i="1"/>
  <c r="Q46" i="1"/>
  <c r="O46" i="1" s="1"/>
  <c r="R46" i="1" s="1"/>
  <c r="L46" i="1" s="1"/>
  <c r="M46" i="1" s="1"/>
  <c r="V50" i="1"/>
  <c r="Z50" i="1" s="1"/>
  <c r="AC50" i="1"/>
  <c r="AD50" i="1" s="1"/>
  <c r="AB50" i="1"/>
  <c r="Q50" i="1"/>
  <c r="O50" i="1" s="1"/>
  <c r="R50" i="1" s="1"/>
  <c r="L50" i="1" s="1"/>
  <c r="M50" i="1" s="1"/>
  <c r="AB20" i="1"/>
  <c r="AC20" i="1"/>
  <c r="AD20" i="1" s="1"/>
  <c r="V20" i="1"/>
  <c r="Z20" i="1" s="1"/>
  <c r="V65" i="1"/>
  <c r="Z65" i="1" s="1"/>
  <c r="AC65" i="1"/>
  <c r="AD65" i="1" s="1"/>
  <c r="Q65" i="1"/>
  <c r="O65" i="1" s="1"/>
  <c r="R65" i="1" s="1"/>
  <c r="L65" i="1" s="1"/>
  <c r="M65" i="1" s="1"/>
  <c r="AB65" i="1"/>
  <c r="Q20" i="1"/>
  <c r="O20" i="1" s="1"/>
  <c r="R20" i="1" s="1"/>
  <c r="L20" i="1" s="1"/>
  <c r="M20" i="1" s="1"/>
  <c r="V21" i="1"/>
  <c r="Z21" i="1" s="1"/>
  <c r="AC21" i="1"/>
  <c r="AD21" i="1" s="1"/>
  <c r="AB21" i="1"/>
  <c r="V63" i="1"/>
  <c r="Z63" i="1" s="1"/>
  <c r="AB63" i="1"/>
  <c r="AC63" i="1"/>
  <c r="AD63" i="1" s="1"/>
  <c r="V53" i="1"/>
  <c r="Z53" i="1" s="1"/>
  <c r="AC53" i="1"/>
  <c r="AD53" i="1" s="1"/>
  <c r="AB53" i="1"/>
  <c r="V57" i="1"/>
  <c r="Z57" i="1" s="1"/>
  <c r="AC57" i="1"/>
  <c r="AB57" i="1"/>
  <c r="V75" i="1"/>
  <c r="Z75" i="1" s="1"/>
  <c r="AC75" i="1"/>
  <c r="AD75" i="1" s="1"/>
  <c r="AB75" i="1"/>
  <c r="Q21" i="1"/>
  <c r="O21" i="1" s="1"/>
  <c r="R21" i="1" s="1"/>
  <c r="L21" i="1" s="1"/>
  <c r="M21" i="1" s="1"/>
  <c r="AC54" i="1"/>
  <c r="AB54" i="1"/>
  <c r="V54" i="1"/>
  <c r="Z54" i="1" s="1"/>
  <c r="V73" i="1"/>
  <c r="Z73" i="1" s="1"/>
  <c r="AC73" i="1"/>
  <c r="AD73" i="1" s="1"/>
  <c r="Q73" i="1"/>
  <c r="O73" i="1" s="1"/>
  <c r="R73" i="1" s="1"/>
  <c r="L73" i="1" s="1"/>
  <c r="M73" i="1" s="1"/>
  <c r="AB73" i="1"/>
  <c r="T31" i="1"/>
  <c r="U31" i="1" s="1"/>
  <c r="V39" i="1" l="1"/>
  <c r="Z39" i="1" s="1"/>
  <c r="AC39" i="1"/>
  <c r="AB39" i="1"/>
  <c r="Q39" i="1"/>
  <c r="O39" i="1" s="1"/>
  <c r="R39" i="1" s="1"/>
  <c r="L39" i="1" s="1"/>
  <c r="M39" i="1" s="1"/>
  <c r="AD17" i="1"/>
  <c r="AD30" i="1"/>
  <c r="AD49" i="1"/>
  <c r="AD60" i="1"/>
  <c r="AB74" i="1"/>
  <c r="V74" i="1"/>
  <c r="Z74" i="1" s="1"/>
  <c r="AC74" i="1"/>
  <c r="AD74" i="1" s="1"/>
  <c r="Q74" i="1"/>
  <c r="O74" i="1" s="1"/>
  <c r="R74" i="1" s="1"/>
  <c r="L74" i="1" s="1"/>
  <c r="M74" i="1" s="1"/>
  <c r="AD19" i="1"/>
  <c r="AD38" i="1"/>
  <c r="AD57" i="1"/>
  <c r="AD26" i="1"/>
  <c r="AD40" i="1"/>
  <c r="AD76" i="1"/>
  <c r="AD18" i="1"/>
  <c r="AD37" i="1"/>
  <c r="AD71" i="1"/>
  <c r="AD68" i="1"/>
  <c r="AD55" i="1"/>
  <c r="AD67" i="1"/>
  <c r="AD69" i="1"/>
  <c r="AD78" i="1"/>
  <c r="AD52" i="1"/>
  <c r="V31" i="1"/>
  <c r="Z31" i="1" s="1"/>
  <c r="AC31" i="1"/>
  <c r="AD31" i="1" s="1"/>
  <c r="AB31" i="1"/>
  <c r="Q31" i="1"/>
  <c r="O31" i="1" s="1"/>
  <c r="R31" i="1" s="1"/>
  <c r="L31" i="1" s="1"/>
  <c r="M31" i="1" s="1"/>
  <c r="AD54" i="1"/>
  <c r="AD72" i="1"/>
  <c r="V45" i="1"/>
  <c r="Z45" i="1" s="1"/>
  <c r="AC45" i="1"/>
  <c r="Q45" i="1"/>
  <c r="O45" i="1" s="1"/>
  <c r="R45" i="1" s="1"/>
  <c r="L45" i="1" s="1"/>
  <c r="M45" i="1" s="1"/>
  <c r="AB45" i="1"/>
  <c r="AD39" i="1" l="1"/>
  <c r="AD45" i="1"/>
</calcChain>
</file>

<file path=xl/sharedStrings.xml><?xml version="1.0" encoding="utf-8"?>
<sst xmlns="http://schemas.openxmlformats.org/spreadsheetml/2006/main" count="1180" uniqueCount="576">
  <si>
    <t>File opened</t>
  </si>
  <si>
    <t>2020-10-29 12:31:08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</si>
  <si>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</si>
  <si>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</si>
  <si>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</si>
  <si>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</si>
  <si>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</si>
  <si>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</si>
  <si>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</si>
  <si>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</si>
  <si>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</si>
  <si>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</si>
  <si>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</si>
  <si>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{"h2oaspan2": "0", "h2obspanconc2": "0", "co2bspanconc1": "2475", "h2oazero": "1.03785", "h2obspan2": "0", "co2bspanconc2": "314.9", "chamberpressurezero": "2.6768", "co2azero": "0.951804", "tazero": "0.0668316", "h2oaspan2a": "0.0712806", "co2aspan2a": "0.314921", "co2aspan1": "1.0031", "co2bspan2": "-0.0398483", "h2oaspanconc2": "0", "tbzero": "0.204033", "h2oaspan1": "1.00998", "h2obspan2b": "0.0724379", "h2obzero": "1.0379", "co2bzero": "0.949913", "co2bspan2a": "0.316856", "flowazero": "0.319", "co2aspan2": "-0.038086", "co2aspan2b": "0.312119", "h2obspan1": "1.01121", "ssa_ref": "34391.2", "oxygen": "21", "flowmeterzero": "0.993451", "co2bspan2b": "0.313962", "ssb_ref": "36665.6", "h2obspan2a": "0.0716346", "h2oaspan2b": "0.0719923", "co2aspanconc2": "314.9", "h2obspanconc1": "12.36", "co2bspan1": "1.0035", "h2oaspanconc1": "12.36", "flowbzero": "0.21524", "co2aspanconc1": "2475"}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</si>
  <si>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</si>
  <si>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</si>
  <si>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</si>
  <si>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</si>
  <si>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</si>
  <si>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</si>
  <si>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</si>
  <si>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</si>
  <si>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</si>
  <si>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12:31:08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</si>
  <si>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</si>
  <si>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</si>
  <si>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</si>
  <si>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</si>
  <si>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</si>
  <si>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</si>
  <si>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</si>
  <si>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</si>
  <si>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</si>
  <si>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</si>
  <si>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</si>
  <si>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</si>
  <si>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</si>
  <si>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</si>
  <si>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</si>
  <si>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</si>
  <si>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</si>
  <si>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</si>
  <si>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</si>
  <si>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</si>
  <si>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</si>
  <si>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</si>
  <si>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</si>
  <si>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</si>
  <si>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</si>
  <si>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</si>
  <si>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</si>
  <si>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</si>
  <si>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</si>
  <si>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</si>
  <si>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</si>
  <si>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</si>
  <si>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</si>
  <si>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</si>
  <si>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</si>
  <si>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</si>
  <si>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</si>
  <si>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</si>
  <si>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</si>
  <si>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</si>
  <si>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</si>
  <si>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</si>
  <si>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</si>
  <si>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</si>
  <si>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</si>
  <si>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</si>
  <si>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</si>
  <si>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</si>
  <si>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</si>
  <si>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</si>
  <si>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</si>
  <si>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</si>
  <si>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4.5071 81.7407 380.487 624.554 870.051 1066.99 1283.4 1451.65</t>
  </si>
  <si>
    <t>Fs_true</t>
  </si>
  <si>
    <t>-0.077325 101.444 403.878 601.369 802.38 999.576 1202.89 1400.94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</si>
  <si>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</si>
  <si>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</si>
  <si>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</si>
  <si>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</si>
  <si>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</si>
  <si>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</si>
  <si>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</si>
  <si>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</si>
  <si>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</si>
  <si>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</si>
  <si>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</si>
  <si>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</si>
  <si>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</si>
  <si>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</si>
  <si>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</si>
  <si>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</si>
  <si>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</si>
  <si>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</si>
  <si>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</si>
  <si>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</si>
  <si>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</si>
  <si>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</si>
  <si>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</si>
  <si>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</si>
  <si>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</si>
  <si>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</si>
  <si>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</si>
  <si>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</si>
  <si>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</si>
  <si>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</si>
  <si>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</si>
  <si>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</si>
  <si>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</si>
  <si>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</si>
  <si>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</si>
  <si>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</si>
  <si>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</si>
  <si>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</si>
  <si>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</si>
  <si>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</si>
  <si>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</si>
  <si>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</si>
  <si>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</si>
  <si>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</si>
  <si>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</si>
  <si>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</si>
  <si>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</si>
  <si>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</si>
  <si>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</si>
  <si>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</si>
  <si>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</si>
  <si>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</si>
  <si>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</si>
  <si>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</si>
  <si>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</si>
  <si>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</si>
  <si>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</si>
  <si>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</si>
  <si>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</si>
  <si>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</si>
  <si>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</si>
  <si>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</si>
  <si>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</si>
  <si>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</si>
  <si>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</si>
  <si>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</si>
  <si>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</si>
  <si>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</si>
  <si>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</si>
  <si>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</si>
  <si>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</si>
  <si>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</si>
  <si>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</si>
  <si>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</si>
  <si>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</si>
  <si>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</si>
  <si>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</si>
  <si>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</si>
  <si>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</si>
  <si>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</si>
  <si>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</si>
  <si>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</si>
  <si>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</si>
  <si>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</si>
  <si>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</si>
  <si>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</si>
  <si>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</si>
  <si>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</si>
  <si>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</si>
  <si>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</si>
  <si>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</si>
  <si>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</si>
  <si>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</si>
  <si>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</si>
  <si>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</si>
  <si>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</si>
  <si>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</si>
  <si>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</si>
  <si>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</si>
  <si>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</si>
  <si>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</si>
  <si>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</si>
  <si>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</si>
  <si>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</si>
  <si>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</si>
  <si>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</si>
  <si>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</si>
  <si>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</si>
  <si>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</si>
  <si>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</si>
  <si>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</si>
  <si>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</si>
  <si>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</si>
  <si>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</si>
  <si>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</si>
  <si>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</si>
  <si>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</si>
  <si>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</si>
  <si>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</si>
  <si>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</si>
  <si>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</si>
  <si>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</si>
  <si>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</si>
  <si>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</si>
  <si>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</si>
  <si>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</si>
  <si>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</si>
  <si>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</si>
  <si>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</si>
  <si>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</si>
  <si>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</si>
  <si>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</si>
  <si>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</si>
  <si>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</si>
  <si>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</si>
  <si>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</si>
  <si>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</si>
  <si>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</si>
  <si>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</si>
  <si>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</si>
  <si>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</si>
  <si>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</si>
  <si>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</si>
  <si>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</si>
  <si>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</si>
  <si>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</si>
  <si>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</si>
  <si>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</si>
  <si>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</si>
  <si>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</si>
  <si>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</si>
  <si>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</si>
  <si>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</si>
  <si>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</si>
  <si>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</si>
  <si>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</si>
  <si>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</si>
  <si>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</si>
  <si>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</si>
  <si>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</si>
  <si>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</si>
  <si>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</si>
  <si>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</si>
  <si>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</si>
  <si>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</si>
  <si>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</si>
  <si>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</si>
  <si>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</si>
  <si>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</si>
  <si>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</si>
  <si>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</si>
  <si>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</si>
  <si>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</si>
  <si>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</si>
  <si>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</si>
  <si>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</si>
  <si>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</si>
  <si>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</si>
  <si>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</si>
  <si>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</si>
  <si>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</si>
  <si>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</si>
  <si>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</si>
  <si>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</si>
  <si>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</si>
  <si>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</si>
  <si>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</si>
  <si>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</si>
  <si>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</si>
  <si>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</si>
  <si>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</si>
  <si>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</si>
  <si>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</si>
  <si>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</si>
  <si>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</si>
  <si>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</si>
  <si>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</si>
  <si>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</si>
  <si>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</si>
  <si>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</si>
  <si>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</si>
  <si>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</si>
  <si>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</si>
  <si>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</si>
  <si>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</si>
  <si>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</si>
  <si>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</si>
  <si>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12:31:47</t>
  </si>
  <si>
    <t>12:31:47</t>
  </si>
  <si>
    <t>b40-14</t>
  </si>
  <si>
    <t>_10</t>
  </si>
  <si>
    <t>RECT-4143-20200907-06_33_50</t>
  </si>
  <si>
    <t>RECT-1415-20201029-12_31_46</t>
  </si>
  <si>
    <t>DARK-1416-20201029-12_31_48</t>
  </si>
  <si>
    <t>0: Broadleaf</t>
  </si>
  <si>
    <t>--:--:--</t>
  </si>
  <si>
    <t>0/3</t>
  </si>
  <si>
    <t>20201029 12:35:33</t>
  </si>
  <si>
    <t>12:35:33</t>
  </si>
  <si>
    <t>RECT-1417-20201029-12_35_32</t>
  </si>
  <si>
    <t>DARK-1418-20201029-12_35_34</t>
  </si>
  <si>
    <t>20201029 12:42:28</t>
  </si>
  <si>
    <t>12:42:28</t>
  </si>
  <si>
    <t>9018</t>
  </si>
  <si>
    <t>RECT-1419-20201029-12_42_27</t>
  </si>
  <si>
    <t>DARK-1420-20201029-12_42_29</t>
  </si>
  <si>
    <t>20201029 12:42:52</t>
  </si>
  <si>
    <t>12:42:52</t>
  </si>
  <si>
    <t>_5</t>
  </si>
  <si>
    <t>RECT-1421-20201029-12_42_51</t>
  </si>
  <si>
    <t>DARK-1422-20201029-12_42_53</t>
  </si>
  <si>
    <t>20201029 12:44:43</t>
  </si>
  <si>
    <t>12:44:43</t>
  </si>
  <si>
    <t>RECT-1423-20201029-12_44_42</t>
  </si>
  <si>
    <t>DARK-1424-20201029-12_44_44</t>
  </si>
  <si>
    <t>20201029 12:46:01</t>
  </si>
  <si>
    <t>12:46:01</t>
  </si>
  <si>
    <t>RECT-1425-20201029-12_46_00</t>
  </si>
  <si>
    <t>DARK-1426-20201029-12_46_02</t>
  </si>
  <si>
    <t>1/3</t>
  </si>
  <si>
    <t>20201029 12:48:26</t>
  </si>
  <si>
    <t>12:48:26</t>
  </si>
  <si>
    <t>2214.4</t>
  </si>
  <si>
    <t>_8</t>
  </si>
  <si>
    <t>RECT-1427-20201029-12_48_25</t>
  </si>
  <si>
    <t>DARK-1428-20201029-12_48_27</t>
  </si>
  <si>
    <t>2/3</t>
  </si>
  <si>
    <t>20201029 12:50:15</t>
  </si>
  <si>
    <t>12:50:15</t>
  </si>
  <si>
    <t>RECT-1429-20201029-12_50_14</t>
  </si>
  <si>
    <t>DARK-1430-20201029-12_50_16</t>
  </si>
  <si>
    <t>20201029 13:04:15</t>
  </si>
  <si>
    <t>13:04:15</t>
  </si>
  <si>
    <t>T52</t>
  </si>
  <si>
    <t>_3</t>
  </si>
  <si>
    <t>RECT-1431-20201029-13_04_14</t>
  </si>
  <si>
    <t>DARK-1432-20201029-13_04_16</t>
  </si>
  <si>
    <t>20201029 13:06:10</t>
  </si>
  <si>
    <t>13:06:10</t>
  </si>
  <si>
    <t>RECT-1433-20201029-13_06_09</t>
  </si>
  <si>
    <t>DARK-1434-20201029-13_06_11</t>
  </si>
  <si>
    <t>20201029 13:07:33</t>
  </si>
  <si>
    <t>13:07:33</t>
  </si>
  <si>
    <t>RECT-1435-20201029-13_07_32</t>
  </si>
  <si>
    <t>DARK-1436-20201029-13_07_34</t>
  </si>
  <si>
    <t>20201029 13:09:53</t>
  </si>
  <si>
    <t>13:09:53</t>
  </si>
  <si>
    <t>RECT-1437-20201029-13_09_52</t>
  </si>
  <si>
    <t>DARK-1438-20201029-13_09_54</t>
  </si>
  <si>
    <t>20201029 13:12:40</t>
  </si>
  <si>
    <t>13:12:40</t>
  </si>
  <si>
    <t>TXNM0821</t>
  </si>
  <si>
    <t>_4</t>
  </si>
  <si>
    <t>RECT-1439-20201029-13_12_39</t>
  </si>
  <si>
    <t>DARK-1440-20201029-13_12_41</t>
  </si>
  <si>
    <t>20201029 13:14:00</t>
  </si>
  <si>
    <t>13:14:00</t>
  </si>
  <si>
    <t>RECT-1441-20201029-13_13_59</t>
  </si>
  <si>
    <t>DARK-1442-20201029-13_14_01</t>
  </si>
  <si>
    <t>20201029 13:15:25</t>
  </si>
  <si>
    <t>13:15:25</t>
  </si>
  <si>
    <t>Vru42</t>
  </si>
  <si>
    <t>RECT-1443-20201029-13_15_24</t>
  </si>
  <si>
    <t>DARK-1444-20201029-13_15_26</t>
  </si>
  <si>
    <t>20201029 13:16:58</t>
  </si>
  <si>
    <t>13:16:58</t>
  </si>
  <si>
    <t>RECT-1445-20201029-13_16_57</t>
  </si>
  <si>
    <t>DARK-1446-20201029-13_16_59</t>
  </si>
  <si>
    <t>20201029 13:18:06</t>
  </si>
  <si>
    <t>13:18:06</t>
  </si>
  <si>
    <t>RECT-1447-20201029-13_18_05</t>
  </si>
  <si>
    <t>DARK-1448-20201029-13_18_07</t>
  </si>
  <si>
    <t>20201029 13:19:27</t>
  </si>
  <si>
    <t>13:19:27</t>
  </si>
  <si>
    <t>9031</t>
  </si>
  <si>
    <t>_11</t>
  </si>
  <si>
    <t>RECT-1449-20201029-13_19_26</t>
  </si>
  <si>
    <t>DARK-1450-20201029-13_19_28</t>
  </si>
  <si>
    <t>20201029 13:21:13</t>
  </si>
  <si>
    <t>13:21:13</t>
  </si>
  <si>
    <t>RECT-1451-20201029-13_21_12</t>
  </si>
  <si>
    <t>DARK-1452-20201029-13_21_14</t>
  </si>
  <si>
    <t>20201029 13:23:28</t>
  </si>
  <si>
    <t>13:23:28</t>
  </si>
  <si>
    <t>C56-94</t>
  </si>
  <si>
    <t>_7</t>
  </si>
  <si>
    <t>RECT-1453-20201029-13_23_27</t>
  </si>
  <si>
    <t>DARK-1454-20201029-13_23_29</t>
  </si>
  <si>
    <t>20201029 13:25:18</t>
  </si>
  <si>
    <t>13:25:18</t>
  </si>
  <si>
    <t>RECT-1455-20201029-13_25_17</t>
  </si>
  <si>
    <t>DARK-1456-20201029-13_25_19</t>
  </si>
  <si>
    <t>20201029 13:26:44</t>
  </si>
  <si>
    <t>13:26:44</t>
  </si>
  <si>
    <t>588155.01</t>
  </si>
  <si>
    <t>RECT-1457-20201029-13_26_43</t>
  </si>
  <si>
    <t>DARK-1458-20201029-13_26_45</t>
  </si>
  <si>
    <t>20201029 13:28:40</t>
  </si>
  <si>
    <t>13:28:40</t>
  </si>
  <si>
    <t>RECT-1459-20201029-13_28_39</t>
  </si>
  <si>
    <t>DARK-1460-20201029-13_28_42</t>
  </si>
  <si>
    <t>20201029 13:29:56</t>
  </si>
  <si>
    <t>13:29:56</t>
  </si>
  <si>
    <t>T48</t>
  </si>
  <si>
    <t>RECT-1461-20201029-13_29_55</t>
  </si>
  <si>
    <t>DARK-1462-20201029-13_29_57</t>
  </si>
  <si>
    <t>20201029 13:31:49</t>
  </si>
  <si>
    <t>13:31:49</t>
  </si>
  <si>
    <t>RECT-1463-20201029-13_31_48</t>
  </si>
  <si>
    <t>DARK-1464-20201029-13_31_50</t>
  </si>
  <si>
    <t>20201029 13:33:05</t>
  </si>
  <si>
    <t>13:33:05</t>
  </si>
  <si>
    <t>RECT-1465-20201029-13_33_04</t>
  </si>
  <si>
    <t>DARK-1466-20201029-13_33_06</t>
  </si>
  <si>
    <t>20201029 13:36:11</t>
  </si>
  <si>
    <t>13:36:11</t>
  </si>
  <si>
    <t>RECT-1467-20201029-13_36_10</t>
  </si>
  <si>
    <t>DARK-1468-20201029-13_36_12</t>
  </si>
  <si>
    <t>20201029 13:37:55</t>
  </si>
  <si>
    <t>13:37:55</t>
  </si>
  <si>
    <t>RECT-1469-20201029-13_37_54</t>
  </si>
  <si>
    <t>DARK-1470-20201029-13_37_56</t>
  </si>
  <si>
    <t>20201029 13:39:50</t>
  </si>
  <si>
    <t>13:39:50</t>
  </si>
  <si>
    <t>RECT-1471-20201029-13_39_49</t>
  </si>
  <si>
    <t>DARK-1472-20201029-13_39_51</t>
  </si>
  <si>
    <t>20201029 13:42:32</t>
  </si>
  <si>
    <t>13:42:32</t>
  </si>
  <si>
    <t>1149</t>
  </si>
  <si>
    <t>RECT-1475-20201029-13_42_31</t>
  </si>
  <si>
    <t>DARK-1476-20201029-13_42_33</t>
  </si>
  <si>
    <t>20201029 13:44:15</t>
  </si>
  <si>
    <t>13:44:15</t>
  </si>
  <si>
    <t>RECT-1477-20201029-13_44_14</t>
  </si>
  <si>
    <t>DARK-1478-20201029-13_44_16</t>
  </si>
  <si>
    <t>20201029 13:45:38</t>
  </si>
  <si>
    <t>13:45:38</t>
  </si>
  <si>
    <t>SC2</t>
  </si>
  <si>
    <t>RECT-1479-20201029-13_45_37</t>
  </si>
  <si>
    <t>DARK-1480-20201029-13_45_39</t>
  </si>
  <si>
    <t>20201029 13:51:00</t>
  </si>
  <si>
    <t>13:51:00</t>
  </si>
  <si>
    <t>RECT-1481-20201029-13_50_59</t>
  </si>
  <si>
    <t>DARK-1482-20201029-13_51_01</t>
  </si>
  <si>
    <t>20201029 13:52:21</t>
  </si>
  <si>
    <t>13:52:21</t>
  </si>
  <si>
    <t>RECT-1483-20201029-13_52_20</t>
  </si>
  <si>
    <t>DARK-1484-20201029-13_52_22</t>
  </si>
  <si>
    <t>20201029 13:53:55</t>
  </si>
  <si>
    <t>13:53:55</t>
  </si>
  <si>
    <t>RECT-1485-20201029-13_53_54</t>
  </si>
  <si>
    <t>DARK-1486-20201029-13_53_56</t>
  </si>
  <si>
    <t>20201029 13:55:12</t>
  </si>
  <si>
    <t>13:55:12</t>
  </si>
  <si>
    <t>b42-24</t>
  </si>
  <si>
    <t>RECT-1487-20201029-13_55_11</t>
  </si>
  <si>
    <t>DARK-1488-20201029-13_55_13</t>
  </si>
  <si>
    <t>20201029 13:56:42</t>
  </si>
  <si>
    <t>13:56:42</t>
  </si>
  <si>
    <t>RECT-1489-20201029-13_56_41</t>
  </si>
  <si>
    <t>DARK-1490-20201029-13_56_43</t>
  </si>
  <si>
    <t>20201029 13:57:48</t>
  </si>
  <si>
    <t>13:57:48</t>
  </si>
  <si>
    <t>_1</t>
  </si>
  <si>
    <t>RECT-1491-20201029-13_57_47</t>
  </si>
  <si>
    <t>DARK-1492-20201029-13_57_49</t>
  </si>
  <si>
    <t>20201029 13:59:11</t>
  </si>
  <si>
    <t>13:59:11</t>
  </si>
  <si>
    <t>RECT-1493-20201029-13_59_10</t>
  </si>
  <si>
    <t>DARK-1494-20201029-13_59_12</t>
  </si>
  <si>
    <t>20201029 14:03:09</t>
  </si>
  <si>
    <t>14:03:09</t>
  </si>
  <si>
    <t>2970</t>
  </si>
  <si>
    <t>RECT-1495-20201029-14_03_08</t>
  </si>
  <si>
    <t>DARK-1496-20201029-14_03_10</t>
  </si>
  <si>
    <t>20201029 14:04:50</t>
  </si>
  <si>
    <t>14:04:50</t>
  </si>
  <si>
    <t>RECT-1497-20201029-14_04_49</t>
  </si>
  <si>
    <t>DARK-1498-20201029-14_04_51</t>
  </si>
  <si>
    <t>20201029 14:06:09</t>
  </si>
  <si>
    <t>14:06:09</t>
  </si>
  <si>
    <t>OCK1-SO2</t>
  </si>
  <si>
    <t>_2</t>
  </si>
  <si>
    <t>RECT-1499-20201029-14_06_08</t>
  </si>
  <si>
    <t>DARK-1500-20201029-14_06_10</t>
  </si>
  <si>
    <t>20201029 14:08:06</t>
  </si>
  <si>
    <t>14:08:06</t>
  </si>
  <si>
    <t>RECT-1501-20201029-14_08_05</t>
  </si>
  <si>
    <t>DARK-1502-20201029-14_08_07</t>
  </si>
  <si>
    <t>20201029 14:09:25</t>
  </si>
  <si>
    <t>14:09:25</t>
  </si>
  <si>
    <t>RECT-1503-20201029-14_09_24</t>
  </si>
  <si>
    <t>DARK-1504-20201029-14_09_26</t>
  </si>
  <si>
    <t>20201029 14:11:15</t>
  </si>
  <si>
    <t>14:11:15</t>
  </si>
  <si>
    <t>RECT-1505-20201029-14_11_14</t>
  </si>
  <si>
    <t>DARK-1506-20201029-14_11_16</t>
  </si>
  <si>
    <t>20201029 14:12:33</t>
  </si>
  <si>
    <t>14:12:33</t>
  </si>
  <si>
    <t>RECT-1507-20201029-14_12_32</t>
  </si>
  <si>
    <t>DARK-1508-20201029-14_12_34</t>
  </si>
  <si>
    <t>20201029 14:13:33</t>
  </si>
  <si>
    <t>14:13:33</t>
  </si>
  <si>
    <t>ANU65</t>
  </si>
  <si>
    <t>RECT-1509-20201029-14_13_32</t>
  </si>
  <si>
    <t>DARK-1510-20201029-14_13_34</t>
  </si>
  <si>
    <t>20201029 14:15:34</t>
  </si>
  <si>
    <t>14:15:34</t>
  </si>
  <si>
    <t>RECT-1511-20201029-14_15_33</t>
  </si>
  <si>
    <t>DARK-1512-20201029-14_15_35</t>
  </si>
  <si>
    <t>20201029 14:17:04</t>
  </si>
  <si>
    <t>14:17:04</t>
  </si>
  <si>
    <t>Haines</t>
  </si>
  <si>
    <t>RECT-1513-20201029-14_17_03</t>
  </si>
  <si>
    <t>DARK-1514-20201029-14_17_05</t>
  </si>
  <si>
    <t>20201029 14:19:13</t>
  </si>
  <si>
    <t>14:19:13</t>
  </si>
  <si>
    <t>RECT-1515-20201029-14_19_12</t>
  </si>
  <si>
    <t>DARK-1516-20201029-14_19_14</t>
  </si>
  <si>
    <t>20201029 14:20:10</t>
  </si>
  <si>
    <t>14:20:10</t>
  </si>
  <si>
    <t>RECT-1517-20201029-14_20_09</t>
  </si>
  <si>
    <t>DARK-1518-20201029-14_20_11</t>
  </si>
  <si>
    <t>20201029 14:21:56</t>
  </si>
  <si>
    <t>14:21:56</t>
  </si>
  <si>
    <t>RECT-1519-20201029-14_21_55</t>
  </si>
  <si>
    <t>DARK-1520-20201029-14_21_57</t>
  </si>
  <si>
    <t>20201029 14:24:16</t>
  </si>
  <si>
    <t>14:24:16</t>
  </si>
  <si>
    <t>RECT-1521-20201029-14_24_15</t>
  </si>
  <si>
    <t>DARK-1522-20201029-14_24_17</t>
  </si>
  <si>
    <t>20201029 14:25:57</t>
  </si>
  <si>
    <t>14:25:57</t>
  </si>
  <si>
    <t>RECT-1523-20201029-14_25_56</t>
  </si>
  <si>
    <t>DARK-1524-20201029-14_25_58</t>
  </si>
  <si>
    <t>20201029 14:28:03</t>
  </si>
  <si>
    <t>14:28:03</t>
  </si>
  <si>
    <t>Haines2</t>
  </si>
  <si>
    <t>RECT-1525-20201029-14_28_02</t>
  </si>
  <si>
    <t>DARK-1526-20201029-14_28_04</t>
  </si>
  <si>
    <t>20201029 14:30:26</t>
  </si>
  <si>
    <t>14:30:26</t>
  </si>
  <si>
    <t>RECT-1527-20201029-14_30_25</t>
  </si>
  <si>
    <t>DARK-1528-20201029-14_30_27</t>
  </si>
  <si>
    <t>3/3</t>
  </si>
  <si>
    <t>20201029 14:31:45</t>
  </si>
  <si>
    <t>14:31:45</t>
  </si>
  <si>
    <t>25189.01</t>
  </si>
  <si>
    <t>RECT-1529-20201029-14_31_44</t>
  </si>
  <si>
    <t>DARK-1530-20201029-14_31_46</t>
  </si>
  <si>
    <t>20201029 14:32:58</t>
  </si>
  <si>
    <t>14:32:58</t>
  </si>
  <si>
    <t>RECT-1531-20201029-14_32_57</t>
  </si>
  <si>
    <t>DARK-1532-20201029-14_32_59</t>
  </si>
  <si>
    <t>20201029 14:35:20</t>
  </si>
  <si>
    <t>14:35:20</t>
  </si>
  <si>
    <t>RECT-1533-20201029-14_35_19</t>
  </si>
  <si>
    <t>DARK-1534-20201029-14_35_21</t>
  </si>
  <si>
    <t>20201029 14:37:51</t>
  </si>
  <si>
    <t>14:37:51</t>
  </si>
  <si>
    <t>NY1</t>
  </si>
  <si>
    <t>_6</t>
  </si>
  <si>
    <t>RECT-1535-20201029-14_37_50</t>
  </si>
  <si>
    <t>DARK-1536-20201029-14_37_52</t>
  </si>
  <si>
    <t>20201029 14:39:18</t>
  </si>
  <si>
    <t>14:39:18</t>
  </si>
  <si>
    <t>RECT-1537-20201029-14_39_17</t>
  </si>
  <si>
    <t>DARK-1538-20201029-14_39_19</t>
  </si>
  <si>
    <t>20201029 14:40:33</t>
  </si>
  <si>
    <t>14:40:33</t>
  </si>
  <si>
    <t>CC12</t>
  </si>
  <si>
    <t>RECT-1539-20201029-14_40_32</t>
  </si>
  <si>
    <t>DARK-1540-20201029-14_40_34</t>
  </si>
  <si>
    <t>20201029 14:42:07</t>
  </si>
  <si>
    <t>14:42:07</t>
  </si>
  <si>
    <t>RECT-1541-20201029-14_42_06</t>
  </si>
  <si>
    <t>DARK-1542-20201029-14_42_08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</si>
</sst>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79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27</v>
      </c>
    </row>
    <row r="3" spans="1:174" x14ac:dyDescent="0.25">
      <c r="B3">
        <v>4</v>
      </c>
      <c r="C3">
        <v>21</v>
      </c>
    </row>
    <row r="4" spans="1:174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4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 x14ac:dyDescent="0.25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 x14ac:dyDescent="0.25">
      <c r="A17">
        <v>1</v>
      </c>
      <c r="B17">
        <v>1603999907.0999999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1603999899.3499999</v>
      </c>
      <c r="I17">
        <f t="shared" ref="I17:I48" si="0">CA17*AG17*(BW17-BX17)/(100*BP17*(1000-AG17*BW17))</f>
        <v>-3.4508485116583193E-3</v>
      </c>
      <c r="J17">
        <f t="shared" ref="J17:J48" si="1">CA17*AG17*(BV17-BU17*(1000-AG17*BX17)/(1000-AG17*BW17))/(100*BP17)</f>
        <v>-1.6172479816745979</v>
      </c>
      <c r="K17">
        <f t="shared" ref="K17:K48" si="2">BU17 - IF(AG17&gt;1, J17*BP17*100/(AI17*CI17), 0)</f>
        <v>403.51933333333301</v>
      </c>
      <c r="L17">
        <f t="shared" ref="L17:L48" si="3">((R17-I17/2)*K17-J17)/(R17+I17/2)</f>
        <v>366.39576648095158</v>
      </c>
      <c r="M17">
        <f t="shared" ref="M17:M48" si="4">L17*(CB17+CC17)/1000</f>
        <v>37.315435874420061</v>
      </c>
      <c r="N17">
        <f t="shared" ref="N17:N48" si="5">(BU17 - IF(AG17&gt;1, J17*BP17*100/(AI17*CI17), 0))*(CB17+CC17)/1000</f>
        <v>41.096271258012848</v>
      </c>
      <c r="O17">
        <f t="shared" ref="O17:O48" si="6">2/((1/Q17-1/P17)+SIGN(Q17)*SQRT((1/Q17-1/P17)*(1/Q17-1/P17) + 4*BQ17/((BQ17+1)*(BQ17+1))*(2*1/Q17*1/P17-1/P17*1/P17)))</f>
        <v>-0.1244144578830242</v>
      </c>
      <c r="P17">
        <f t="shared" ref="P17:P4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2.9603636544849357</v>
      </c>
      <c r="Q17">
        <f t="shared" ref="Q17:Q48" si="8">I17*(1000-(1000*0.61365*EXP(17.502*U17/(240.97+U17))/(CB17+CC17)+BW17)/2)/(1000*0.61365*EXP(17.502*U17/(240.97+U17))/(CB17+CC17)-BW17)</f>
        <v>-0.12739455208892206</v>
      </c>
      <c r="R17">
        <f t="shared" ref="R17:R48" si="9">1/((BQ17+1)/(O17/1.6)+1/(P17/1.37)) + BQ17/((BQ17+1)/(O17/1.6) + BQ17/(P17/1.37))</f>
        <v>-7.9347929619385166E-2</v>
      </c>
      <c r="S17">
        <f t="shared" ref="S17:S48" si="10">(BM17*BO17)</f>
        <v>214.74028651765605</v>
      </c>
      <c r="T17">
        <f t="shared" ref="T17:T48" si="11">(CD17+(S17+2*0.95*0.0000000567*(((CD17+$B$7)+273)^4-(CD17+273)^4)-44100*I17)/(1.84*29.3*P17+8*0.95*0.0000000567*(CD17+273)^3))</f>
        <v>35.7268300783917</v>
      </c>
      <c r="U17">
        <f t="shared" ref="U17:U48" si="12">($C$7*CE17+$D$7*CF17+$E$7*T17)</f>
        <v>34.073653333333297</v>
      </c>
      <c r="V17">
        <f t="shared" ref="V17:V48" si="13">0.61365*EXP(17.502*U17/(240.97+U17))</f>
        <v>5.3650005218161549</v>
      </c>
      <c r="W17">
        <f t="shared" ref="W17:W48" si="14">(X17/Y17*100)</f>
        <v>51.993539250759611</v>
      </c>
      <c r="X17">
        <f t="shared" ref="X17:X48" si="15">BW17*(CB17+CC17)/1000</f>
        <v>2.7156900610395063</v>
      </c>
      <c r="Y17">
        <f t="shared" ref="Y17:Y48" si="16">0.61365*EXP(17.502*CD17/(240.97+CD17))</f>
        <v>5.2231298353089723</v>
      </c>
      <c r="Z17">
        <f t="shared" ref="Z17:Z48" si="17">(V17-BW17*(CB17+CC17)/1000)</f>
        <v>2.6493104607766487</v>
      </c>
      <c r="AA17">
        <f t="shared" ref="AA17:AA48" si="18">(-I17*44100)</f>
        <v>152.18241936413187</v>
      </c>
      <c r="AB17">
        <f t="shared" ref="AB17:AB48" si="19">2*29.3*P17*0.92*(CD17-U17)</f>
        <v>-76.586832277189529</v>
      </c>
      <c r="AC17">
        <f t="shared" ref="AC17:AC48" si="20">2*0.95*0.0000000567*(((CD17+$B$7)+273)^4-(U17+273)^4)</f>
        <v>-5.9735123499748592</v>
      </c>
      <c r="AD17">
        <f t="shared" ref="AD17:AD48" si="21">S17+AC17+AA17+AB17</f>
        <v>284.36236125462358</v>
      </c>
      <c r="AE17">
        <v>511</v>
      </c>
      <c r="AF17">
        <v>100</v>
      </c>
      <c r="AG17">
        <f t="shared" ref="AG17:AG48" si="22">IF(AE17*$H$13&gt;=AI17,1,(AI17/(AI17-AE17*$H$13)))</f>
        <v>1</v>
      </c>
      <c r="AH17">
        <f t="shared" ref="AH17:AH48" si="23">(AG17-1)*100</f>
        <v>0</v>
      </c>
      <c r="AI17">
        <f t="shared" ref="AI17:AI48" si="24">MAX(0,($B$13+$C$13*CI17)/(1+$D$13*CI17)*CB17/(CD17+273)*$E$13)</f>
        <v>52654.096483166177</v>
      </c>
      <c r="AJ17" t="s">
        <v>290</v>
      </c>
      <c r="AK17">
        <v>15552.9</v>
      </c>
      <c r="AL17">
        <v>715.47692307692296</v>
      </c>
      <c r="AM17">
        <v>3262.08</v>
      </c>
      <c r="AN17">
        <f t="shared" ref="AN17:AN48" si="25">AM17-AL17</f>
        <v>2546.603076923077</v>
      </c>
      <c r="AO17">
        <f t="shared" ref="AO17:AO48" si="26">AN17/AM17</f>
        <v>0.78066849277855754</v>
      </c>
      <c r="AP17">
        <v>-0.57774747981622299</v>
      </c>
      <c r="AQ17" t="s">
        <v>291</v>
      </c>
      <c r="AR17">
        <v>15279.1</v>
      </c>
      <c r="AS17">
        <v>3.4017615384615398</v>
      </c>
      <c r="AT17">
        <v>2.81</v>
      </c>
      <c r="AU17">
        <f t="shared" ref="AU17:AU48" si="27">1-AS17/AT17</f>
        <v>-0.21059129482617078</v>
      </c>
      <c r="AV17">
        <v>0.5</v>
      </c>
      <c r="AW17">
        <f t="shared" ref="AW17:AW48" si="28">BM17</f>
        <v>1095.7420506275867</v>
      </c>
      <c r="AX17">
        <f t="shared" ref="AX17:AX48" si="29">J17</f>
        <v>-1.6172479816745979</v>
      </c>
      <c r="AY17">
        <f t="shared" ref="AY17:AY48" si="30">AU17*AV17*AW17</f>
        <v>-115.37686861857352</v>
      </c>
      <c r="AZ17">
        <f t="shared" ref="AZ17:AZ48" si="31">BE17/AT17</f>
        <v>51.192170818505332</v>
      </c>
      <c r="BA17">
        <f t="shared" ref="BA17:BA48" si="32">(AX17-AP17)/AW17</f>
        <v>-9.4867263811131521E-4</v>
      </c>
      <c r="BB17">
        <f t="shared" ref="BB17:BB48" si="33">(AM17-AT17)/AT17</f>
        <v>1159.8825622775801</v>
      </c>
      <c r="BC17" t="s">
        <v>292</v>
      </c>
      <c r="BD17">
        <v>-141.04</v>
      </c>
      <c r="BE17">
        <f t="shared" ref="BE17:BE48" si="34">AT17-BD17</f>
        <v>143.85</v>
      </c>
      <c r="BF17">
        <f t="shared" ref="BF17:BF48" si="35">(AT17-AS17)/(AT17-BD17)</f>
        <v>-4.1137402743242251E-3</v>
      </c>
      <c r="BG17">
        <f t="shared" ref="BG17:BG48" si="36">(AM17-AT17)/(AM17-BD17)</f>
        <v>0.95772996544347544</v>
      </c>
      <c r="BH17">
        <f t="shared" ref="BH17:BH48" si="37">(AT17-AS17)/(AT17-AL17)</f>
        <v>8.3034797785566216E-4</v>
      </c>
      <c r="BI17">
        <f t="shared" ref="BI17:BI48" si="38">(AM17-AT17)/(AM17-AL17)</f>
        <v>1.2798500204193579</v>
      </c>
      <c r="BJ17">
        <f t="shared" ref="BJ17:BJ48" si="39">(BF17*BD17/AS17)</f>
        <v>0.17055925929278606</v>
      </c>
      <c r="BK17">
        <f t="shared" ref="BK17:BK48" si="40">(1-BJ17)</f>
        <v>0.82944074070721396</v>
      </c>
      <c r="BL17">
        <f t="shared" ref="BL17:BL48" si="41">$B$11*CJ17+$C$11*CK17+$F$11*CL17*(1-CO17)</f>
        <v>1299.8303333333299</v>
      </c>
      <c r="BM17">
        <f t="shared" ref="BM17:BM48" si="42">BL17*BN17</f>
        <v>1095.7420506275867</v>
      </c>
      <c r="BN17">
        <f t="shared" ref="BN17:BN48" si="43">($B$11*$D$9+$C$11*$D$9+$F$11*((CY17+CQ17)/MAX(CY17+CQ17+CZ17, 0.1)*$I$9+CZ17/MAX(CY17+CQ17+CZ17, 0.1)*$J$9))/($B$11+$C$11+$F$11)</f>
        <v>0.84298852129233492</v>
      </c>
      <c r="BO17">
        <f t="shared" ref="BO17:BO48" si="44">($B$11*$K$9+$C$11*$K$9+$F$11*((CY17+CQ17)/MAX(CY17+CQ17+CZ17, 0.1)*$P$9+CZ17/MAX(CY17+CQ17+CZ17, 0.1)*$Q$9))/($B$11+$C$11+$F$11)</f>
        <v>0.19597704258466989</v>
      </c>
      <c r="BP17">
        <v>6</v>
      </c>
      <c r="BQ17">
        <v>0.5</v>
      </c>
      <c r="BR17" t="s">
        <v>293</v>
      </c>
      <c r="BS17">
        <v>2</v>
      </c>
      <c r="BT17">
        <v>1603999899.3499999</v>
      </c>
      <c r="BU17">
        <v>403.51933333333301</v>
      </c>
      <c r="BV17">
        <v>399.92463333333302</v>
      </c>
      <c r="BW17">
        <v>26.665033333333302</v>
      </c>
      <c r="BX17">
        <v>30.676683333333301</v>
      </c>
      <c r="BY17">
        <v>403.51933333333301</v>
      </c>
      <c r="BZ17">
        <v>26.665033333333302</v>
      </c>
      <c r="CA17">
        <v>502.36160000000001</v>
      </c>
      <c r="CB17">
        <v>101.757366666667</v>
      </c>
      <c r="CC17">
        <v>8.7248605000000007E-2</v>
      </c>
      <c r="CD17">
        <v>33.593783333333299</v>
      </c>
      <c r="CE17">
        <v>34.073653333333297</v>
      </c>
      <c r="CF17">
        <v>999.9</v>
      </c>
      <c r="CG17">
        <v>0</v>
      </c>
      <c r="CH17">
        <v>0</v>
      </c>
      <c r="CI17">
        <v>10000.964666666699</v>
      </c>
      <c r="CJ17">
        <v>0</v>
      </c>
      <c r="CK17">
        <v>243.130233333333</v>
      </c>
      <c r="CL17">
        <v>1299.8303333333299</v>
      </c>
      <c r="CM17">
        <v>0.89999600000000002</v>
      </c>
      <c r="CN17">
        <v>0.100003226666667</v>
      </c>
      <c r="CO17">
        <v>0</v>
      </c>
      <c r="CP17">
        <v>3.4310433333333301</v>
      </c>
      <c r="CQ17">
        <v>4.99979</v>
      </c>
      <c r="CR17">
        <v>8725.5737333333309</v>
      </c>
      <c r="CS17">
        <v>11049.8166666667</v>
      </c>
      <c r="CT17">
        <v>47.112400000000001</v>
      </c>
      <c r="CU17">
        <v>49.5</v>
      </c>
      <c r="CV17">
        <v>48.182866666666598</v>
      </c>
      <c r="CW17">
        <v>48.811999999999998</v>
      </c>
      <c r="CX17">
        <v>48.895666666666699</v>
      </c>
      <c r="CY17">
        <v>1165.34466666667</v>
      </c>
      <c r="CZ17">
        <v>129.48566666666699</v>
      </c>
      <c r="DA17">
        <v>0</v>
      </c>
      <c r="DB17">
        <v>1603999905.2</v>
      </c>
      <c r="DC17">
        <v>0</v>
      </c>
      <c r="DD17">
        <v>3.4017615384615398</v>
      </c>
      <c r="DE17">
        <v>3.3549948531815801</v>
      </c>
      <c r="DF17">
        <v>171438.13864008</v>
      </c>
      <c r="DG17">
        <v>9905.5994615384607</v>
      </c>
      <c r="DH17">
        <v>15</v>
      </c>
      <c r="DI17">
        <v>0</v>
      </c>
      <c r="DJ17" t="s">
        <v>294</v>
      </c>
      <c r="DK17">
        <v>1603922837.0999999</v>
      </c>
      <c r="DL17">
        <v>1603922837.0999999</v>
      </c>
      <c r="DM17">
        <v>0</v>
      </c>
      <c r="DN17">
        <v>3.5999999999999997E-2</v>
      </c>
      <c r="DO17">
        <v>1.7000000000000001E-2</v>
      </c>
      <c r="DP17">
        <v>0.377</v>
      </c>
      <c r="DQ17">
        <v>-0.105</v>
      </c>
      <c r="DR17">
        <v>400</v>
      </c>
      <c r="DS17">
        <v>12</v>
      </c>
      <c r="DT17">
        <v>0.27</v>
      </c>
      <c r="DU17">
        <v>0.26</v>
      </c>
      <c r="DV17">
        <v>-1.87346098078468</v>
      </c>
      <c r="DW17">
        <v>16.2086462288806</v>
      </c>
      <c r="DX17">
        <v>1.2072235255749799</v>
      </c>
      <c r="DY17">
        <v>0</v>
      </c>
      <c r="DZ17">
        <v>3.79657</v>
      </c>
      <c r="EA17">
        <v>-24.352047697441598</v>
      </c>
      <c r="EB17">
        <v>1.8136177377220399</v>
      </c>
      <c r="EC17">
        <v>0</v>
      </c>
      <c r="ED17">
        <v>-4.1320286666666703</v>
      </c>
      <c r="EE17">
        <v>14.869341223581699</v>
      </c>
      <c r="EF17">
        <v>1.10462005412942</v>
      </c>
      <c r="EG17">
        <v>0</v>
      </c>
      <c r="EH17">
        <v>0</v>
      </c>
      <c r="EI17">
        <v>3</v>
      </c>
      <c r="EJ17" t="s">
        <v>295</v>
      </c>
      <c r="EK17">
        <v>100</v>
      </c>
      <c r="EL17">
        <v>100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-1</v>
      </c>
      <c r="EX17">
        <v>-1</v>
      </c>
      <c r="EY17">
        <v>-1</v>
      </c>
      <c r="EZ17">
        <v>-1</v>
      </c>
      <c r="FA17">
        <v>1284.5</v>
      </c>
      <c r="FB17">
        <v>1284.5</v>
      </c>
      <c r="FC17">
        <v>2</v>
      </c>
      <c r="FD17">
        <v>3.1944300000000001</v>
      </c>
      <c r="FE17">
        <v>147.35599999999999</v>
      </c>
      <c r="FF17">
        <v>32.907600000000002</v>
      </c>
      <c r="FG17">
        <v>30.172999999999998</v>
      </c>
      <c r="FH17">
        <v>30.001000000000001</v>
      </c>
      <c r="FI17">
        <v>30.033899999999999</v>
      </c>
      <c r="FJ17">
        <v>29.942</v>
      </c>
      <c r="FK17">
        <v>20.2576</v>
      </c>
      <c r="FL17">
        <v>0</v>
      </c>
      <c r="FM17">
        <v>100</v>
      </c>
      <c r="FN17">
        <v>-999.9</v>
      </c>
      <c r="FO17">
        <v>400</v>
      </c>
      <c r="FP17">
        <v>56.282299999999999</v>
      </c>
      <c r="FQ17">
        <v>101.426</v>
      </c>
      <c r="FR17">
        <v>101.57599999999999</v>
      </c>
    </row>
    <row r="18" spans="1:174" x14ac:dyDescent="0.25">
      <c r="A18">
        <v>2</v>
      </c>
      <c r="B18">
        <v>1604000133.5</v>
      </c>
      <c r="C18">
        <v>226.40000009536701</v>
      </c>
      <c r="D18" t="s">
        <v>296</v>
      </c>
      <c r="E18" t="s">
        <v>297</v>
      </c>
      <c r="F18" t="s">
        <v>288</v>
      </c>
      <c r="G18" t="s">
        <v>289</v>
      </c>
      <c r="H18">
        <v>1604000125.5387101</v>
      </c>
      <c r="I18">
        <f t="shared" si="0"/>
        <v>2.5685059934421879E-3</v>
      </c>
      <c r="J18">
        <f t="shared" si="1"/>
        <v>12.458910845298853</v>
      </c>
      <c r="K18">
        <f t="shared" si="2"/>
        <v>383.83619354838697</v>
      </c>
      <c r="L18">
        <f t="shared" si="3"/>
        <v>198.33233370521873</v>
      </c>
      <c r="M18">
        <f t="shared" si="4"/>
        <v>20.197988947598159</v>
      </c>
      <c r="N18">
        <f t="shared" si="5"/>
        <v>39.089537495693122</v>
      </c>
      <c r="O18">
        <f t="shared" si="6"/>
        <v>0.11602933053325371</v>
      </c>
      <c r="P18">
        <f t="shared" si="7"/>
        <v>2.9603639374256074</v>
      </c>
      <c r="Q18">
        <f t="shared" si="8"/>
        <v>0.11356082278235333</v>
      </c>
      <c r="R18">
        <f t="shared" si="9"/>
        <v>7.1192925754678699E-2</v>
      </c>
      <c r="S18">
        <f t="shared" si="10"/>
        <v>214.7658134813588</v>
      </c>
      <c r="T18">
        <f t="shared" si="11"/>
        <v>34.588651011043765</v>
      </c>
      <c r="U18">
        <f t="shared" si="12"/>
        <v>33.546677419354801</v>
      </c>
      <c r="V18">
        <f t="shared" si="13"/>
        <v>5.2093807851652478</v>
      </c>
      <c r="W18">
        <f t="shared" si="14"/>
        <v>56.129830419729146</v>
      </c>
      <c r="X18">
        <f t="shared" si="15"/>
        <v>2.9988212101612874</v>
      </c>
      <c r="Y18">
        <f t="shared" si="16"/>
        <v>5.3426514702371666</v>
      </c>
      <c r="Z18">
        <f t="shared" si="17"/>
        <v>2.2105595750039604</v>
      </c>
      <c r="AA18">
        <f t="shared" si="18"/>
        <v>-113.27111431080048</v>
      </c>
      <c r="AB18">
        <f t="shared" si="19"/>
        <v>72.157860478407429</v>
      </c>
      <c r="AC18">
        <f t="shared" si="20"/>
        <v>5.6247117351494396</v>
      </c>
      <c r="AD18">
        <f t="shared" si="21"/>
        <v>179.27727138411518</v>
      </c>
      <c r="AE18">
        <v>1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52584.254088183348</v>
      </c>
      <c r="AJ18" t="s">
        <v>290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298</v>
      </c>
      <c r="AR18">
        <v>15507.6</v>
      </c>
      <c r="AS18">
        <v>673.74364000000003</v>
      </c>
      <c r="AT18">
        <v>954.53</v>
      </c>
      <c r="AU18">
        <f t="shared" si="27"/>
        <v>0.29416190166888412</v>
      </c>
      <c r="AV18">
        <v>0.5</v>
      </c>
      <c r="AW18">
        <f t="shared" si="28"/>
        <v>1095.8720541685882</v>
      </c>
      <c r="AX18">
        <f t="shared" si="29"/>
        <v>12.458910845298853</v>
      </c>
      <c r="AY18">
        <f t="shared" si="30"/>
        <v>161.18190372000913</v>
      </c>
      <c r="AZ18">
        <f t="shared" si="31"/>
        <v>0.45913695745550165</v>
      </c>
      <c r="BA18">
        <f t="shared" si="32"/>
        <v>1.1896149988974465E-2</v>
      </c>
      <c r="BB18">
        <f t="shared" si="33"/>
        <v>2.4174724733638548</v>
      </c>
      <c r="BC18" t="s">
        <v>299</v>
      </c>
      <c r="BD18">
        <v>516.27</v>
      </c>
      <c r="BE18">
        <f t="shared" si="34"/>
        <v>438.26</v>
      </c>
      <c r="BF18">
        <f t="shared" si="35"/>
        <v>0.64068443389768615</v>
      </c>
      <c r="BG18">
        <f t="shared" si="36"/>
        <v>0.84038953897028568</v>
      </c>
      <c r="BH18">
        <f t="shared" si="37"/>
        <v>1.1745774771614923</v>
      </c>
      <c r="BI18">
        <f t="shared" si="38"/>
        <v>0.90612864678860294</v>
      </c>
      <c r="BJ18">
        <f t="shared" si="39"/>
        <v>0.49093769952078276</v>
      </c>
      <c r="BK18">
        <f t="shared" si="40"/>
        <v>0.50906230047921719</v>
      </c>
      <c r="BL18">
        <f t="shared" si="41"/>
        <v>1299.98451612903</v>
      </c>
      <c r="BM18">
        <f t="shared" si="42"/>
        <v>1095.8720541685882</v>
      </c>
      <c r="BN18">
        <f t="shared" si="43"/>
        <v>0.84298854376494547</v>
      </c>
      <c r="BO18">
        <f t="shared" si="44"/>
        <v>0.19597708752989096</v>
      </c>
      <c r="BP18">
        <v>6</v>
      </c>
      <c r="BQ18">
        <v>0.5</v>
      </c>
      <c r="BR18" t="s">
        <v>293</v>
      </c>
      <c r="BS18">
        <v>2</v>
      </c>
      <c r="BT18">
        <v>1604000125.5387101</v>
      </c>
      <c r="BU18">
        <v>383.83619354838697</v>
      </c>
      <c r="BV18">
        <v>399.96896774193499</v>
      </c>
      <c r="BW18">
        <v>29.446654838709701</v>
      </c>
      <c r="BX18">
        <v>26.455390322580602</v>
      </c>
      <c r="BY18">
        <v>383.83619354838697</v>
      </c>
      <c r="BZ18">
        <v>29.446654838709701</v>
      </c>
      <c r="CA18">
        <v>500.03041935483901</v>
      </c>
      <c r="CB18">
        <v>101.73912903225801</v>
      </c>
      <c r="CC18">
        <v>9.9983987096774196E-2</v>
      </c>
      <c r="CD18">
        <v>33.9987967741936</v>
      </c>
      <c r="CE18">
        <v>33.546677419354801</v>
      </c>
      <c r="CF18">
        <v>999.9</v>
      </c>
      <c r="CG18">
        <v>0</v>
      </c>
      <c r="CH18">
        <v>0</v>
      </c>
      <c r="CI18">
        <v>10002.7590322581</v>
      </c>
      <c r="CJ18">
        <v>0</v>
      </c>
      <c r="CK18">
        <v>449.42838709677397</v>
      </c>
      <c r="CL18">
        <v>1299.98451612903</v>
      </c>
      <c r="CM18">
        <v>0.89999525806451597</v>
      </c>
      <c r="CN18">
        <v>0.100004687096774</v>
      </c>
      <c r="CO18">
        <v>0</v>
      </c>
      <c r="CP18">
        <v>673.99922580645102</v>
      </c>
      <c r="CQ18">
        <v>4.99979</v>
      </c>
      <c r="CR18">
        <v>8903.6870967741906</v>
      </c>
      <c r="CS18">
        <v>11051.1419354839</v>
      </c>
      <c r="CT18">
        <v>46.776000000000003</v>
      </c>
      <c r="CU18">
        <v>49.531999999999996</v>
      </c>
      <c r="CV18">
        <v>47.887</v>
      </c>
      <c r="CW18">
        <v>48.625</v>
      </c>
      <c r="CX18">
        <v>48.670999999999999</v>
      </c>
      <c r="CY18">
        <v>1165.4819354838701</v>
      </c>
      <c r="CZ18">
        <v>129.50193548387099</v>
      </c>
      <c r="DA18">
        <v>0</v>
      </c>
      <c r="DB18">
        <v>225.90000009536701</v>
      </c>
      <c r="DC18">
        <v>0</v>
      </c>
      <c r="DD18">
        <v>673.74364000000003</v>
      </c>
      <c r="DE18">
        <v>-12.9460000028411</v>
      </c>
      <c r="DF18">
        <v>-181.40307653527501</v>
      </c>
      <c r="DG18">
        <v>8901.3940000000002</v>
      </c>
      <c r="DH18">
        <v>15</v>
      </c>
      <c r="DI18">
        <v>0</v>
      </c>
      <c r="DJ18" t="s">
        <v>294</v>
      </c>
      <c r="DK18">
        <v>1603922837.0999999</v>
      </c>
      <c r="DL18">
        <v>1603922837.0999999</v>
      </c>
      <c r="DM18">
        <v>0</v>
      </c>
      <c r="DN18">
        <v>3.5999999999999997E-2</v>
      </c>
      <c r="DO18">
        <v>1.7000000000000001E-2</v>
      </c>
      <c r="DP18">
        <v>0.377</v>
      </c>
      <c r="DQ18">
        <v>-0.105</v>
      </c>
      <c r="DR18">
        <v>400</v>
      </c>
      <c r="DS18">
        <v>12</v>
      </c>
      <c r="DT18">
        <v>0.27</v>
      </c>
      <c r="DU18">
        <v>0.26</v>
      </c>
      <c r="DV18">
        <v>12.5061737319656</v>
      </c>
      <c r="DW18">
        <v>-2.8745930919329399</v>
      </c>
      <c r="DX18">
        <v>0.215100314973482</v>
      </c>
      <c r="DY18">
        <v>0</v>
      </c>
      <c r="DZ18">
        <v>-16.160883870967702</v>
      </c>
      <c r="EA18">
        <v>3.41602312779527</v>
      </c>
      <c r="EB18">
        <v>0.25477936830530001</v>
      </c>
      <c r="EC18">
        <v>0</v>
      </c>
      <c r="ED18">
        <v>2.9942464516128999</v>
      </c>
      <c r="EE18">
        <v>-0.32995179227398502</v>
      </c>
      <c r="EF18">
        <v>2.5074430948855999E-2</v>
      </c>
      <c r="EG18">
        <v>0</v>
      </c>
      <c r="EH18">
        <v>0</v>
      </c>
      <c r="EI18">
        <v>3</v>
      </c>
      <c r="EJ18" t="s">
        <v>295</v>
      </c>
      <c r="EK18">
        <v>100</v>
      </c>
      <c r="EL18">
        <v>100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0.225432467281933</v>
      </c>
      <c r="ET18">
        <v>0</v>
      </c>
      <c r="EU18">
        <v>0</v>
      </c>
      <c r="EV18">
        <v>0</v>
      </c>
      <c r="EW18">
        <v>-1</v>
      </c>
      <c r="EX18">
        <v>-1</v>
      </c>
      <c r="EY18">
        <v>-1</v>
      </c>
      <c r="EZ18">
        <v>-1</v>
      </c>
      <c r="FA18">
        <v>1288.3</v>
      </c>
      <c r="FB18">
        <v>1288.3</v>
      </c>
      <c r="FC18">
        <v>2</v>
      </c>
      <c r="FD18">
        <v>497.70400000000001</v>
      </c>
      <c r="FE18">
        <v>506.279</v>
      </c>
      <c r="FF18">
        <v>32.677399999999999</v>
      </c>
      <c r="FG18">
        <v>30.3903</v>
      </c>
      <c r="FH18">
        <v>30.001300000000001</v>
      </c>
      <c r="FI18">
        <v>30.146100000000001</v>
      </c>
      <c r="FJ18">
        <v>30.045500000000001</v>
      </c>
      <c r="FK18">
        <v>30.7455</v>
      </c>
      <c r="FL18">
        <v>0</v>
      </c>
      <c r="FM18">
        <v>100</v>
      </c>
      <c r="FN18">
        <v>-999.9</v>
      </c>
      <c r="FO18">
        <v>400</v>
      </c>
      <c r="FP18">
        <v>31.4145</v>
      </c>
      <c r="FQ18">
        <v>101.35899999999999</v>
      </c>
      <c r="FR18">
        <v>101.55800000000001</v>
      </c>
    </row>
    <row r="19" spans="1:174" x14ac:dyDescent="0.25">
      <c r="A19">
        <v>3</v>
      </c>
      <c r="B19">
        <v>1604000548</v>
      </c>
      <c r="C19">
        <v>640.90000009536698</v>
      </c>
      <c r="D19" t="s">
        <v>300</v>
      </c>
      <c r="E19" t="s">
        <v>301</v>
      </c>
      <c r="F19" t="s">
        <v>302</v>
      </c>
      <c r="G19" t="s">
        <v>289</v>
      </c>
      <c r="H19">
        <v>1604000540.25</v>
      </c>
      <c r="I19">
        <f t="shared" si="0"/>
        <v>2.2965805854742514E-3</v>
      </c>
      <c r="J19">
        <f t="shared" si="1"/>
        <v>8.9975164466163537</v>
      </c>
      <c r="K19">
        <f t="shared" si="2"/>
        <v>388.14830000000001</v>
      </c>
      <c r="L19">
        <f t="shared" si="3"/>
        <v>214.848279164709</v>
      </c>
      <c r="M19">
        <f t="shared" si="4"/>
        <v>21.876897461867852</v>
      </c>
      <c r="N19">
        <f t="shared" si="5"/>
        <v>39.523149043183643</v>
      </c>
      <c r="O19">
        <f t="shared" si="6"/>
        <v>9.076602329663537E-2</v>
      </c>
      <c r="P19">
        <f t="shared" si="7"/>
        <v>2.960365793507683</v>
      </c>
      <c r="Q19">
        <f t="shared" si="8"/>
        <v>8.9247858260056101E-2</v>
      </c>
      <c r="R19">
        <f t="shared" si="9"/>
        <v>5.5914197345852894E-2</v>
      </c>
      <c r="S19">
        <f t="shared" si="10"/>
        <v>214.76654306018415</v>
      </c>
      <c r="T19">
        <f t="shared" si="11"/>
        <v>35.266063458440065</v>
      </c>
      <c r="U19">
        <f t="shared" si="12"/>
        <v>34.203263333333297</v>
      </c>
      <c r="V19">
        <f t="shared" si="13"/>
        <v>5.4038889456540504</v>
      </c>
      <c r="W19">
        <f t="shared" si="14"/>
        <v>52.300099307129422</v>
      </c>
      <c r="X19">
        <f t="shared" si="15"/>
        <v>2.8903857417674721</v>
      </c>
      <c r="Y19">
        <f t="shared" si="16"/>
        <v>5.5265396816817551</v>
      </c>
      <c r="Z19">
        <f t="shared" si="17"/>
        <v>2.5135032038865783</v>
      </c>
      <c r="AA19">
        <f t="shared" si="18"/>
        <v>-101.27920381941449</v>
      </c>
      <c r="AB19">
        <f t="shared" si="19"/>
        <v>64.403613580843384</v>
      </c>
      <c r="AC19">
        <f t="shared" si="20"/>
        <v>5.0513697782974081</v>
      </c>
      <c r="AD19">
        <f t="shared" si="21"/>
        <v>182.94232259991045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52480.070367172797</v>
      </c>
      <c r="AJ19" t="s">
        <v>290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15483.3</v>
      </c>
      <c r="AS19">
        <v>666.69361538461499</v>
      </c>
      <c r="AT19">
        <v>849.37</v>
      </c>
      <c r="AU19">
        <f t="shared" si="27"/>
        <v>0.2150728005644007</v>
      </c>
      <c r="AV19">
        <v>0.5</v>
      </c>
      <c r="AW19">
        <f t="shared" si="28"/>
        <v>1095.8791006275289</v>
      </c>
      <c r="AX19">
        <f t="shared" si="29"/>
        <v>8.9975164466163537</v>
      </c>
      <c r="AY19">
        <f t="shared" si="30"/>
        <v>117.84689362597967</v>
      </c>
      <c r="AZ19">
        <f t="shared" si="31"/>
        <v>0.39718850442092374</v>
      </c>
      <c r="BA19">
        <f t="shared" si="32"/>
        <v>8.7375185099793674E-3</v>
      </c>
      <c r="BB19">
        <f t="shared" si="33"/>
        <v>2.8405877297290933</v>
      </c>
      <c r="BC19" t="s">
        <v>304</v>
      </c>
      <c r="BD19">
        <v>512.01</v>
      </c>
      <c r="BE19">
        <f t="shared" si="34"/>
        <v>337.36</v>
      </c>
      <c r="BF19">
        <f t="shared" si="35"/>
        <v>0.54148797905912083</v>
      </c>
      <c r="BG19">
        <f t="shared" si="36"/>
        <v>0.87732675895522672</v>
      </c>
      <c r="BH19">
        <f t="shared" si="37"/>
        <v>1.3643452582715272</v>
      </c>
      <c r="BI19">
        <f t="shared" si="38"/>
        <v>0.94742287161419259</v>
      </c>
      <c r="BJ19">
        <f t="shared" si="39"/>
        <v>0.41585408013562081</v>
      </c>
      <c r="BK19">
        <f t="shared" si="40"/>
        <v>0.58414591986437925</v>
      </c>
      <c r="BL19">
        <f t="shared" si="41"/>
        <v>1299.9933333333299</v>
      </c>
      <c r="BM19">
        <f t="shared" si="42"/>
        <v>1095.8791006275289</v>
      </c>
      <c r="BN19">
        <f t="shared" si="43"/>
        <v>0.8429882465762889</v>
      </c>
      <c r="BO19">
        <f t="shared" si="44"/>
        <v>0.1959764931525779</v>
      </c>
      <c r="BP19">
        <v>6</v>
      </c>
      <c r="BQ19">
        <v>0.5</v>
      </c>
      <c r="BR19" t="s">
        <v>293</v>
      </c>
      <c r="BS19">
        <v>2</v>
      </c>
      <c r="BT19">
        <v>1604000540.25</v>
      </c>
      <c r="BU19">
        <v>388.14830000000001</v>
      </c>
      <c r="BV19">
        <v>400.01443333333299</v>
      </c>
      <c r="BW19">
        <v>28.385853333333301</v>
      </c>
      <c r="BX19">
        <v>25.7083166666667</v>
      </c>
      <c r="BY19">
        <v>388.14830000000001</v>
      </c>
      <c r="BZ19">
        <v>28.165136666666701</v>
      </c>
      <c r="CA19">
        <v>500.024566666667</v>
      </c>
      <c r="CB19">
        <v>101.724866666667</v>
      </c>
      <c r="CC19">
        <v>0.100000383333333</v>
      </c>
      <c r="CD19">
        <v>34.606796666666703</v>
      </c>
      <c r="CE19">
        <v>34.203263333333297</v>
      </c>
      <c r="CF19">
        <v>999.9</v>
      </c>
      <c r="CG19">
        <v>0</v>
      </c>
      <c r="CH19">
        <v>0</v>
      </c>
      <c r="CI19">
        <v>10004.172</v>
      </c>
      <c r="CJ19">
        <v>0</v>
      </c>
      <c r="CK19">
        <v>982.39930000000004</v>
      </c>
      <c r="CL19">
        <v>1299.9933333333299</v>
      </c>
      <c r="CM19">
        <v>0.90000809999999998</v>
      </c>
      <c r="CN19">
        <v>9.9991979999999994E-2</v>
      </c>
      <c r="CO19">
        <v>0</v>
      </c>
      <c r="CP19">
        <v>666.68606666666699</v>
      </c>
      <c r="CQ19">
        <v>4.99979</v>
      </c>
      <c r="CR19">
        <v>8854.0636666666705</v>
      </c>
      <c r="CS19">
        <v>11051.26</v>
      </c>
      <c r="CT19">
        <v>47.122900000000001</v>
      </c>
      <c r="CU19">
        <v>50.0144666666666</v>
      </c>
      <c r="CV19">
        <v>48.222700000000003</v>
      </c>
      <c r="CW19">
        <v>49.495800000000003</v>
      </c>
      <c r="CX19">
        <v>49.030999999999999</v>
      </c>
      <c r="CY19">
        <v>1165.5033333333299</v>
      </c>
      <c r="CZ19">
        <v>129.49</v>
      </c>
      <c r="DA19">
        <v>0</v>
      </c>
      <c r="DB19">
        <v>413.59999990463302</v>
      </c>
      <c r="DC19">
        <v>0</v>
      </c>
      <c r="DD19">
        <v>666.69361538461499</v>
      </c>
      <c r="DE19">
        <v>-5.5407863130653299</v>
      </c>
      <c r="DF19">
        <v>-183.477606916821</v>
      </c>
      <c r="DG19">
        <v>8853.3669230769192</v>
      </c>
      <c r="DH19">
        <v>15</v>
      </c>
      <c r="DI19">
        <v>0</v>
      </c>
      <c r="DJ19" t="s">
        <v>294</v>
      </c>
      <c r="DK19">
        <v>1603922837.0999999</v>
      </c>
      <c r="DL19">
        <v>1603922837.0999999</v>
      </c>
      <c r="DM19">
        <v>0</v>
      </c>
      <c r="DN19">
        <v>3.5999999999999997E-2</v>
      </c>
      <c r="DO19">
        <v>1.7000000000000001E-2</v>
      </c>
      <c r="DP19">
        <v>0.377</v>
      </c>
      <c r="DQ19">
        <v>-0.105</v>
      </c>
      <c r="DR19">
        <v>400</v>
      </c>
      <c r="DS19">
        <v>12</v>
      </c>
      <c r="DT19">
        <v>0.27</v>
      </c>
      <c r="DU19">
        <v>0.26</v>
      </c>
      <c r="DV19">
        <v>9.0062111823120397</v>
      </c>
      <c r="DW19">
        <v>-1.11169882964678</v>
      </c>
      <c r="DX19">
        <v>8.2404981856408599E-2</v>
      </c>
      <c r="DY19">
        <v>0</v>
      </c>
      <c r="DZ19">
        <v>-11.8695741935484</v>
      </c>
      <c r="EA19">
        <v>1.1968548387097</v>
      </c>
      <c r="EB19">
        <v>9.23133512439996E-2</v>
      </c>
      <c r="EC19">
        <v>0</v>
      </c>
      <c r="ED19">
        <v>2.6755032258064499</v>
      </c>
      <c r="EE19">
        <v>0.37571177419354301</v>
      </c>
      <c r="EF19">
        <v>2.8626705373862301E-2</v>
      </c>
      <c r="EG19">
        <v>0</v>
      </c>
      <c r="EH19">
        <v>0</v>
      </c>
      <c r="EI19">
        <v>3</v>
      </c>
      <c r="EJ19" t="s">
        <v>295</v>
      </c>
      <c r="EK19">
        <v>100</v>
      </c>
      <c r="EL19">
        <v>100</v>
      </c>
      <c r="EM19">
        <v>0</v>
      </c>
      <c r="EN19">
        <v>0.2218</v>
      </c>
      <c r="EO19">
        <v>0</v>
      </c>
      <c r="EP19">
        <v>0</v>
      </c>
      <c r="EQ19">
        <v>0</v>
      </c>
      <c r="ER19">
        <v>0</v>
      </c>
      <c r="ES19">
        <v>-0.13641089254119901</v>
      </c>
      <c r="ET19">
        <v>-5.6976549660881903E-3</v>
      </c>
      <c r="EU19">
        <v>7.2294696533427402E-4</v>
      </c>
      <c r="EV19">
        <v>-2.5009322186793402E-6</v>
      </c>
      <c r="EW19">
        <v>-1</v>
      </c>
      <c r="EX19">
        <v>-1</v>
      </c>
      <c r="EY19">
        <v>-1</v>
      </c>
      <c r="EZ19">
        <v>-1</v>
      </c>
      <c r="FA19">
        <v>1295.2</v>
      </c>
      <c r="FB19">
        <v>1295.2</v>
      </c>
      <c r="FC19">
        <v>2</v>
      </c>
      <c r="FD19">
        <v>501.29</v>
      </c>
      <c r="FE19">
        <v>441.61399999999998</v>
      </c>
      <c r="FF19">
        <v>33.185099999999998</v>
      </c>
      <c r="FG19">
        <v>30.942299999999999</v>
      </c>
      <c r="FH19">
        <v>30.001000000000001</v>
      </c>
      <c r="FI19">
        <v>30.6783</v>
      </c>
      <c r="FJ19">
        <v>30.559200000000001</v>
      </c>
      <c r="FK19">
        <v>30.730799999999999</v>
      </c>
      <c r="FL19">
        <v>0</v>
      </c>
      <c r="FM19">
        <v>100</v>
      </c>
      <c r="FN19">
        <v>-999.9</v>
      </c>
      <c r="FO19">
        <v>400</v>
      </c>
      <c r="FP19">
        <v>29.181899999999999</v>
      </c>
      <c r="FQ19">
        <v>101.283</v>
      </c>
      <c r="FR19">
        <v>101.49299999999999</v>
      </c>
    </row>
    <row r="20" spans="1:174" x14ac:dyDescent="0.25">
      <c r="A20">
        <v>4</v>
      </c>
      <c r="B20">
        <v>1604000572.5</v>
      </c>
      <c r="C20">
        <v>665.40000009536698</v>
      </c>
      <c r="D20" t="s">
        <v>305</v>
      </c>
      <c r="E20" t="s">
        <v>306</v>
      </c>
      <c r="F20" t="s">
        <v>302</v>
      </c>
      <c r="G20" t="s">
        <v>307</v>
      </c>
      <c r="H20">
        <v>1604000571</v>
      </c>
      <c r="I20">
        <f t="shared" si="0"/>
        <v>2.3292982932084589E-3</v>
      </c>
      <c r="J20">
        <f t="shared" si="1"/>
        <v>7.5086355604587229</v>
      </c>
      <c r="K20">
        <f t="shared" si="2"/>
        <v>389.93560000000002</v>
      </c>
      <c r="L20">
        <f t="shared" si="3"/>
        <v>239.90270961220773</v>
      </c>
      <c r="M20">
        <f t="shared" si="4"/>
        <v>24.426458589248398</v>
      </c>
      <c r="N20">
        <f t="shared" si="5"/>
        <v>39.702535253853796</v>
      </c>
      <c r="O20">
        <f t="shared" si="6"/>
        <v>8.9155497143986781E-2</v>
      </c>
      <c r="P20">
        <f t="shared" si="7"/>
        <v>2.9593823139172648</v>
      </c>
      <c r="Q20">
        <f t="shared" si="8"/>
        <v>8.7689782773025984E-2</v>
      </c>
      <c r="R20">
        <f t="shared" si="9"/>
        <v>5.4935795670826279E-2</v>
      </c>
      <c r="S20">
        <f t="shared" si="10"/>
        <v>214.7503720701537</v>
      </c>
      <c r="T20">
        <f t="shared" si="11"/>
        <v>35.525567550467343</v>
      </c>
      <c r="U20">
        <f t="shared" si="12"/>
        <v>34.480060000000002</v>
      </c>
      <c r="V20">
        <f t="shared" si="13"/>
        <v>5.4877610430579553</v>
      </c>
      <c r="W20">
        <f t="shared" si="14"/>
        <v>51.601824648692265</v>
      </c>
      <c r="X20">
        <f t="shared" si="15"/>
        <v>2.89449959557626</v>
      </c>
      <c r="Y20">
        <f t="shared" si="16"/>
        <v>5.6092969876204073</v>
      </c>
      <c r="Z20">
        <f t="shared" si="17"/>
        <v>2.5932614474816953</v>
      </c>
      <c r="AA20">
        <f t="shared" si="18"/>
        <v>-102.72205473049304</v>
      </c>
      <c r="AB20">
        <f t="shared" si="19"/>
        <v>62.963319987671923</v>
      </c>
      <c r="AC20">
        <f t="shared" si="20"/>
        <v>4.9531860188585117</v>
      </c>
      <c r="AD20">
        <f t="shared" si="21"/>
        <v>179.94482334619107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52406.226825017358</v>
      </c>
      <c r="AJ20" t="s">
        <v>290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15480.9</v>
      </c>
      <c r="AS20">
        <v>722.46865384615398</v>
      </c>
      <c r="AT20">
        <v>850</v>
      </c>
      <c r="AU20">
        <f t="shared" si="27"/>
        <v>0.15003687782805408</v>
      </c>
      <c r="AV20">
        <v>0.5</v>
      </c>
      <c r="AW20">
        <f t="shared" si="28"/>
        <v>1095.7939806275808</v>
      </c>
      <c r="AX20">
        <f t="shared" si="29"/>
        <v>7.5086355604587229</v>
      </c>
      <c r="AY20">
        <f t="shared" si="30"/>
        <v>82.204753798068708</v>
      </c>
      <c r="AZ20">
        <f t="shared" si="31"/>
        <v>0.38902352941176466</v>
      </c>
      <c r="BA20">
        <f t="shared" si="32"/>
        <v>7.3794738639134791E-3</v>
      </c>
      <c r="BB20">
        <f t="shared" si="33"/>
        <v>2.8377411764705882</v>
      </c>
      <c r="BC20" t="s">
        <v>309</v>
      </c>
      <c r="BD20">
        <v>519.33000000000004</v>
      </c>
      <c r="BE20">
        <f t="shared" si="34"/>
        <v>330.66999999999996</v>
      </c>
      <c r="BF20">
        <f t="shared" si="35"/>
        <v>0.3856755863968489</v>
      </c>
      <c r="BG20">
        <f t="shared" si="36"/>
        <v>0.87943851973384379</v>
      </c>
      <c r="BH20">
        <f t="shared" si="37"/>
        <v>0.94802578911253244</v>
      </c>
      <c r="BI20">
        <f t="shared" si="38"/>
        <v>0.94717548323800271</v>
      </c>
      <c r="BJ20">
        <f t="shared" si="39"/>
        <v>0.27723403806821345</v>
      </c>
      <c r="BK20">
        <f t="shared" si="40"/>
        <v>0.72276596193178655</v>
      </c>
      <c r="BL20">
        <f t="shared" si="41"/>
        <v>1299.8920000000001</v>
      </c>
      <c r="BM20">
        <f t="shared" si="42"/>
        <v>1095.7939806275808</v>
      </c>
      <c r="BN20">
        <f t="shared" si="43"/>
        <v>0.84298847952566891</v>
      </c>
      <c r="BO20">
        <f t="shared" si="44"/>
        <v>0.19597695905133766</v>
      </c>
      <c r="BP20">
        <v>6</v>
      </c>
      <c r="BQ20">
        <v>0.5</v>
      </c>
      <c r="BR20" t="s">
        <v>293</v>
      </c>
      <c r="BS20">
        <v>2</v>
      </c>
      <c r="BT20">
        <v>1604000571</v>
      </c>
      <c r="BU20">
        <v>389.93560000000002</v>
      </c>
      <c r="BV20">
        <v>400.03359999999998</v>
      </c>
      <c r="BW20">
        <v>28.42812</v>
      </c>
      <c r="BX20">
        <v>25.713039999999999</v>
      </c>
      <c r="BY20">
        <v>389.93560000000002</v>
      </c>
      <c r="BZ20">
        <v>28.206199999999999</v>
      </c>
      <c r="CA20">
        <v>500.11360000000002</v>
      </c>
      <c r="CB20">
        <v>101.7182</v>
      </c>
      <c r="CC20">
        <v>9.9985500000000005E-2</v>
      </c>
      <c r="CD20">
        <v>34.874699999999997</v>
      </c>
      <c r="CE20">
        <v>34.480060000000002</v>
      </c>
      <c r="CF20">
        <v>999.9</v>
      </c>
      <c r="CG20">
        <v>0</v>
      </c>
      <c r="CH20">
        <v>0</v>
      </c>
      <c r="CI20">
        <v>9999.25</v>
      </c>
      <c r="CJ20">
        <v>0</v>
      </c>
      <c r="CK20">
        <v>235.93020000000001</v>
      </c>
      <c r="CL20">
        <v>1299.8920000000001</v>
      </c>
      <c r="CM20">
        <v>0.89999899999999999</v>
      </c>
      <c r="CN20">
        <v>0.10000100000000001</v>
      </c>
      <c r="CO20">
        <v>0</v>
      </c>
      <c r="CP20">
        <v>677.46079999999995</v>
      </c>
      <c r="CQ20">
        <v>4.99979</v>
      </c>
      <c r="CR20">
        <v>8959.6540000000005</v>
      </c>
      <c r="CS20">
        <v>11050.34</v>
      </c>
      <c r="CT20">
        <v>47.375</v>
      </c>
      <c r="CU20">
        <v>50.212200000000003</v>
      </c>
      <c r="CV20">
        <v>48.375</v>
      </c>
      <c r="CW20">
        <v>49.612400000000001</v>
      </c>
      <c r="CX20">
        <v>49.199599999999997</v>
      </c>
      <c r="CY20">
        <v>1165.402</v>
      </c>
      <c r="CZ20">
        <v>129.49</v>
      </c>
      <c r="DA20">
        <v>0</v>
      </c>
      <c r="DB20">
        <v>23.5</v>
      </c>
      <c r="DC20">
        <v>0</v>
      </c>
      <c r="DD20">
        <v>722.46865384615398</v>
      </c>
      <c r="DE20">
        <v>-323.02203367412898</v>
      </c>
      <c r="DF20">
        <v>-4321.4690915072997</v>
      </c>
      <c r="DG20">
        <v>9549.2515384615399</v>
      </c>
      <c r="DH20">
        <v>15</v>
      </c>
      <c r="DI20">
        <v>0</v>
      </c>
      <c r="DJ20" t="s">
        <v>294</v>
      </c>
      <c r="DK20">
        <v>1603922837.0999999</v>
      </c>
      <c r="DL20">
        <v>1603922837.0999999</v>
      </c>
      <c r="DM20">
        <v>0</v>
      </c>
      <c r="DN20">
        <v>3.5999999999999997E-2</v>
      </c>
      <c r="DO20">
        <v>1.7000000000000001E-2</v>
      </c>
      <c r="DP20">
        <v>0.377</v>
      </c>
      <c r="DQ20">
        <v>-0.105</v>
      </c>
      <c r="DR20">
        <v>400</v>
      </c>
      <c r="DS20">
        <v>12</v>
      </c>
      <c r="DT20">
        <v>0.27</v>
      </c>
      <c r="DU20">
        <v>0.26</v>
      </c>
      <c r="DV20">
        <v>6.9787238132280596</v>
      </c>
      <c r="DW20">
        <v>-1.78878067280473</v>
      </c>
      <c r="DX20">
        <v>0.59830130268401205</v>
      </c>
      <c r="DY20">
        <v>0</v>
      </c>
      <c r="DZ20">
        <v>-9.5362251612903197</v>
      </c>
      <c r="EA20">
        <v>2.2144737096774798</v>
      </c>
      <c r="EB20">
        <v>0.744675813993952</v>
      </c>
      <c r="EC20">
        <v>0</v>
      </c>
      <c r="ED20">
        <v>2.7934970967741899</v>
      </c>
      <c r="EE20">
        <v>-0.86682725806451799</v>
      </c>
      <c r="EF20">
        <v>6.6493684405098397E-2</v>
      </c>
      <c r="EG20">
        <v>0</v>
      </c>
      <c r="EH20">
        <v>0</v>
      </c>
      <c r="EI20">
        <v>3</v>
      </c>
      <c r="EJ20" t="s">
        <v>295</v>
      </c>
      <c r="EK20">
        <v>100</v>
      </c>
      <c r="EL20">
        <v>100</v>
      </c>
      <c r="EM20">
        <v>0</v>
      </c>
      <c r="EN20">
        <v>0.2218</v>
      </c>
      <c r="EO20">
        <v>0</v>
      </c>
      <c r="EP20">
        <v>0</v>
      </c>
      <c r="EQ20">
        <v>0</v>
      </c>
      <c r="ER20">
        <v>0</v>
      </c>
      <c r="ES20">
        <v>-0.13641089254119901</v>
      </c>
      <c r="ET20">
        <v>-5.6976549660881903E-3</v>
      </c>
      <c r="EU20">
        <v>7.2294696533427402E-4</v>
      </c>
      <c r="EV20">
        <v>-2.5009322186793402E-6</v>
      </c>
      <c r="EW20">
        <v>-1</v>
      </c>
      <c r="EX20">
        <v>-1</v>
      </c>
      <c r="EY20">
        <v>-1</v>
      </c>
      <c r="EZ20">
        <v>-1</v>
      </c>
      <c r="FA20">
        <v>1295.5999999999999</v>
      </c>
      <c r="FB20">
        <v>1295.5999999999999</v>
      </c>
      <c r="FC20">
        <v>2</v>
      </c>
      <c r="FD20">
        <v>501.30200000000002</v>
      </c>
      <c r="FE20">
        <v>440.74700000000001</v>
      </c>
      <c r="FF20">
        <v>33.2791</v>
      </c>
      <c r="FG20">
        <v>31.009399999999999</v>
      </c>
      <c r="FH20">
        <v>30.001200000000001</v>
      </c>
      <c r="FI20">
        <v>30.732500000000002</v>
      </c>
      <c r="FJ20">
        <v>30.6173</v>
      </c>
      <c r="FK20">
        <v>30.724499999999999</v>
      </c>
      <c r="FL20">
        <v>0</v>
      </c>
      <c r="FM20">
        <v>100</v>
      </c>
      <c r="FN20">
        <v>-999.9</v>
      </c>
      <c r="FO20">
        <v>400</v>
      </c>
      <c r="FP20">
        <v>28.286100000000001</v>
      </c>
      <c r="FQ20">
        <v>101.26900000000001</v>
      </c>
      <c r="FR20">
        <v>101.483</v>
      </c>
    </row>
    <row r="21" spans="1:174" x14ac:dyDescent="0.25">
      <c r="A21">
        <v>5</v>
      </c>
      <c r="B21">
        <v>1604000683.5</v>
      </c>
      <c r="C21">
        <v>776.40000009536698</v>
      </c>
      <c r="D21" t="s">
        <v>310</v>
      </c>
      <c r="E21" t="s">
        <v>311</v>
      </c>
      <c r="F21" t="s">
        <v>302</v>
      </c>
      <c r="G21" t="s">
        <v>307</v>
      </c>
      <c r="H21">
        <v>1604000675.75</v>
      </c>
      <c r="I21">
        <f t="shared" si="0"/>
        <v>2.280540694214715E-3</v>
      </c>
      <c r="J21">
        <f t="shared" si="1"/>
        <v>8.386523710860688</v>
      </c>
      <c r="K21">
        <f t="shared" si="2"/>
        <v>388.868333333333</v>
      </c>
      <c r="L21">
        <f t="shared" si="3"/>
        <v>206.53922005405349</v>
      </c>
      <c r="M21">
        <f t="shared" si="4"/>
        <v>21.028588987731865</v>
      </c>
      <c r="N21">
        <f t="shared" si="5"/>
        <v>39.592249597296203</v>
      </c>
      <c r="O21">
        <f t="shared" si="6"/>
        <v>8.0581589738961942E-2</v>
      </c>
      <c r="P21">
        <f t="shared" si="7"/>
        <v>2.9598991560235959</v>
      </c>
      <c r="Q21">
        <f t="shared" si="8"/>
        <v>7.938239124534778E-2</v>
      </c>
      <c r="R21">
        <f t="shared" si="9"/>
        <v>4.972025106350525E-2</v>
      </c>
      <c r="S21">
        <f t="shared" si="10"/>
        <v>214.76237587288588</v>
      </c>
      <c r="T21">
        <f t="shared" si="11"/>
        <v>36.129445841597544</v>
      </c>
      <c r="U21">
        <f t="shared" si="12"/>
        <v>35.157056666666698</v>
      </c>
      <c r="V21">
        <f t="shared" si="13"/>
        <v>5.6976828639878603</v>
      </c>
      <c r="W21">
        <f t="shared" si="14"/>
        <v>49.969047898987689</v>
      </c>
      <c r="X21">
        <f t="shared" si="15"/>
        <v>2.8961582695553147</v>
      </c>
      <c r="Y21">
        <f t="shared" si="16"/>
        <v>5.7959044475089696</v>
      </c>
      <c r="Z21">
        <f t="shared" si="17"/>
        <v>2.8015245944325455</v>
      </c>
      <c r="AA21">
        <f t="shared" si="18"/>
        <v>-100.57184461486894</v>
      </c>
      <c r="AB21">
        <f t="shared" si="19"/>
        <v>49.363710755092171</v>
      </c>
      <c r="AC21">
        <f t="shared" si="20"/>
        <v>3.9067205380550085</v>
      </c>
      <c r="AD21">
        <f t="shared" si="21"/>
        <v>167.46096255116413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52320.317554276691</v>
      </c>
      <c r="AJ21" t="s">
        <v>290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15466.5</v>
      </c>
      <c r="AS21">
        <v>906.59038461538501</v>
      </c>
      <c r="AT21">
        <v>1134.17</v>
      </c>
      <c r="AU21">
        <f t="shared" si="27"/>
        <v>0.20065741060389097</v>
      </c>
      <c r="AV21">
        <v>0.5</v>
      </c>
      <c r="AW21">
        <f t="shared" si="28"/>
        <v>1095.8557406275681</v>
      </c>
      <c r="AX21">
        <f t="shared" si="29"/>
        <v>8.386523710860688</v>
      </c>
      <c r="AY21">
        <f t="shared" si="30"/>
        <v>109.9457876548685</v>
      </c>
      <c r="AZ21">
        <f t="shared" si="31"/>
        <v>1.6062847721241085</v>
      </c>
      <c r="BA21">
        <f t="shared" si="32"/>
        <v>8.1801562544567274E-3</v>
      </c>
      <c r="BB21">
        <f t="shared" si="33"/>
        <v>1.8761825828579488</v>
      </c>
      <c r="BC21" t="s">
        <v>313</v>
      </c>
      <c r="BD21">
        <v>-687.63</v>
      </c>
      <c r="BE21">
        <f t="shared" si="34"/>
        <v>1821.8000000000002</v>
      </c>
      <c r="BF21">
        <f t="shared" si="35"/>
        <v>0.12492019726897302</v>
      </c>
      <c r="BG21">
        <f t="shared" si="36"/>
        <v>0.5387509462720047</v>
      </c>
      <c r="BH21">
        <f t="shared" si="37"/>
        <v>0.54354759590741053</v>
      </c>
      <c r="BI21">
        <f t="shared" si="38"/>
        <v>0.83558761837790541</v>
      </c>
      <c r="BJ21">
        <f t="shared" si="39"/>
        <v>-9.4749378226094846E-2</v>
      </c>
      <c r="BK21">
        <f t="shared" si="40"/>
        <v>1.0947493782260949</v>
      </c>
      <c r="BL21">
        <f t="shared" si="41"/>
        <v>1299.9653333333299</v>
      </c>
      <c r="BM21">
        <f t="shared" si="42"/>
        <v>1095.8557406275681</v>
      </c>
      <c r="BN21">
        <f t="shared" si="43"/>
        <v>0.84298843402047474</v>
      </c>
      <c r="BO21">
        <f t="shared" si="44"/>
        <v>0.19597686804094949</v>
      </c>
      <c r="BP21">
        <v>6</v>
      </c>
      <c r="BQ21">
        <v>0.5</v>
      </c>
      <c r="BR21" t="s">
        <v>293</v>
      </c>
      <c r="BS21">
        <v>2</v>
      </c>
      <c r="BT21">
        <v>1604000675.75</v>
      </c>
      <c r="BU21">
        <v>388.868333333333</v>
      </c>
      <c r="BV21">
        <v>399.99579999999997</v>
      </c>
      <c r="BW21">
        <v>28.4455733333333</v>
      </c>
      <c r="BX21">
        <v>25.786903333333299</v>
      </c>
      <c r="BY21">
        <v>388.868333333333</v>
      </c>
      <c r="BZ21">
        <v>28.223143333333301</v>
      </c>
      <c r="CA21">
        <v>500.02506666666699</v>
      </c>
      <c r="CB21">
        <v>101.71403333333301</v>
      </c>
      <c r="CC21">
        <v>9.99900866666667E-2</v>
      </c>
      <c r="CD21">
        <v>35.466403333333297</v>
      </c>
      <c r="CE21">
        <v>35.157056666666698</v>
      </c>
      <c r="CF21">
        <v>999.9</v>
      </c>
      <c r="CG21">
        <v>0</v>
      </c>
      <c r="CH21">
        <v>0</v>
      </c>
      <c r="CI21">
        <v>10002.5906666667</v>
      </c>
      <c r="CJ21">
        <v>0</v>
      </c>
      <c r="CK21">
        <v>1035.8051333333301</v>
      </c>
      <c r="CL21">
        <v>1299.9653333333299</v>
      </c>
      <c r="CM21">
        <v>0.90000080000000005</v>
      </c>
      <c r="CN21">
        <v>9.9999173333333302E-2</v>
      </c>
      <c r="CO21">
        <v>0</v>
      </c>
      <c r="CP21">
        <v>907.62083333333396</v>
      </c>
      <c r="CQ21">
        <v>4.99979</v>
      </c>
      <c r="CR21">
        <v>12197.7966666667</v>
      </c>
      <c r="CS21">
        <v>11050.993333333299</v>
      </c>
      <c r="CT21">
        <v>47.937100000000001</v>
      </c>
      <c r="CU21">
        <v>50.8309</v>
      </c>
      <c r="CV21">
        <v>48.9895</v>
      </c>
      <c r="CW21">
        <v>50.093499999999999</v>
      </c>
      <c r="CX21">
        <v>49.826700000000002</v>
      </c>
      <c r="CY21">
        <v>1165.47</v>
      </c>
      <c r="CZ21">
        <v>129.49533333333301</v>
      </c>
      <c r="DA21">
        <v>0</v>
      </c>
      <c r="DB21">
        <v>110</v>
      </c>
      <c r="DC21">
        <v>0</v>
      </c>
      <c r="DD21">
        <v>906.59038461538501</v>
      </c>
      <c r="DE21">
        <v>-347.48786347387698</v>
      </c>
      <c r="DF21">
        <v>-5350.7829095772304</v>
      </c>
      <c r="DG21">
        <v>12181.5538461538</v>
      </c>
      <c r="DH21">
        <v>15</v>
      </c>
      <c r="DI21">
        <v>0</v>
      </c>
      <c r="DJ21" t="s">
        <v>294</v>
      </c>
      <c r="DK21">
        <v>1603922837.0999999</v>
      </c>
      <c r="DL21">
        <v>1603922837.0999999</v>
      </c>
      <c r="DM21">
        <v>0</v>
      </c>
      <c r="DN21">
        <v>3.5999999999999997E-2</v>
      </c>
      <c r="DO21">
        <v>1.7000000000000001E-2</v>
      </c>
      <c r="DP21">
        <v>0.377</v>
      </c>
      <c r="DQ21">
        <v>-0.105</v>
      </c>
      <c r="DR21">
        <v>400</v>
      </c>
      <c r="DS21">
        <v>12</v>
      </c>
      <c r="DT21">
        <v>0.27</v>
      </c>
      <c r="DU21">
        <v>0.26</v>
      </c>
      <c r="DV21">
        <v>8.3994874074783201</v>
      </c>
      <c r="DW21">
        <v>-0.71654915489862903</v>
      </c>
      <c r="DX21">
        <v>5.6326233301710299E-2</v>
      </c>
      <c r="DY21">
        <v>0</v>
      </c>
      <c r="DZ21">
        <v>-11.132796774193499</v>
      </c>
      <c r="EA21">
        <v>0.53325967741936997</v>
      </c>
      <c r="EB21">
        <v>5.1268914582789801E-2</v>
      </c>
      <c r="EC21">
        <v>0</v>
      </c>
      <c r="ED21">
        <v>2.6461800000000002</v>
      </c>
      <c r="EE21">
        <v>0.92812935483871095</v>
      </c>
      <c r="EF21">
        <v>7.0256779766979097E-2</v>
      </c>
      <c r="EG21">
        <v>0</v>
      </c>
      <c r="EH21">
        <v>0</v>
      </c>
      <c r="EI21">
        <v>3</v>
      </c>
      <c r="EJ21" t="s">
        <v>295</v>
      </c>
      <c r="EK21">
        <v>100</v>
      </c>
      <c r="EL21">
        <v>100</v>
      </c>
      <c r="EM21">
        <v>0</v>
      </c>
      <c r="EN21">
        <v>0.22500000000000001</v>
      </c>
      <c r="EO21">
        <v>0</v>
      </c>
      <c r="EP21">
        <v>0</v>
      </c>
      <c r="EQ21">
        <v>0</v>
      </c>
      <c r="ER21">
        <v>0</v>
      </c>
      <c r="ES21">
        <v>-0.13641089254119901</v>
      </c>
      <c r="ET21">
        <v>-5.6976549660881903E-3</v>
      </c>
      <c r="EU21">
        <v>7.2294696533427402E-4</v>
      </c>
      <c r="EV21">
        <v>-2.5009322186793402E-6</v>
      </c>
      <c r="EW21">
        <v>-1</v>
      </c>
      <c r="EX21">
        <v>-1</v>
      </c>
      <c r="EY21">
        <v>-1</v>
      </c>
      <c r="EZ21">
        <v>-1</v>
      </c>
      <c r="FA21">
        <v>1297.4000000000001</v>
      </c>
      <c r="FB21">
        <v>1297.4000000000001</v>
      </c>
      <c r="FC21">
        <v>2</v>
      </c>
      <c r="FD21">
        <v>500.267</v>
      </c>
      <c r="FE21">
        <v>446.34</v>
      </c>
      <c r="FF21">
        <v>33.751800000000003</v>
      </c>
      <c r="FG21">
        <v>31.371300000000002</v>
      </c>
      <c r="FH21">
        <v>30.0016</v>
      </c>
      <c r="FI21">
        <v>31.027699999999999</v>
      </c>
      <c r="FJ21">
        <v>30.900500000000001</v>
      </c>
      <c r="FK21">
        <v>30.7362</v>
      </c>
      <c r="FL21">
        <v>0</v>
      </c>
      <c r="FM21">
        <v>100</v>
      </c>
      <c r="FN21">
        <v>-999.9</v>
      </c>
      <c r="FO21">
        <v>400</v>
      </c>
      <c r="FP21">
        <v>28.325500000000002</v>
      </c>
      <c r="FQ21">
        <v>101.22199999999999</v>
      </c>
      <c r="FR21">
        <v>101.41</v>
      </c>
    </row>
    <row r="22" spans="1:174" x14ac:dyDescent="0.25">
      <c r="A22">
        <v>6</v>
      </c>
      <c r="B22">
        <v>1604000761.5</v>
      </c>
      <c r="C22">
        <v>854.40000009536698</v>
      </c>
      <c r="D22" t="s">
        <v>314</v>
      </c>
      <c r="E22" t="s">
        <v>315</v>
      </c>
      <c r="F22" t="s">
        <v>288</v>
      </c>
      <c r="G22" t="s">
        <v>289</v>
      </c>
      <c r="H22">
        <v>1604000753.5</v>
      </c>
      <c r="I22">
        <f t="shared" si="0"/>
        <v>1.9711956956722228E-3</v>
      </c>
      <c r="J22">
        <f t="shared" si="1"/>
        <v>9.2170856725267907</v>
      </c>
      <c r="K22">
        <f t="shared" si="2"/>
        <v>388.021064516129</v>
      </c>
      <c r="L22">
        <f t="shared" si="3"/>
        <v>147.16171289626294</v>
      </c>
      <c r="M22">
        <f t="shared" si="4"/>
        <v>14.983894524214707</v>
      </c>
      <c r="N22">
        <f t="shared" si="5"/>
        <v>39.508011896964206</v>
      </c>
      <c r="O22">
        <f t="shared" si="6"/>
        <v>6.541204617412244E-2</v>
      </c>
      <c r="P22">
        <f t="shared" si="7"/>
        <v>2.959210902216256</v>
      </c>
      <c r="Q22">
        <f t="shared" si="8"/>
        <v>6.4619273511463349E-2</v>
      </c>
      <c r="R22">
        <f t="shared" si="9"/>
        <v>4.0457472797330515E-2</v>
      </c>
      <c r="S22">
        <f t="shared" si="10"/>
        <v>214.77180974691399</v>
      </c>
      <c r="T22">
        <f t="shared" si="11"/>
        <v>36.452633718169324</v>
      </c>
      <c r="U22">
        <f t="shared" si="12"/>
        <v>35.587516129032302</v>
      </c>
      <c r="V22">
        <f t="shared" si="13"/>
        <v>5.8347581878945034</v>
      </c>
      <c r="W22">
        <f t="shared" si="14"/>
        <v>48.710250379523266</v>
      </c>
      <c r="X22">
        <f t="shared" si="15"/>
        <v>2.8614236192649698</v>
      </c>
      <c r="Y22">
        <f t="shared" si="16"/>
        <v>5.8743767420005915</v>
      </c>
      <c r="Z22">
        <f t="shared" si="17"/>
        <v>2.9733345686295336</v>
      </c>
      <c r="AA22">
        <f t="shared" si="18"/>
        <v>-86.929730179145025</v>
      </c>
      <c r="AB22">
        <f t="shared" si="19"/>
        <v>19.587538470182174</v>
      </c>
      <c r="AC22">
        <f t="shared" si="20"/>
        <v>1.5556410333743411</v>
      </c>
      <c r="AD22">
        <f t="shared" si="21"/>
        <v>148.98525907132549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52259.528615918338</v>
      </c>
      <c r="AJ22" t="s">
        <v>290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15514.7</v>
      </c>
      <c r="AS22">
        <v>723.73807999999997</v>
      </c>
      <c r="AT22">
        <v>998.19</v>
      </c>
      <c r="AU22">
        <f t="shared" si="27"/>
        <v>0.27494957873751502</v>
      </c>
      <c r="AV22">
        <v>0.5</v>
      </c>
      <c r="AW22">
        <f t="shared" si="28"/>
        <v>1095.9013070792284</v>
      </c>
      <c r="AX22">
        <f t="shared" si="29"/>
        <v>9.2170856725267907</v>
      </c>
      <c r="AY22">
        <f t="shared" si="30"/>
        <v>150.65880135966299</v>
      </c>
      <c r="AZ22">
        <f t="shared" si="31"/>
        <v>0.44731964856390072</v>
      </c>
      <c r="BA22">
        <f t="shared" si="32"/>
        <v>8.9376963865915836E-3</v>
      </c>
      <c r="BB22">
        <f t="shared" si="33"/>
        <v>2.2679950710786523</v>
      </c>
      <c r="BC22" t="s">
        <v>317</v>
      </c>
      <c r="BD22">
        <v>551.67999999999995</v>
      </c>
      <c r="BE22">
        <f t="shared" si="34"/>
        <v>446.5100000000001</v>
      </c>
      <c r="BF22">
        <f t="shared" si="35"/>
        <v>0.61466018678193102</v>
      </c>
      <c r="BG22">
        <f t="shared" si="36"/>
        <v>0.83526047815820537</v>
      </c>
      <c r="BH22">
        <f t="shared" si="37"/>
        <v>0.97077900671243167</v>
      </c>
      <c r="BI22">
        <f t="shared" si="38"/>
        <v>0.888984239638686</v>
      </c>
      <c r="BJ22">
        <f t="shared" si="39"/>
        <v>0.46853377100712412</v>
      </c>
      <c r="BK22">
        <f t="shared" si="40"/>
        <v>0.53146622899287588</v>
      </c>
      <c r="BL22">
        <f t="shared" si="41"/>
        <v>1300.01903225806</v>
      </c>
      <c r="BM22">
        <f t="shared" si="42"/>
        <v>1095.9013070792284</v>
      </c>
      <c r="BN22">
        <f t="shared" si="43"/>
        <v>0.8429886639241807</v>
      </c>
      <c r="BO22">
        <f t="shared" si="44"/>
        <v>0.19597732784836164</v>
      </c>
      <c r="BP22">
        <v>6</v>
      </c>
      <c r="BQ22">
        <v>0.5</v>
      </c>
      <c r="BR22" t="s">
        <v>293</v>
      </c>
      <c r="BS22">
        <v>2</v>
      </c>
      <c r="BT22">
        <v>1604000753.5</v>
      </c>
      <c r="BU22">
        <v>388.021064516129</v>
      </c>
      <c r="BV22">
        <v>400.00106451612902</v>
      </c>
      <c r="BW22">
        <v>28.102974193548398</v>
      </c>
      <c r="BX22">
        <v>25.8036967741936</v>
      </c>
      <c r="BY22">
        <v>388.021064516129</v>
      </c>
      <c r="BZ22">
        <v>27.890196774193502</v>
      </c>
      <c r="CA22">
        <v>499.93077419354802</v>
      </c>
      <c r="CB22">
        <v>101.719322580645</v>
      </c>
      <c r="CC22">
        <v>9.9922583870967793E-2</v>
      </c>
      <c r="CD22">
        <v>35.710293548387099</v>
      </c>
      <c r="CE22">
        <v>35.587516129032302</v>
      </c>
      <c r="CF22">
        <v>999.9</v>
      </c>
      <c r="CG22">
        <v>0</v>
      </c>
      <c r="CH22">
        <v>0</v>
      </c>
      <c r="CI22">
        <v>9998.1677419354801</v>
      </c>
      <c r="CJ22">
        <v>0</v>
      </c>
      <c r="CK22">
        <v>1085.74580645161</v>
      </c>
      <c r="CL22">
        <v>1300.01903225806</v>
      </c>
      <c r="CM22">
        <v>0.89999364516128999</v>
      </c>
      <c r="CN22">
        <v>0.100006264516129</v>
      </c>
      <c r="CO22">
        <v>0</v>
      </c>
      <c r="CP22">
        <v>724.14506451612897</v>
      </c>
      <c r="CQ22">
        <v>4.99979</v>
      </c>
      <c r="CR22">
        <v>10306.1225806452</v>
      </c>
      <c r="CS22">
        <v>11051.4258064516</v>
      </c>
      <c r="CT22">
        <v>48.311999999999998</v>
      </c>
      <c r="CU22">
        <v>51.211387096774203</v>
      </c>
      <c r="CV22">
        <v>49.375</v>
      </c>
      <c r="CW22">
        <v>50.437064516128999</v>
      </c>
      <c r="CX22">
        <v>50.195129032258102</v>
      </c>
      <c r="CY22">
        <v>1165.5083870967701</v>
      </c>
      <c r="CZ22">
        <v>129.51064516129</v>
      </c>
      <c r="DA22">
        <v>0</v>
      </c>
      <c r="DB22">
        <v>77</v>
      </c>
      <c r="DC22">
        <v>0</v>
      </c>
      <c r="DD22">
        <v>723.73807999999997</v>
      </c>
      <c r="DE22">
        <v>-34.265692309080002</v>
      </c>
      <c r="DF22">
        <v>57.923076287322303</v>
      </c>
      <c r="DG22">
        <v>10308.572</v>
      </c>
      <c r="DH22">
        <v>15</v>
      </c>
      <c r="DI22">
        <v>0</v>
      </c>
      <c r="DJ22" t="s">
        <v>294</v>
      </c>
      <c r="DK22">
        <v>1603922837.0999999</v>
      </c>
      <c r="DL22">
        <v>1603922837.0999999</v>
      </c>
      <c r="DM22">
        <v>0</v>
      </c>
      <c r="DN22">
        <v>3.5999999999999997E-2</v>
      </c>
      <c r="DO22">
        <v>1.7000000000000001E-2</v>
      </c>
      <c r="DP22">
        <v>0.377</v>
      </c>
      <c r="DQ22">
        <v>-0.105</v>
      </c>
      <c r="DR22">
        <v>400</v>
      </c>
      <c r="DS22">
        <v>12</v>
      </c>
      <c r="DT22">
        <v>0.27</v>
      </c>
      <c r="DU22">
        <v>0.26</v>
      </c>
      <c r="DV22">
        <v>9.21884218476802</v>
      </c>
      <c r="DW22">
        <v>4.0572484990514301E-2</v>
      </c>
      <c r="DX22">
        <v>3.8254637220755998E-2</v>
      </c>
      <c r="DY22">
        <v>1</v>
      </c>
      <c r="DZ22">
        <v>-11.977635483871</v>
      </c>
      <c r="EA22">
        <v>-0.40526612903225001</v>
      </c>
      <c r="EB22">
        <v>5.9427063175535602E-2</v>
      </c>
      <c r="EC22">
        <v>0</v>
      </c>
      <c r="ED22">
        <v>2.2889964516129</v>
      </c>
      <c r="EE22">
        <v>1.2234096774193599</v>
      </c>
      <c r="EF22">
        <v>9.3488087512601306E-2</v>
      </c>
      <c r="EG22">
        <v>0</v>
      </c>
      <c r="EH22">
        <v>1</v>
      </c>
      <c r="EI22">
        <v>3</v>
      </c>
      <c r="EJ22" t="s">
        <v>318</v>
      </c>
      <c r="EK22">
        <v>100</v>
      </c>
      <c r="EL22">
        <v>100</v>
      </c>
      <c r="EM22">
        <v>0</v>
      </c>
      <c r="EN22">
        <v>0.21609999999999999</v>
      </c>
      <c r="EO22">
        <v>0</v>
      </c>
      <c r="EP22">
        <v>0</v>
      </c>
      <c r="EQ22">
        <v>0</v>
      </c>
      <c r="ER22">
        <v>0</v>
      </c>
      <c r="ES22">
        <v>-0.13641089254119901</v>
      </c>
      <c r="ET22">
        <v>-5.6976549660881903E-3</v>
      </c>
      <c r="EU22">
        <v>7.2294696533427402E-4</v>
      </c>
      <c r="EV22">
        <v>-2.5009322186793402E-6</v>
      </c>
      <c r="EW22">
        <v>-1</v>
      </c>
      <c r="EX22">
        <v>-1</v>
      </c>
      <c r="EY22">
        <v>-1</v>
      </c>
      <c r="EZ22">
        <v>-1</v>
      </c>
      <c r="FA22">
        <v>1298.7</v>
      </c>
      <c r="FB22">
        <v>1298.7</v>
      </c>
      <c r="FC22">
        <v>2</v>
      </c>
      <c r="FD22">
        <v>500.88299999999998</v>
      </c>
      <c r="FE22">
        <v>439.14699999999999</v>
      </c>
      <c r="FF22">
        <v>34.051400000000001</v>
      </c>
      <c r="FG22">
        <v>31.632200000000001</v>
      </c>
      <c r="FH22">
        <v>30.0017</v>
      </c>
      <c r="FI22">
        <v>31.2623</v>
      </c>
      <c r="FJ22">
        <v>31.133199999999999</v>
      </c>
      <c r="FK22">
        <v>30.7425</v>
      </c>
      <c r="FL22">
        <v>0</v>
      </c>
      <c r="FM22">
        <v>100</v>
      </c>
      <c r="FN22">
        <v>-999.9</v>
      </c>
      <c r="FO22">
        <v>400</v>
      </c>
      <c r="FP22">
        <v>28.325500000000002</v>
      </c>
      <c r="FQ22">
        <v>101.16500000000001</v>
      </c>
      <c r="FR22">
        <v>101.398</v>
      </c>
    </row>
    <row r="23" spans="1:174" x14ac:dyDescent="0.25">
      <c r="A23">
        <v>7</v>
      </c>
      <c r="B23">
        <v>1604000906</v>
      </c>
      <c r="C23">
        <v>998.90000009536698</v>
      </c>
      <c r="D23" t="s">
        <v>319</v>
      </c>
      <c r="E23" t="s">
        <v>320</v>
      </c>
      <c r="F23" t="s">
        <v>321</v>
      </c>
      <c r="G23" t="s">
        <v>322</v>
      </c>
      <c r="H23">
        <v>1604000898.25</v>
      </c>
      <c r="I23">
        <f t="shared" si="0"/>
        <v>3.0946834206685946E-3</v>
      </c>
      <c r="J23">
        <f t="shared" si="1"/>
        <v>10.148617987575159</v>
      </c>
      <c r="K23">
        <f t="shared" si="2"/>
        <v>386.374433333333</v>
      </c>
      <c r="L23">
        <f t="shared" si="3"/>
        <v>218.41625422004631</v>
      </c>
      <c r="M23">
        <f t="shared" si="4"/>
        <v>22.240242774208294</v>
      </c>
      <c r="N23">
        <f t="shared" si="5"/>
        <v>39.342590274546559</v>
      </c>
      <c r="O23">
        <f t="shared" si="6"/>
        <v>0.10741221427435206</v>
      </c>
      <c r="P23">
        <f t="shared" si="7"/>
        <v>2.9606100281869168</v>
      </c>
      <c r="Q23">
        <f t="shared" si="8"/>
        <v>0.10529331152530827</v>
      </c>
      <c r="R23">
        <f t="shared" si="9"/>
        <v>6.5995213230859578E-2</v>
      </c>
      <c r="S23">
        <f t="shared" si="10"/>
        <v>214.76871095792904</v>
      </c>
      <c r="T23">
        <f t="shared" si="11"/>
        <v>36.591256860156491</v>
      </c>
      <c r="U23">
        <f t="shared" si="12"/>
        <v>35.723163333333297</v>
      </c>
      <c r="V23">
        <f t="shared" si="13"/>
        <v>5.8785431428651025</v>
      </c>
      <c r="W23">
        <f t="shared" si="14"/>
        <v>50.159173248683409</v>
      </c>
      <c r="X23">
        <f t="shared" si="15"/>
        <v>3.0165137187816864</v>
      </c>
      <c r="Y23">
        <f t="shared" si="16"/>
        <v>6.0138824534171622</v>
      </c>
      <c r="Z23">
        <f t="shared" si="17"/>
        <v>2.8620294240834161</v>
      </c>
      <c r="AA23">
        <f t="shared" si="18"/>
        <v>-136.47553885148503</v>
      </c>
      <c r="AB23">
        <f t="shared" si="19"/>
        <v>66.048678446756384</v>
      </c>
      <c r="AC23">
        <f t="shared" si="20"/>
        <v>5.2574465185066348</v>
      </c>
      <c r="AD23">
        <f t="shared" si="21"/>
        <v>149.59929707170704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52227.241916885629</v>
      </c>
      <c r="AJ23" t="s">
        <v>290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323</v>
      </c>
      <c r="AR23">
        <v>15422</v>
      </c>
      <c r="AS23">
        <v>662.23203846153797</v>
      </c>
      <c r="AT23">
        <v>859.96</v>
      </c>
      <c r="AU23">
        <f t="shared" si="27"/>
        <v>0.22992692862279884</v>
      </c>
      <c r="AV23">
        <v>0.5</v>
      </c>
      <c r="AW23">
        <f t="shared" si="28"/>
        <v>1095.8915806275027</v>
      </c>
      <c r="AX23">
        <f t="shared" si="29"/>
        <v>10.148617987575159</v>
      </c>
      <c r="AY23">
        <f t="shared" si="30"/>
        <v>125.987492618633</v>
      </c>
      <c r="AZ23">
        <f t="shared" si="31"/>
        <v>0.40443741569375324</v>
      </c>
      <c r="BA23">
        <f t="shared" si="32"/>
        <v>9.7877980422566187E-3</v>
      </c>
      <c r="BB23">
        <f t="shared" si="33"/>
        <v>2.7932927112888968</v>
      </c>
      <c r="BC23" t="s">
        <v>324</v>
      </c>
      <c r="BD23">
        <v>512.16</v>
      </c>
      <c r="BE23">
        <f t="shared" si="34"/>
        <v>347.80000000000007</v>
      </c>
      <c r="BF23">
        <f t="shared" si="35"/>
        <v>0.56851052771265675</v>
      </c>
      <c r="BG23">
        <f t="shared" si="36"/>
        <v>0.87352359341362651</v>
      </c>
      <c r="BH23">
        <f t="shared" si="37"/>
        <v>1.3685198692420748</v>
      </c>
      <c r="BI23">
        <f t="shared" si="38"/>
        <v>0.94326439081443025</v>
      </c>
      <c r="BJ23">
        <f t="shared" si="39"/>
        <v>0.43967723541395104</v>
      </c>
      <c r="BK23">
        <f t="shared" si="40"/>
        <v>0.5603227645860489</v>
      </c>
      <c r="BL23">
        <f t="shared" si="41"/>
        <v>1300.00833333333</v>
      </c>
      <c r="BM23">
        <f t="shared" si="42"/>
        <v>1095.8915806275027</v>
      </c>
      <c r="BN23">
        <f t="shared" si="43"/>
        <v>0.84298811978962085</v>
      </c>
      <c r="BO23">
        <f t="shared" si="44"/>
        <v>0.19597623957924143</v>
      </c>
      <c r="BP23">
        <v>6</v>
      </c>
      <c r="BQ23">
        <v>0.5</v>
      </c>
      <c r="BR23" t="s">
        <v>293</v>
      </c>
      <c r="BS23">
        <v>2</v>
      </c>
      <c r="BT23">
        <v>1604000898.25</v>
      </c>
      <c r="BU23">
        <v>386.374433333333</v>
      </c>
      <c r="BV23">
        <v>399.98646666666701</v>
      </c>
      <c r="BW23">
        <v>29.624479999999998</v>
      </c>
      <c r="BX23">
        <v>26.021180000000001</v>
      </c>
      <c r="BY23">
        <v>386.374433333333</v>
      </c>
      <c r="BZ23">
        <v>29.36805</v>
      </c>
      <c r="CA23">
        <v>500.042466666667</v>
      </c>
      <c r="CB23">
        <v>101.725033333333</v>
      </c>
      <c r="CC23">
        <v>0.10000186666666699</v>
      </c>
      <c r="CD23">
        <v>36.136969999999998</v>
      </c>
      <c r="CE23">
        <v>35.723163333333297</v>
      </c>
      <c r="CF23">
        <v>999.9</v>
      </c>
      <c r="CG23">
        <v>0</v>
      </c>
      <c r="CH23">
        <v>0</v>
      </c>
      <c r="CI23">
        <v>10005.540999999999</v>
      </c>
      <c r="CJ23">
        <v>0</v>
      </c>
      <c r="CK23">
        <v>1044.7149999999999</v>
      </c>
      <c r="CL23">
        <v>1300.00833333333</v>
      </c>
      <c r="CM23">
        <v>0.90001043333333397</v>
      </c>
      <c r="CN23">
        <v>9.99896333333333E-2</v>
      </c>
      <c r="CO23">
        <v>0</v>
      </c>
      <c r="CP23">
        <v>662.29089999999997</v>
      </c>
      <c r="CQ23">
        <v>4.99979</v>
      </c>
      <c r="CR23">
        <v>9410.76</v>
      </c>
      <c r="CS23">
        <v>11051.393333333301</v>
      </c>
      <c r="CT23">
        <v>48.787199999999999</v>
      </c>
      <c r="CU23">
        <v>51.695399999999999</v>
      </c>
      <c r="CV23">
        <v>49.8832666666666</v>
      </c>
      <c r="CW23">
        <v>50.916333333333299</v>
      </c>
      <c r="CX23">
        <v>50.686999999999998</v>
      </c>
      <c r="CY23">
        <v>1165.5223333333299</v>
      </c>
      <c r="CZ23">
        <v>129.48599999999999</v>
      </c>
      <c r="DA23">
        <v>0</v>
      </c>
      <c r="DB23">
        <v>143.59999990463299</v>
      </c>
      <c r="DC23">
        <v>0</v>
      </c>
      <c r="DD23">
        <v>662.23203846153797</v>
      </c>
      <c r="DE23">
        <v>-17.465811969957699</v>
      </c>
      <c r="DF23">
        <v>26.954187418455099</v>
      </c>
      <c r="DG23">
        <v>9413.4134615384592</v>
      </c>
      <c r="DH23">
        <v>15</v>
      </c>
      <c r="DI23">
        <v>0</v>
      </c>
      <c r="DJ23" t="s">
        <v>294</v>
      </c>
      <c r="DK23">
        <v>1603922837.0999999</v>
      </c>
      <c r="DL23">
        <v>1603922837.0999999</v>
      </c>
      <c r="DM23">
        <v>0</v>
      </c>
      <c r="DN23">
        <v>3.5999999999999997E-2</v>
      </c>
      <c r="DO23">
        <v>1.7000000000000001E-2</v>
      </c>
      <c r="DP23">
        <v>0.377</v>
      </c>
      <c r="DQ23">
        <v>-0.105</v>
      </c>
      <c r="DR23">
        <v>400</v>
      </c>
      <c r="DS23">
        <v>12</v>
      </c>
      <c r="DT23">
        <v>0.27</v>
      </c>
      <c r="DU23">
        <v>0.26</v>
      </c>
      <c r="DV23">
        <v>10.1507958363685</v>
      </c>
      <c r="DW23">
        <v>-0.29287412633821402</v>
      </c>
      <c r="DX23">
        <v>2.7216814425289899E-2</v>
      </c>
      <c r="DY23">
        <v>1</v>
      </c>
      <c r="DZ23">
        <v>-13.611032258064499</v>
      </c>
      <c r="EA23">
        <v>0.145708064516131</v>
      </c>
      <c r="EB23">
        <v>2.2413538349684299E-2</v>
      </c>
      <c r="EC23">
        <v>1</v>
      </c>
      <c r="ED23">
        <v>3.6001538709677399</v>
      </c>
      <c r="EE23">
        <v>0.63900677419353802</v>
      </c>
      <c r="EF23">
        <v>4.80326225619307E-2</v>
      </c>
      <c r="EG23">
        <v>0</v>
      </c>
      <c r="EH23">
        <v>2</v>
      </c>
      <c r="EI23">
        <v>3</v>
      </c>
      <c r="EJ23" t="s">
        <v>325</v>
      </c>
      <c r="EK23">
        <v>100</v>
      </c>
      <c r="EL23">
        <v>100</v>
      </c>
      <c r="EM23">
        <v>0</v>
      </c>
      <c r="EN23">
        <v>0.25890000000000002</v>
      </c>
      <c r="EO23">
        <v>0</v>
      </c>
      <c r="EP23">
        <v>0</v>
      </c>
      <c r="EQ23">
        <v>0</v>
      </c>
      <c r="ER23">
        <v>0</v>
      </c>
      <c r="ES23">
        <v>-0.13641089254119901</v>
      </c>
      <c r="ET23">
        <v>-5.6976549660881903E-3</v>
      </c>
      <c r="EU23">
        <v>7.2294696533427402E-4</v>
      </c>
      <c r="EV23">
        <v>-2.5009322186793402E-6</v>
      </c>
      <c r="EW23">
        <v>-1</v>
      </c>
      <c r="EX23">
        <v>-1</v>
      </c>
      <c r="EY23">
        <v>-1</v>
      </c>
      <c r="EZ23">
        <v>-1</v>
      </c>
      <c r="FA23">
        <v>1301.0999999999999</v>
      </c>
      <c r="FB23">
        <v>1301.0999999999999</v>
      </c>
      <c r="FC23">
        <v>2</v>
      </c>
      <c r="FD23">
        <v>500.05599999999998</v>
      </c>
      <c r="FE23">
        <v>453.94600000000003</v>
      </c>
      <c r="FF23">
        <v>34.527200000000001</v>
      </c>
      <c r="FG23">
        <v>32.120800000000003</v>
      </c>
      <c r="FH23">
        <v>30.001000000000001</v>
      </c>
      <c r="FI23">
        <v>31.710699999999999</v>
      </c>
      <c r="FJ23">
        <v>31.558499999999999</v>
      </c>
      <c r="FK23">
        <v>30.7575</v>
      </c>
      <c r="FL23">
        <v>0</v>
      </c>
      <c r="FM23">
        <v>100</v>
      </c>
      <c r="FN23">
        <v>-999.9</v>
      </c>
      <c r="FO23">
        <v>400</v>
      </c>
      <c r="FP23">
        <v>28.325500000000002</v>
      </c>
      <c r="FQ23">
        <v>101.075</v>
      </c>
      <c r="FR23">
        <v>101.35299999999999</v>
      </c>
    </row>
    <row r="24" spans="1:174" x14ac:dyDescent="0.25">
      <c r="A24">
        <v>8</v>
      </c>
      <c r="B24">
        <v>1604001015</v>
      </c>
      <c r="C24">
        <v>1107.9000000953699</v>
      </c>
      <c r="D24" t="s">
        <v>326</v>
      </c>
      <c r="E24" t="s">
        <v>327</v>
      </c>
      <c r="F24" t="s">
        <v>321</v>
      </c>
      <c r="G24" t="s">
        <v>322</v>
      </c>
      <c r="H24">
        <v>1604001007.25</v>
      </c>
      <c r="I24">
        <f t="shared" si="0"/>
        <v>3.304169647593475E-3</v>
      </c>
      <c r="J24">
        <f t="shared" si="1"/>
        <v>9.8722950948010979</v>
      </c>
      <c r="K24">
        <f t="shared" si="2"/>
        <v>386.5994</v>
      </c>
      <c r="L24">
        <f t="shared" si="3"/>
        <v>223.122860831211</v>
      </c>
      <c r="M24">
        <f t="shared" si="4"/>
        <v>22.719073954088163</v>
      </c>
      <c r="N24">
        <f t="shared" si="5"/>
        <v>39.364771169057626</v>
      </c>
      <c r="O24">
        <f t="shared" si="6"/>
        <v>0.1083337620044634</v>
      </c>
      <c r="P24">
        <f t="shared" si="7"/>
        <v>2.9599151599440852</v>
      </c>
      <c r="Q24">
        <f t="shared" si="8"/>
        <v>0.10617824286483576</v>
      </c>
      <c r="R24">
        <f t="shared" si="9"/>
        <v>6.6551494446663167E-2</v>
      </c>
      <c r="S24">
        <f t="shared" si="10"/>
        <v>214.76724668035507</v>
      </c>
      <c r="T24">
        <f t="shared" si="11"/>
        <v>37.093431139194983</v>
      </c>
      <c r="U24">
        <f t="shared" si="12"/>
        <v>36.355646666666701</v>
      </c>
      <c r="V24">
        <f t="shared" si="13"/>
        <v>6.0864895604340301</v>
      </c>
      <c r="W24">
        <f t="shared" si="14"/>
        <v>49.357989841330102</v>
      </c>
      <c r="X24">
        <f t="shared" si="15"/>
        <v>3.0601639530405929</v>
      </c>
      <c r="Y24">
        <f t="shared" si="16"/>
        <v>6.1999363484575154</v>
      </c>
      <c r="Z24">
        <f t="shared" si="17"/>
        <v>3.0263256073934373</v>
      </c>
      <c r="AA24">
        <f t="shared" si="18"/>
        <v>-145.71388145887224</v>
      </c>
      <c r="AB24">
        <f t="shared" si="19"/>
        <v>53.806012243459392</v>
      </c>
      <c r="AC24">
        <f t="shared" si="20"/>
        <v>4.3087060889421416</v>
      </c>
      <c r="AD24">
        <f t="shared" si="21"/>
        <v>127.16808355388436</v>
      </c>
      <c r="AE24">
        <v>18</v>
      </c>
      <c r="AF24">
        <v>4</v>
      </c>
      <c r="AG24">
        <f t="shared" si="22"/>
        <v>1</v>
      </c>
      <c r="AH24">
        <f t="shared" si="23"/>
        <v>0</v>
      </c>
      <c r="AI24">
        <f t="shared" si="24"/>
        <v>52113.766873848072</v>
      </c>
      <c r="AJ24" t="s">
        <v>290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328</v>
      </c>
      <c r="AR24">
        <v>15300.6</v>
      </c>
      <c r="AS24">
        <v>697.47572000000002</v>
      </c>
      <c r="AT24">
        <v>3.66</v>
      </c>
      <c r="AU24">
        <f t="shared" si="27"/>
        <v>-189.56713661202187</v>
      </c>
      <c r="AV24">
        <v>0.5</v>
      </c>
      <c r="AW24">
        <f t="shared" si="28"/>
        <v>1095.8774606276327</v>
      </c>
      <c r="AX24">
        <f t="shared" si="29"/>
        <v>9.8722950948010979</v>
      </c>
      <c r="AY24">
        <f t="shared" si="30"/>
        <v>-103871.17614441703</v>
      </c>
      <c r="AZ24">
        <f t="shared" si="31"/>
        <v>0.23224043715846995</v>
      </c>
      <c r="BA24">
        <f t="shared" si="32"/>
        <v>9.535776535300175E-3</v>
      </c>
      <c r="BB24">
        <f t="shared" si="33"/>
        <v>890.27868852459017</v>
      </c>
      <c r="BC24" t="s">
        <v>329</v>
      </c>
      <c r="BD24">
        <v>2.81</v>
      </c>
      <c r="BE24">
        <f t="shared" si="34"/>
        <v>0.85000000000000009</v>
      </c>
      <c r="BF24">
        <f t="shared" si="35"/>
        <v>-816.25378823529411</v>
      </c>
      <c r="BG24">
        <f t="shared" si="36"/>
        <v>0.99973920540489136</v>
      </c>
      <c r="BH24">
        <f t="shared" si="37"/>
        <v>0.97471090881190303</v>
      </c>
      <c r="BI24">
        <f t="shared" si="38"/>
        <v>1.279516242451483</v>
      </c>
      <c r="BJ24">
        <f t="shared" si="39"/>
        <v>-3.2885347534981952</v>
      </c>
      <c r="BK24">
        <f t="shared" si="40"/>
        <v>4.2885347534981957</v>
      </c>
      <c r="BL24">
        <f t="shared" si="41"/>
        <v>1299.99066666667</v>
      </c>
      <c r="BM24">
        <f t="shared" si="42"/>
        <v>1095.8774606276327</v>
      </c>
      <c r="BN24">
        <f t="shared" si="43"/>
        <v>0.84298871424792021</v>
      </c>
      <c r="BO24">
        <f t="shared" si="44"/>
        <v>0.19597742849584043</v>
      </c>
      <c r="BP24">
        <v>6</v>
      </c>
      <c r="BQ24">
        <v>0.5</v>
      </c>
      <c r="BR24" t="s">
        <v>293</v>
      </c>
      <c r="BS24">
        <v>2</v>
      </c>
      <c r="BT24">
        <v>1604001007.25</v>
      </c>
      <c r="BU24">
        <v>386.5994</v>
      </c>
      <c r="BV24">
        <v>399.97853333333302</v>
      </c>
      <c r="BW24">
        <v>30.053713333333299</v>
      </c>
      <c r="BX24">
        <v>26.208013333333302</v>
      </c>
      <c r="BY24">
        <v>386.5994</v>
      </c>
      <c r="BZ24">
        <v>29.784563333333299</v>
      </c>
      <c r="CA24">
        <v>500.01826666666699</v>
      </c>
      <c r="CB24">
        <v>101.723166666667</v>
      </c>
      <c r="CC24">
        <v>9.9989729999999999E-2</v>
      </c>
      <c r="CD24">
        <v>36.692830000000001</v>
      </c>
      <c r="CE24">
        <v>36.355646666666701</v>
      </c>
      <c r="CF24">
        <v>999.9</v>
      </c>
      <c r="CG24">
        <v>0</v>
      </c>
      <c r="CH24">
        <v>0</v>
      </c>
      <c r="CI24">
        <v>10001.7833333333</v>
      </c>
      <c r="CJ24">
        <v>0</v>
      </c>
      <c r="CK24">
        <v>771.28943333333302</v>
      </c>
      <c r="CL24">
        <v>1299.99066666667</v>
      </c>
      <c r="CM24">
        <v>0.89999246666666699</v>
      </c>
      <c r="CN24">
        <v>0.100007626666667</v>
      </c>
      <c r="CO24">
        <v>0</v>
      </c>
      <c r="CP24">
        <v>698.20150000000001</v>
      </c>
      <c r="CQ24">
        <v>4.99979</v>
      </c>
      <c r="CR24">
        <v>9587.3393333333297</v>
      </c>
      <c r="CS24">
        <v>11051.2</v>
      </c>
      <c r="CT24">
        <v>49.022733333333299</v>
      </c>
      <c r="CU24">
        <v>51.8288333333333</v>
      </c>
      <c r="CV24">
        <v>49.991500000000002</v>
      </c>
      <c r="CW24">
        <v>51.1312</v>
      </c>
      <c r="CX24">
        <v>50.932899999999997</v>
      </c>
      <c r="CY24">
        <v>1165.48066666667</v>
      </c>
      <c r="CZ24">
        <v>129.51</v>
      </c>
      <c r="DA24">
        <v>0</v>
      </c>
      <c r="DB24">
        <v>108.09999990463299</v>
      </c>
      <c r="DC24">
        <v>0</v>
      </c>
      <c r="DD24">
        <v>697.47572000000002</v>
      </c>
      <c r="DE24">
        <v>-87.602461670833605</v>
      </c>
      <c r="DF24">
        <v>-274.10922990341402</v>
      </c>
      <c r="DG24">
        <v>9589.2831999999999</v>
      </c>
      <c r="DH24">
        <v>15</v>
      </c>
      <c r="DI24">
        <v>0</v>
      </c>
      <c r="DJ24" t="s">
        <v>294</v>
      </c>
      <c r="DK24">
        <v>1603922837.0999999</v>
      </c>
      <c r="DL24">
        <v>1603922837.0999999</v>
      </c>
      <c r="DM24">
        <v>0</v>
      </c>
      <c r="DN24">
        <v>3.5999999999999997E-2</v>
      </c>
      <c r="DO24">
        <v>1.7000000000000001E-2</v>
      </c>
      <c r="DP24">
        <v>0.377</v>
      </c>
      <c r="DQ24">
        <v>-0.105</v>
      </c>
      <c r="DR24">
        <v>400</v>
      </c>
      <c r="DS24">
        <v>12</v>
      </c>
      <c r="DT24">
        <v>0.27</v>
      </c>
      <c r="DU24">
        <v>0.26</v>
      </c>
      <c r="DV24">
        <v>9.8774377365022605</v>
      </c>
      <c r="DW24">
        <v>-0.50716744261657298</v>
      </c>
      <c r="DX24">
        <v>4.0522750192441101E-2</v>
      </c>
      <c r="DY24">
        <v>0</v>
      </c>
      <c r="DZ24">
        <v>-13.3797290322581</v>
      </c>
      <c r="EA24">
        <v>0.500782258064561</v>
      </c>
      <c r="EB24">
        <v>4.1292717420469097E-2</v>
      </c>
      <c r="EC24">
        <v>0</v>
      </c>
      <c r="ED24">
        <v>3.84380903225806</v>
      </c>
      <c r="EE24">
        <v>0.38361725806451102</v>
      </c>
      <c r="EF24">
        <v>2.90272278581333E-2</v>
      </c>
      <c r="EG24">
        <v>0</v>
      </c>
      <c r="EH24">
        <v>0</v>
      </c>
      <c r="EI24">
        <v>3</v>
      </c>
      <c r="EJ24" t="s">
        <v>295</v>
      </c>
      <c r="EK24">
        <v>100</v>
      </c>
      <c r="EL24">
        <v>100</v>
      </c>
      <c r="EM24">
        <v>0</v>
      </c>
      <c r="EN24">
        <v>0.2707</v>
      </c>
      <c r="EO24">
        <v>0</v>
      </c>
      <c r="EP24">
        <v>0</v>
      </c>
      <c r="EQ24">
        <v>0</v>
      </c>
      <c r="ER24">
        <v>0</v>
      </c>
      <c r="ES24">
        <v>-0.13641089254119901</v>
      </c>
      <c r="ET24">
        <v>-5.6976549660881903E-3</v>
      </c>
      <c r="EU24">
        <v>7.2294696533427402E-4</v>
      </c>
      <c r="EV24">
        <v>-2.5009322186793402E-6</v>
      </c>
      <c r="EW24">
        <v>-1</v>
      </c>
      <c r="EX24">
        <v>-1</v>
      </c>
      <c r="EY24">
        <v>-1</v>
      </c>
      <c r="EZ24">
        <v>-1</v>
      </c>
      <c r="FA24">
        <v>1303</v>
      </c>
      <c r="FB24">
        <v>1303</v>
      </c>
      <c r="FC24">
        <v>2</v>
      </c>
      <c r="FD24">
        <v>484.81700000000001</v>
      </c>
      <c r="FE24">
        <v>450.20299999999997</v>
      </c>
      <c r="FF24">
        <v>34.943800000000003</v>
      </c>
      <c r="FG24">
        <v>32.4071</v>
      </c>
      <c r="FH24">
        <v>30.001100000000001</v>
      </c>
      <c r="FI24">
        <v>31.988900000000001</v>
      </c>
      <c r="FJ24">
        <v>31.838999999999999</v>
      </c>
      <c r="FK24">
        <v>30.776199999999999</v>
      </c>
      <c r="FL24">
        <v>0</v>
      </c>
      <c r="FM24">
        <v>100</v>
      </c>
      <c r="FN24">
        <v>-999.9</v>
      </c>
      <c r="FO24">
        <v>400</v>
      </c>
      <c r="FP24">
        <v>29.4588</v>
      </c>
      <c r="FQ24">
        <v>101.024</v>
      </c>
      <c r="FR24">
        <v>101.304</v>
      </c>
    </row>
    <row r="25" spans="1:174" x14ac:dyDescent="0.25">
      <c r="A25">
        <v>9</v>
      </c>
      <c r="B25">
        <v>1604001855</v>
      </c>
      <c r="C25">
        <v>1947.9000000953699</v>
      </c>
      <c r="D25" t="s">
        <v>330</v>
      </c>
      <c r="E25" t="s">
        <v>331</v>
      </c>
      <c r="F25" t="s">
        <v>332</v>
      </c>
      <c r="G25" t="s">
        <v>333</v>
      </c>
      <c r="H25">
        <v>1604001847</v>
      </c>
      <c r="I25">
        <f t="shared" si="0"/>
        <v>3.8547742438597523E-3</v>
      </c>
      <c r="J25">
        <f t="shared" si="1"/>
        <v>9.9273165437668798</v>
      </c>
      <c r="K25">
        <f t="shared" si="2"/>
        <v>386.30641935483902</v>
      </c>
      <c r="L25">
        <f t="shared" si="3"/>
        <v>235.02485964336799</v>
      </c>
      <c r="M25">
        <f t="shared" si="4"/>
        <v>23.923564853837867</v>
      </c>
      <c r="N25">
        <f t="shared" si="5"/>
        <v>39.322762242739486</v>
      </c>
      <c r="O25">
        <f t="shared" si="6"/>
        <v>0.1199244947414039</v>
      </c>
      <c r="P25">
        <f t="shared" si="7"/>
        <v>2.9595290876286811</v>
      </c>
      <c r="Q25">
        <f t="shared" si="8"/>
        <v>0.11728876899133552</v>
      </c>
      <c r="R25">
        <f t="shared" si="9"/>
        <v>7.3537465310233002E-2</v>
      </c>
      <c r="S25">
        <f t="shared" si="10"/>
        <v>214.76597934028541</v>
      </c>
      <c r="T25">
        <f t="shared" si="11"/>
        <v>38.2337803557432</v>
      </c>
      <c r="U25">
        <f t="shared" si="12"/>
        <v>37.232509677419401</v>
      </c>
      <c r="V25">
        <f t="shared" si="13"/>
        <v>6.3853360961282375</v>
      </c>
      <c r="W25">
        <f t="shared" si="14"/>
        <v>48.095024726860018</v>
      </c>
      <c r="X25">
        <f t="shared" si="15"/>
        <v>3.1973563770165381</v>
      </c>
      <c r="Y25">
        <f t="shared" si="16"/>
        <v>6.647998197682357</v>
      </c>
      <c r="Z25">
        <f t="shared" si="17"/>
        <v>3.1879797191116994</v>
      </c>
      <c r="AA25">
        <f t="shared" si="18"/>
        <v>-169.99554415421508</v>
      </c>
      <c r="AB25">
        <f t="shared" si="19"/>
        <v>118.34953488412765</v>
      </c>
      <c r="AC25">
        <f t="shared" si="20"/>
        <v>9.5779888031211424</v>
      </c>
      <c r="AD25">
        <f t="shared" si="21"/>
        <v>172.69795887331912</v>
      </c>
      <c r="AE25">
        <v>1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51887.467465487345</v>
      </c>
      <c r="AJ25" t="s">
        <v>290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334</v>
      </c>
      <c r="AR25">
        <v>15337.5</v>
      </c>
      <c r="AS25">
        <v>690.75252</v>
      </c>
      <c r="AT25">
        <v>233.84</v>
      </c>
      <c r="AU25">
        <f t="shared" si="27"/>
        <v>-1.9539536435169347</v>
      </c>
      <c r="AV25">
        <v>0.5</v>
      </c>
      <c r="AW25">
        <f t="shared" si="28"/>
        <v>1095.8731167566198</v>
      </c>
      <c r="AX25">
        <f t="shared" si="29"/>
        <v>9.9273165437668798</v>
      </c>
      <c r="AY25">
        <f t="shared" si="30"/>
        <v>-1070.6426346594283</v>
      </c>
      <c r="AZ25">
        <f t="shared" si="31"/>
        <v>1.882269928156004</v>
      </c>
      <c r="BA25">
        <f t="shared" si="32"/>
        <v>9.586022198148466E-3</v>
      </c>
      <c r="BB25">
        <f t="shared" si="33"/>
        <v>12.950051317139923</v>
      </c>
      <c r="BC25" t="s">
        <v>335</v>
      </c>
      <c r="BD25">
        <v>-206.31</v>
      </c>
      <c r="BE25">
        <f t="shared" si="34"/>
        <v>440.15</v>
      </c>
      <c r="BF25">
        <f t="shared" si="35"/>
        <v>-1.0380836533000113</v>
      </c>
      <c r="BG25">
        <f t="shared" si="36"/>
        <v>0.87309673940935129</v>
      </c>
      <c r="BH25">
        <f t="shared" si="37"/>
        <v>0.94866588940280605</v>
      </c>
      <c r="BI25">
        <f t="shared" si="38"/>
        <v>1.1891291687508909</v>
      </c>
      <c r="BJ25">
        <f t="shared" si="39"/>
        <v>0.31004887034263057</v>
      </c>
      <c r="BK25">
        <f t="shared" si="40"/>
        <v>0.68995112965736949</v>
      </c>
      <c r="BL25">
        <f t="shared" si="41"/>
        <v>1299.98580645161</v>
      </c>
      <c r="BM25">
        <f t="shared" si="42"/>
        <v>1095.8731167566198</v>
      </c>
      <c r="BN25">
        <f t="shared" si="43"/>
        <v>0.84298852442694883</v>
      </c>
      <c r="BO25">
        <f t="shared" si="44"/>
        <v>0.19597704885389788</v>
      </c>
      <c r="BP25">
        <v>6</v>
      </c>
      <c r="BQ25">
        <v>0.5</v>
      </c>
      <c r="BR25" t="s">
        <v>293</v>
      </c>
      <c r="BS25">
        <v>2</v>
      </c>
      <c r="BT25">
        <v>1604001847</v>
      </c>
      <c r="BU25">
        <v>386.30641935483902</v>
      </c>
      <c r="BV25">
        <v>400.00532258064499</v>
      </c>
      <c r="BW25">
        <v>31.4107967741935</v>
      </c>
      <c r="BX25">
        <v>26.930635483871001</v>
      </c>
      <c r="BY25">
        <v>386.30641935483902</v>
      </c>
      <c r="BZ25">
        <v>31.100383870967701</v>
      </c>
      <c r="CA25">
        <v>500.030129032258</v>
      </c>
      <c r="CB25">
        <v>101.691612903226</v>
      </c>
      <c r="CC25">
        <v>0.100022629032258</v>
      </c>
      <c r="CD25">
        <v>37.974261290322602</v>
      </c>
      <c r="CE25">
        <v>37.232509677419401</v>
      </c>
      <c r="CF25">
        <v>999.9</v>
      </c>
      <c r="CG25">
        <v>0</v>
      </c>
      <c r="CH25">
        <v>0</v>
      </c>
      <c r="CI25">
        <v>10002.6967741935</v>
      </c>
      <c r="CJ25">
        <v>0</v>
      </c>
      <c r="CK25">
        <v>963.67583870967701</v>
      </c>
      <c r="CL25">
        <v>1299.98580645161</v>
      </c>
      <c r="CM25">
        <v>0.89999912903225798</v>
      </c>
      <c r="CN25">
        <v>0.100000870967742</v>
      </c>
      <c r="CO25">
        <v>0</v>
      </c>
      <c r="CP25">
        <v>690.83022580645195</v>
      </c>
      <c r="CQ25">
        <v>4.99979</v>
      </c>
      <c r="CR25">
        <v>9559.2825806451601</v>
      </c>
      <c r="CS25">
        <v>11051.1677419355</v>
      </c>
      <c r="CT25">
        <v>46.340451612903202</v>
      </c>
      <c r="CU25">
        <v>49.125</v>
      </c>
      <c r="CV25">
        <v>47.311999999999998</v>
      </c>
      <c r="CW25">
        <v>48.941064516129003</v>
      </c>
      <c r="CX25">
        <v>48.625</v>
      </c>
      <c r="CY25">
        <v>1165.48451612903</v>
      </c>
      <c r="CZ25">
        <v>129.50129032258101</v>
      </c>
      <c r="DA25">
        <v>0</v>
      </c>
      <c r="DB25">
        <v>839.10000014305103</v>
      </c>
      <c r="DC25">
        <v>0</v>
      </c>
      <c r="DD25">
        <v>690.75252</v>
      </c>
      <c r="DE25">
        <v>-9.1995384556828306</v>
      </c>
      <c r="DF25">
        <v>760.34077388717901</v>
      </c>
      <c r="DG25">
        <v>9576.3312000000005</v>
      </c>
      <c r="DH25">
        <v>15</v>
      </c>
      <c r="DI25">
        <v>0</v>
      </c>
      <c r="DJ25" t="s">
        <v>294</v>
      </c>
      <c r="DK25">
        <v>1603922837.0999999</v>
      </c>
      <c r="DL25">
        <v>1603922837.0999999</v>
      </c>
      <c r="DM25">
        <v>0</v>
      </c>
      <c r="DN25">
        <v>3.5999999999999997E-2</v>
      </c>
      <c r="DO25">
        <v>1.7000000000000001E-2</v>
      </c>
      <c r="DP25">
        <v>0.377</v>
      </c>
      <c r="DQ25">
        <v>-0.105</v>
      </c>
      <c r="DR25">
        <v>400</v>
      </c>
      <c r="DS25">
        <v>12</v>
      </c>
      <c r="DT25">
        <v>0.27</v>
      </c>
      <c r="DU25">
        <v>0.26</v>
      </c>
      <c r="DV25">
        <v>9.9264612598316297</v>
      </c>
      <c r="DW25">
        <v>0.27647321178200202</v>
      </c>
      <c r="DX25">
        <v>2.57250710217744E-2</v>
      </c>
      <c r="DY25">
        <v>1</v>
      </c>
      <c r="DZ25">
        <v>-13.698964516128999</v>
      </c>
      <c r="EA25">
        <v>-0.65572741935482204</v>
      </c>
      <c r="EB25">
        <v>5.1949085175509301E-2</v>
      </c>
      <c r="EC25">
        <v>0</v>
      </c>
      <c r="ED25">
        <v>4.4801632258064501</v>
      </c>
      <c r="EE25">
        <v>0.82572532258064901</v>
      </c>
      <c r="EF25">
        <v>6.1977139145744299E-2</v>
      </c>
      <c r="EG25">
        <v>0</v>
      </c>
      <c r="EH25">
        <v>1</v>
      </c>
      <c r="EI25">
        <v>3</v>
      </c>
      <c r="EJ25" t="s">
        <v>318</v>
      </c>
      <c r="EK25">
        <v>100</v>
      </c>
      <c r="EL25">
        <v>100</v>
      </c>
      <c r="EM25">
        <v>0</v>
      </c>
      <c r="EN25">
        <v>0.31330000000000002</v>
      </c>
      <c r="EO25">
        <v>0</v>
      </c>
      <c r="EP25">
        <v>0</v>
      </c>
      <c r="EQ25">
        <v>0</v>
      </c>
      <c r="ER25">
        <v>0</v>
      </c>
      <c r="ES25">
        <v>0.225432467281933</v>
      </c>
      <c r="ET25">
        <v>0</v>
      </c>
      <c r="EU25">
        <v>0</v>
      </c>
      <c r="EV25">
        <v>0</v>
      </c>
      <c r="EW25">
        <v>-1</v>
      </c>
      <c r="EX25">
        <v>-1</v>
      </c>
      <c r="EY25">
        <v>-1</v>
      </c>
      <c r="EZ25">
        <v>-1</v>
      </c>
      <c r="FA25">
        <v>1317</v>
      </c>
      <c r="FB25">
        <v>1317</v>
      </c>
      <c r="FC25">
        <v>2</v>
      </c>
      <c r="FD25">
        <v>497.67899999999997</v>
      </c>
      <c r="FE25">
        <v>457.16399999999999</v>
      </c>
      <c r="FF25">
        <v>36.874099999999999</v>
      </c>
      <c r="FG25">
        <v>32.906399999999998</v>
      </c>
      <c r="FH25">
        <v>30</v>
      </c>
      <c r="FI25">
        <v>32.570799999999998</v>
      </c>
      <c r="FJ25">
        <v>32.427599999999998</v>
      </c>
      <c r="FK25">
        <v>30.936699999999998</v>
      </c>
      <c r="FL25">
        <v>0</v>
      </c>
      <c r="FM25">
        <v>100</v>
      </c>
      <c r="FN25">
        <v>-999.9</v>
      </c>
      <c r="FO25">
        <v>400</v>
      </c>
      <c r="FP25">
        <v>29.4588</v>
      </c>
      <c r="FQ25">
        <v>101.027</v>
      </c>
      <c r="FR25">
        <v>101.267</v>
      </c>
    </row>
    <row r="26" spans="1:174" x14ac:dyDescent="0.25">
      <c r="A26">
        <v>10</v>
      </c>
      <c r="B26">
        <v>1604001970.0999999</v>
      </c>
      <c r="C26">
        <v>2063</v>
      </c>
      <c r="D26" t="s">
        <v>336</v>
      </c>
      <c r="E26" t="s">
        <v>337</v>
      </c>
      <c r="F26" t="s">
        <v>332</v>
      </c>
      <c r="G26" t="s">
        <v>333</v>
      </c>
      <c r="H26">
        <v>1604001962.21613</v>
      </c>
      <c r="I26">
        <f t="shared" si="0"/>
        <v>2.2956257490621564E-3</v>
      </c>
      <c r="J26">
        <f t="shared" si="1"/>
        <v>6.8078782461623266</v>
      </c>
      <c r="K26">
        <f t="shared" si="2"/>
        <v>390.735322580645</v>
      </c>
      <c r="L26">
        <f t="shared" si="3"/>
        <v>209.5391388647752</v>
      </c>
      <c r="M26">
        <f t="shared" si="4"/>
        <v>21.329559143626017</v>
      </c>
      <c r="N26">
        <f t="shared" si="5"/>
        <v>39.774011755703988</v>
      </c>
      <c r="O26">
        <f t="shared" si="6"/>
        <v>6.6910505633495487E-2</v>
      </c>
      <c r="P26">
        <f t="shared" si="7"/>
        <v>2.9589421594811443</v>
      </c>
      <c r="Q26">
        <f t="shared" si="8"/>
        <v>6.6081169280505073E-2</v>
      </c>
      <c r="R26">
        <f t="shared" si="9"/>
        <v>4.1374386852525008E-2</v>
      </c>
      <c r="S26">
        <f t="shared" si="10"/>
        <v>214.76905297361739</v>
      </c>
      <c r="T26">
        <f t="shared" si="11"/>
        <v>38.182789873428568</v>
      </c>
      <c r="U26">
        <f t="shared" si="12"/>
        <v>37.2233290322581</v>
      </c>
      <c r="V26">
        <f t="shared" si="13"/>
        <v>6.3821424173314609</v>
      </c>
      <c r="W26">
        <f t="shared" si="14"/>
        <v>46.381491028543024</v>
      </c>
      <c r="X26">
        <f t="shared" si="15"/>
        <v>3.0090381529464603</v>
      </c>
      <c r="Y26">
        <f t="shared" si="16"/>
        <v>6.4875839181079957</v>
      </c>
      <c r="Z26">
        <f t="shared" si="17"/>
        <v>3.3731042643850007</v>
      </c>
      <c r="AA26">
        <f t="shared" si="18"/>
        <v>-101.2370955336411</v>
      </c>
      <c r="AB26">
        <f t="shared" si="19"/>
        <v>48.019356932343513</v>
      </c>
      <c r="AC26">
        <f t="shared" si="20"/>
        <v>3.8783455128266624</v>
      </c>
      <c r="AD26">
        <f t="shared" si="21"/>
        <v>165.42965988514646</v>
      </c>
      <c r="AE26">
        <v>4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51946.081324363855</v>
      </c>
      <c r="AJ26" t="s">
        <v>290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338</v>
      </c>
      <c r="AR26">
        <v>15422.7</v>
      </c>
      <c r="AS26">
        <v>861.39416000000006</v>
      </c>
      <c r="AT26">
        <v>1130.3800000000001</v>
      </c>
      <c r="AU26">
        <f t="shared" si="27"/>
        <v>0.23796054424175939</v>
      </c>
      <c r="AV26">
        <v>0.5</v>
      </c>
      <c r="AW26">
        <f t="shared" si="28"/>
        <v>1095.8891232082312</v>
      </c>
      <c r="AX26">
        <f t="shared" si="29"/>
        <v>6.8078782461623266</v>
      </c>
      <c r="AY26">
        <f t="shared" si="30"/>
        <v>130.38918609362761</v>
      </c>
      <c r="AZ26">
        <f t="shared" si="31"/>
        <v>1.1977741998266069</v>
      </c>
      <c r="BA26">
        <f t="shared" si="32"/>
        <v>6.7393913942288466E-3</v>
      </c>
      <c r="BB26">
        <f t="shared" si="33"/>
        <v>1.8858260054141083</v>
      </c>
      <c r="BC26" t="s">
        <v>339</v>
      </c>
      <c r="BD26">
        <v>-223.56</v>
      </c>
      <c r="BE26">
        <f t="shared" si="34"/>
        <v>1353.94</v>
      </c>
      <c r="BF26">
        <f t="shared" si="35"/>
        <v>0.19866895135678098</v>
      </c>
      <c r="BG26">
        <f t="shared" si="36"/>
        <v>0.61156631206894574</v>
      </c>
      <c r="BH26">
        <f t="shared" si="37"/>
        <v>0.6483100631472779</v>
      </c>
      <c r="BI26">
        <f t="shared" si="38"/>
        <v>0.83707587543466644</v>
      </c>
      <c r="BJ26">
        <f t="shared" si="39"/>
        <v>-5.1561100397200223E-2</v>
      </c>
      <c r="BK26">
        <f t="shared" si="40"/>
        <v>1.0515611003972003</v>
      </c>
      <c r="BL26">
        <f t="shared" si="41"/>
        <v>1300.0048387096799</v>
      </c>
      <c r="BM26">
        <f t="shared" si="42"/>
        <v>1095.8891232082312</v>
      </c>
      <c r="BN26">
        <f t="shared" si="43"/>
        <v>0.84298849556279831</v>
      </c>
      <c r="BO26">
        <f t="shared" si="44"/>
        <v>0.19597699112559661</v>
      </c>
      <c r="BP26">
        <v>6</v>
      </c>
      <c r="BQ26">
        <v>0.5</v>
      </c>
      <c r="BR26" t="s">
        <v>293</v>
      </c>
      <c r="BS26">
        <v>2</v>
      </c>
      <c r="BT26">
        <v>1604001962.21613</v>
      </c>
      <c r="BU26">
        <v>390.735322580645</v>
      </c>
      <c r="BV26">
        <v>399.97716129032301</v>
      </c>
      <c r="BW26">
        <v>29.5604451612903</v>
      </c>
      <c r="BX26">
        <v>26.888280645161299</v>
      </c>
      <c r="BY26">
        <v>390.735322580645</v>
      </c>
      <c r="BZ26">
        <v>29.305883870967701</v>
      </c>
      <c r="CA26">
        <v>500.21606451612899</v>
      </c>
      <c r="CB26">
        <v>101.692580645161</v>
      </c>
      <c r="CC26">
        <v>0.10014055806451599</v>
      </c>
      <c r="CD26">
        <v>37.524348387096801</v>
      </c>
      <c r="CE26">
        <v>37.2233290322581</v>
      </c>
      <c r="CF26">
        <v>999.9</v>
      </c>
      <c r="CG26">
        <v>0</v>
      </c>
      <c r="CH26">
        <v>0</v>
      </c>
      <c r="CI26">
        <v>9999.2729032258103</v>
      </c>
      <c r="CJ26">
        <v>0</v>
      </c>
      <c r="CK26">
        <v>1072.47538709677</v>
      </c>
      <c r="CL26">
        <v>1300.0048387096799</v>
      </c>
      <c r="CM26">
        <v>0.89999916129032298</v>
      </c>
      <c r="CN26">
        <v>0.100000980645161</v>
      </c>
      <c r="CO26">
        <v>0</v>
      </c>
      <c r="CP26">
        <v>862.89325806451598</v>
      </c>
      <c r="CQ26">
        <v>4.99979</v>
      </c>
      <c r="CR26">
        <v>11816.609677419399</v>
      </c>
      <c r="CS26">
        <v>11051.3290322581</v>
      </c>
      <c r="CT26">
        <v>46.2093548387097</v>
      </c>
      <c r="CU26">
        <v>48.936999999999998</v>
      </c>
      <c r="CV26">
        <v>47.183</v>
      </c>
      <c r="CW26">
        <v>48.633000000000003</v>
      </c>
      <c r="CX26">
        <v>48.436999999999998</v>
      </c>
      <c r="CY26">
        <v>1165.5029032258101</v>
      </c>
      <c r="CZ26">
        <v>129.50193548387099</v>
      </c>
      <c r="DA26">
        <v>0</v>
      </c>
      <c r="DB26">
        <v>114.09999990463299</v>
      </c>
      <c r="DC26">
        <v>0</v>
      </c>
      <c r="DD26">
        <v>861.39416000000006</v>
      </c>
      <c r="DE26">
        <v>-139.352000215598</v>
      </c>
      <c r="DF26">
        <v>-5482.9000092778497</v>
      </c>
      <c r="DG26">
        <v>11761.371999999999</v>
      </c>
      <c r="DH26">
        <v>15</v>
      </c>
      <c r="DI26">
        <v>0</v>
      </c>
      <c r="DJ26" t="s">
        <v>294</v>
      </c>
      <c r="DK26">
        <v>1603922837.0999999</v>
      </c>
      <c r="DL26">
        <v>1603922837.0999999</v>
      </c>
      <c r="DM26">
        <v>0</v>
      </c>
      <c r="DN26">
        <v>3.5999999999999997E-2</v>
      </c>
      <c r="DO26">
        <v>1.7000000000000001E-2</v>
      </c>
      <c r="DP26">
        <v>0.377</v>
      </c>
      <c r="DQ26">
        <v>-0.105</v>
      </c>
      <c r="DR26">
        <v>400</v>
      </c>
      <c r="DS26">
        <v>12</v>
      </c>
      <c r="DT26">
        <v>0.27</v>
      </c>
      <c r="DU26">
        <v>0.26</v>
      </c>
      <c r="DV26">
        <v>6.8043529977137904</v>
      </c>
      <c r="DW26">
        <v>0.33881191733473098</v>
      </c>
      <c r="DX26">
        <v>3.7997352199063299E-2</v>
      </c>
      <c r="DY26">
        <v>1</v>
      </c>
      <c r="DZ26">
        <v>-9.24182967741935</v>
      </c>
      <c r="EA26">
        <v>-0.86293733012357399</v>
      </c>
      <c r="EB26">
        <v>7.2573536831844102E-2</v>
      </c>
      <c r="EC26">
        <v>0</v>
      </c>
      <c r="ED26">
        <v>2.6721809677419301</v>
      </c>
      <c r="EE26">
        <v>1.4252455679451801</v>
      </c>
      <c r="EF26">
        <v>0.10484472366175</v>
      </c>
      <c r="EG26">
        <v>0</v>
      </c>
      <c r="EH26">
        <v>1</v>
      </c>
      <c r="EI26">
        <v>3</v>
      </c>
      <c r="EJ26" t="s">
        <v>318</v>
      </c>
      <c r="EK26">
        <v>100</v>
      </c>
      <c r="EL26">
        <v>100</v>
      </c>
      <c r="EM26">
        <v>0</v>
      </c>
      <c r="EN26">
        <v>0.25869999999999999</v>
      </c>
      <c r="EO26">
        <v>0</v>
      </c>
      <c r="EP26">
        <v>0</v>
      </c>
      <c r="EQ26">
        <v>0</v>
      </c>
      <c r="ER26">
        <v>0</v>
      </c>
      <c r="ES26">
        <v>-0.13641089254119901</v>
      </c>
      <c r="ET26">
        <v>-5.6976549660881903E-3</v>
      </c>
      <c r="EU26">
        <v>7.2294696533427402E-4</v>
      </c>
      <c r="EV26">
        <v>-2.5009322186793402E-6</v>
      </c>
      <c r="EW26">
        <v>-1</v>
      </c>
      <c r="EX26">
        <v>-1</v>
      </c>
      <c r="EY26">
        <v>-1</v>
      </c>
      <c r="EZ26">
        <v>-1</v>
      </c>
      <c r="FA26">
        <v>1318.9</v>
      </c>
      <c r="FB26">
        <v>1318.9</v>
      </c>
      <c r="FC26">
        <v>2</v>
      </c>
      <c r="FD26">
        <v>494.83600000000001</v>
      </c>
      <c r="FE26">
        <v>464.78800000000001</v>
      </c>
      <c r="FF26">
        <v>36.634700000000002</v>
      </c>
      <c r="FG26">
        <v>32.772599999999997</v>
      </c>
      <c r="FH26">
        <v>29.9999</v>
      </c>
      <c r="FI26">
        <v>32.436500000000002</v>
      </c>
      <c r="FJ26">
        <v>32.2988</v>
      </c>
      <c r="FK26">
        <v>30.9511</v>
      </c>
      <c r="FL26">
        <v>0</v>
      </c>
      <c r="FM26">
        <v>100</v>
      </c>
      <c r="FN26">
        <v>-999.9</v>
      </c>
      <c r="FO26">
        <v>400</v>
      </c>
      <c r="FP26">
        <v>29.4588</v>
      </c>
      <c r="FQ26">
        <v>101.045</v>
      </c>
      <c r="FR26">
        <v>101.28</v>
      </c>
    </row>
    <row r="27" spans="1:174" x14ac:dyDescent="0.25">
      <c r="A27">
        <v>11</v>
      </c>
      <c r="B27">
        <v>1604002053.0999999</v>
      </c>
      <c r="C27">
        <v>2146</v>
      </c>
      <c r="D27" t="s">
        <v>340</v>
      </c>
      <c r="E27" t="s">
        <v>341</v>
      </c>
      <c r="F27" t="s">
        <v>332</v>
      </c>
      <c r="G27" t="s">
        <v>333</v>
      </c>
      <c r="H27">
        <v>1604002045.0999999</v>
      </c>
      <c r="I27">
        <f t="shared" si="0"/>
        <v>4.0472716120400773E-3</v>
      </c>
      <c r="J27">
        <f t="shared" si="1"/>
        <v>11.204697399450861</v>
      </c>
      <c r="K27">
        <f t="shared" si="2"/>
        <v>384.68990322580601</v>
      </c>
      <c r="L27">
        <f t="shared" si="3"/>
        <v>227.42827937738406</v>
      </c>
      <c r="M27">
        <f t="shared" si="4"/>
        <v>23.150372491025777</v>
      </c>
      <c r="N27">
        <f t="shared" si="5"/>
        <v>39.158342918456214</v>
      </c>
      <c r="O27">
        <f t="shared" si="6"/>
        <v>0.12922605067878665</v>
      </c>
      <c r="P27">
        <f t="shared" si="7"/>
        <v>2.9595680372876112</v>
      </c>
      <c r="Q27">
        <f t="shared" si="8"/>
        <v>0.12617125533075216</v>
      </c>
      <c r="R27">
        <f t="shared" si="9"/>
        <v>7.9125481263478958E-2</v>
      </c>
      <c r="S27">
        <f t="shared" si="10"/>
        <v>214.76955720577669</v>
      </c>
      <c r="T27">
        <f t="shared" si="11"/>
        <v>37.83975854856336</v>
      </c>
      <c r="U27">
        <f t="shared" si="12"/>
        <v>37.051296774193503</v>
      </c>
      <c r="V27">
        <f t="shared" si="13"/>
        <v>6.3225533128519418</v>
      </c>
      <c r="W27">
        <f t="shared" si="14"/>
        <v>49.200593904003718</v>
      </c>
      <c r="X27">
        <f t="shared" si="15"/>
        <v>3.2102048065617046</v>
      </c>
      <c r="Y27">
        <f t="shared" si="16"/>
        <v>6.5247277559803454</v>
      </c>
      <c r="Z27">
        <f t="shared" si="17"/>
        <v>3.1123485062902372</v>
      </c>
      <c r="AA27">
        <f t="shared" si="18"/>
        <v>-178.48467809096741</v>
      </c>
      <c r="AB27">
        <f t="shared" si="19"/>
        <v>92.236369549240564</v>
      </c>
      <c r="AC27">
        <f t="shared" si="20"/>
        <v>7.4456075178783543</v>
      </c>
      <c r="AD27">
        <f t="shared" si="21"/>
        <v>135.96685618192822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51946.18589429096</v>
      </c>
      <c r="AJ27" t="s">
        <v>290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342</v>
      </c>
      <c r="AR27">
        <v>15425.5</v>
      </c>
      <c r="AS27">
        <v>760.13951999999995</v>
      </c>
      <c r="AT27">
        <v>1048.23</v>
      </c>
      <c r="AU27">
        <f t="shared" si="27"/>
        <v>0.27483517930225243</v>
      </c>
      <c r="AV27">
        <v>0.5</v>
      </c>
      <c r="AW27">
        <f t="shared" si="28"/>
        <v>1095.8910964377376</v>
      </c>
      <c r="AX27">
        <f t="shared" si="29"/>
        <v>11.204697399450861</v>
      </c>
      <c r="AY27">
        <f t="shared" si="30"/>
        <v>150.5947129926038</v>
      </c>
      <c r="AZ27">
        <f t="shared" si="31"/>
        <v>2.0851530675519689</v>
      </c>
      <c r="BA27">
        <f t="shared" si="32"/>
        <v>1.0751474227290154E-2</v>
      </c>
      <c r="BB27">
        <f t="shared" si="33"/>
        <v>2.1119887810881197</v>
      </c>
      <c r="BC27" t="s">
        <v>343</v>
      </c>
      <c r="BD27">
        <v>-1137.49</v>
      </c>
      <c r="BE27">
        <f t="shared" si="34"/>
        <v>2185.7200000000003</v>
      </c>
      <c r="BF27">
        <f t="shared" si="35"/>
        <v>0.13180575737056899</v>
      </c>
      <c r="BG27">
        <f t="shared" si="36"/>
        <v>0.5031969033337349</v>
      </c>
      <c r="BH27">
        <f t="shared" si="37"/>
        <v>0.86577856067908965</v>
      </c>
      <c r="BI27">
        <f t="shared" si="38"/>
        <v>0.8693345343298946</v>
      </c>
      <c r="BJ27">
        <f t="shared" si="39"/>
        <v>-0.19723712161610613</v>
      </c>
      <c r="BK27">
        <f t="shared" si="40"/>
        <v>1.1972371216161062</v>
      </c>
      <c r="BL27">
        <f t="shared" si="41"/>
        <v>1300.0070967741899</v>
      </c>
      <c r="BM27">
        <f t="shared" si="42"/>
        <v>1095.8910964377376</v>
      </c>
      <c r="BN27">
        <f t="shared" si="43"/>
        <v>0.84298854918335331</v>
      </c>
      <c r="BO27">
        <f t="shared" si="44"/>
        <v>0.19597709836670682</v>
      </c>
      <c r="BP27">
        <v>6</v>
      </c>
      <c r="BQ27">
        <v>0.5</v>
      </c>
      <c r="BR27" t="s">
        <v>293</v>
      </c>
      <c r="BS27">
        <v>2</v>
      </c>
      <c r="BT27">
        <v>1604002045.0999999</v>
      </c>
      <c r="BU27">
        <v>384.68990322580601</v>
      </c>
      <c r="BV27">
        <v>400.00509677419399</v>
      </c>
      <c r="BW27">
        <v>31.536916129032299</v>
      </c>
      <c r="BX27">
        <v>26.8329806451613</v>
      </c>
      <c r="BY27">
        <v>384.68990322580601</v>
      </c>
      <c r="BZ27">
        <v>31.222570967741898</v>
      </c>
      <c r="CA27">
        <v>499.96006451612902</v>
      </c>
      <c r="CB27">
        <v>101.692032258065</v>
      </c>
      <c r="CC27">
        <v>9.9937300000000007E-2</v>
      </c>
      <c r="CD27">
        <v>37.629377419354803</v>
      </c>
      <c r="CE27">
        <v>37.051296774193503</v>
      </c>
      <c r="CF27">
        <v>999.9</v>
      </c>
      <c r="CG27">
        <v>0</v>
      </c>
      <c r="CH27">
        <v>0</v>
      </c>
      <c r="CI27">
        <v>10002.876451612899</v>
      </c>
      <c r="CJ27">
        <v>0</v>
      </c>
      <c r="CK27">
        <v>1028.90735483871</v>
      </c>
      <c r="CL27">
        <v>1300.0070967741899</v>
      </c>
      <c r="CM27">
        <v>0.89999841935483904</v>
      </c>
      <c r="CN27">
        <v>0.100001709677419</v>
      </c>
      <c r="CO27">
        <v>0</v>
      </c>
      <c r="CP27">
        <v>760.641387096774</v>
      </c>
      <c r="CQ27">
        <v>4.99979</v>
      </c>
      <c r="CR27">
        <v>9985.3593548387107</v>
      </c>
      <c r="CS27">
        <v>11051.3322580645</v>
      </c>
      <c r="CT27">
        <v>46.133000000000003</v>
      </c>
      <c r="CU27">
        <v>48.858741935483799</v>
      </c>
      <c r="CV27">
        <v>47.061999999999998</v>
      </c>
      <c r="CW27">
        <v>48.463419354838699</v>
      </c>
      <c r="CX27">
        <v>48.366870967741903</v>
      </c>
      <c r="CY27">
        <v>1165.5029032258101</v>
      </c>
      <c r="CZ27">
        <v>129.504516129032</v>
      </c>
      <c r="DA27">
        <v>0</v>
      </c>
      <c r="DB27">
        <v>82</v>
      </c>
      <c r="DC27">
        <v>0</v>
      </c>
      <c r="DD27">
        <v>760.13951999999995</v>
      </c>
      <c r="DE27">
        <v>-44.896076990694297</v>
      </c>
      <c r="DF27">
        <v>-737.76153935170601</v>
      </c>
      <c r="DG27">
        <v>9976.8696</v>
      </c>
      <c r="DH27">
        <v>15</v>
      </c>
      <c r="DI27">
        <v>0</v>
      </c>
      <c r="DJ27" t="s">
        <v>294</v>
      </c>
      <c r="DK27">
        <v>1603922837.0999999</v>
      </c>
      <c r="DL27">
        <v>1603922837.0999999</v>
      </c>
      <c r="DM27">
        <v>0</v>
      </c>
      <c r="DN27">
        <v>3.5999999999999997E-2</v>
      </c>
      <c r="DO27">
        <v>1.7000000000000001E-2</v>
      </c>
      <c r="DP27">
        <v>0.377</v>
      </c>
      <c r="DQ27">
        <v>-0.105</v>
      </c>
      <c r="DR27">
        <v>400</v>
      </c>
      <c r="DS27">
        <v>12</v>
      </c>
      <c r="DT27">
        <v>0.27</v>
      </c>
      <c r="DU27">
        <v>0.26</v>
      </c>
      <c r="DV27">
        <v>11.205692573427401</v>
      </c>
      <c r="DW27">
        <v>0.23275464183282901</v>
      </c>
      <c r="DX27">
        <v>3.2293214017928597E-2</v>
      </c>
      <c r="DY27">
        <v>1</v>
      </c>
      <c r="DZ27">
        <v>-15.3152516129032</v>
      </c>
      <c r="EA27">
        <v>-0.54498870967739499</v>
      </c>
      <c r="EB27">
        <v>5.2809901753411499E-2</v>
      </c>
      <c r="EC27">
        <v>0</v>
      </c>
      <c r="ED27">
        <v>4.7039458064516104</v>
      </c>
      <c r="EE27">
        <v>0.71413741935483899</v>
      </c>
      <c r="EF27">
        <v>5.3601166319411898E-2</v>
      </c>
      <c r="EG27">
        <v>0</v>
      </c>
      <c r="EH27">
        <v>1</v>
      </c>
      <c r="EI27">
        <v>3</v>
      </c>
      <c r="EJ27" t="s">
        <v>318</v>
      </c>
      <c r="EK27">
        <v>100</v>
      </c>
      <c r="EL27">
        <v>100</v>
      </c>
      <c r="EM27">
        <v>0</v>
      </c>
      <c r="EN27">
        <v>0.31680000000000003</v>
      </c>
      <c r="EO27">
        <v>0</v>
      </c>
      <c r="EP27">
        <v>0</v>
      </c>
      <c r="EQ27">
        <v>0</v>
      </c>
      <c r="ER27">
        <v>0</v>
      </c>
      <c r="ES27">
        <v>0.225432467281933</v>
      </c>
      <c r="ET27">
        <v>0</v>
      </c>
      <c r="EU27">
        <v>0</v>
      </c>
      <c r="EV27">
        <v>0</v>
      </c>
      <c r="EW27">
        <v>-1</v>
      </c>
      <c r="EX27">
        <v>-1</v>
      </c>
      <c r="EY27">
        <v>-1</v>
      </c>
      <c r="EZ27">
        <v>-1</v>
      </c>
      <c r="FA27">
        <v>1320.3</v>
      </c>
      <c r="FB27">
        <v>1320.3</v>
      </c>
      <c r="FC27">
        <v>2</v>
      </c>
      <c r="FD27">
        <v>500.05500000000001</v>
      </c>
      <c r="FE27">
        <v>463.36799999999999</v>
      </c>
      <c r="FF27">
        <v>36.639200000000002</v>
      </c>
      <c r="FG27">
        <v>32.721699999999998</v>
      </c>
      <c r="FH27">
        <v>29.999400000000001</v>
      </c>
      <c r="FI27">
        <v>32.367199999999997</v>
      </c>
      <c r="FJ27">
        <v>32.224600000000002</v>
      </c>
      <c r="FK27">
        <v>30.959199999999999</v>
      </c>
      <c r="FL27">
        <v>0</v>
      </c>
      <c r="FM27">
        <v>100</v>
      </c>
      <c r="FN27">
        <v>-999.9</v>
      </c>
      <c r="FO27">
        <v>400</v>
      </c>
      <c r="FP27">
        <v>29.4588</v>
      </c>
      <c r="FQ27">
        <v>101.059</v>
      </c>
      <c r="FR27">
        <v>101.30800000000001</v>
      </c>
    </row>
    <row r="28" spans="1:174" x14ac:dyDescent="0.25">
      <c r="A28">
        <v>12</v>
      </c>
      <c r="B28">
        <v>1604002193.0999999</v>
      </c>
      <c r="C28">
        <v>2286</v>
      </c>
      <c r="D28" t="s">
        <v>344</v>
      </c>
      <c r="E28" t="s">
        <v>345</v>
      </c>
      <c r="F28" t="s">
        <v>332</v>
      </c>
      <c r="G28" t="s">
        <v>333</v>
      </c>
      <c r="H28">
        <v>1604002185.0999999</v>
      </c>
      <c r="I28">
        <f t="shared" si="0"/>
        <v>3.490625078955473E-3</v>
      </c>
      <c r="J28">
        <f t="shared" si="1"/>
        <v>10.27513067387302</v>
      </c>
      <c r="K28">
        <f t="shared" si="2"/>
        <v>386.07790322580598</v>
      </c>
      <c r="L28">
        <f t="shared" si="3"/>
        <v>222.27145741402563</v>
      </c>
      <c r="M28">
        <f t="shared" si="4"/>
        <v>22.624257312471588</v>
      </c>
      <c r="N28">
        <f t="shared" si="5"/>
        <v>39.297559510621021</v>
      </c>
      <c r="O28">
        <f t="shared" si="6"/>
        <v>0.11273871190323391</v>
      </c>
      <c r="P28">
        <f t="shared" si="7"/>
        <v>2.9588234900847086</v>
      </c>
      <c r="Q28">
        <f t="shared" si="8"/>
        <v>0.11040553040551972</v>
      </c>
      <c r="R28">
        <f t="shared" si="9"/>
        <v>6.9209061860773718E-2</v>
      </c>
      <c r="S28">
        <f t="shared" si="10"/>
        <v>214.76695486701061</v>
      </c>
      <c r="T28">
        <f t="shared" si="11"/>
        <v>37.588218216585695</v>
      </c>
      <c r="U28">
        <f t="shared" si="12"/>
        <v>36.662838709677402</v>
      </c>
      <c r="V28">
        <f t="shared" si="13"/>
        <v>6.1897717971651511</v>
      </c>
      <c r="W28">
        <f t="shared" si="14"/>
        <v>48.835597197878847</v>
      </c>
      <c r="X28">
        <f t="shared" si="15"/>
        <v>3.1187977617617637</v>
      </c>
      <c r="Y28">
        <f t="shared" si="16"/>
        <v>6.3863205135479069</v>
      </c>
      <c r="Z28">
        <f t="shared" si="17"/>
        <v>3.0709740354033874</v>
      </c>
      <c r="AA28">
        <f t="shared" si="18"/>
        <v>-153.93656598193635</v>
      </c>
      <c r="AB28">
        <f t="shared" si="19"/>
        <v>91.322962668537997</v>
      </c>
      <c r="AC28">
        <f t="shared" si="20"/>
        <v>7.3458761851055376</v>
      </c>
      <c r="AD28">
        <f t="shared" si="21"/>
        <v>159.49922773871779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51990.992576944896</v>
      </c>
      <c r="AJ28" t="s">
        <v>290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346</v>
      </c>
      <c r="AR28">
        <v>15467.8</v>
      </c>
      <c r="AS28">
        <v>661.76660000000004</v>
      </c>
      <c r="AT28">
        <v>909.78</v>
      </c>
      <c r="AU28">
        <f t="shared" si="27"/>
        <v>0.27260810305788208</v>
      </c>
      <c r="AV28">
        <v>0.5</v>
      </c>
      <c r="AW28">
        <f t="shared" si="28"/>
        <v>1095.8797254700162</v>
      </c>
      <c r="AX28">
        <f t="shared" si="29"/>
        <v>10.27513067387302</v>
      </c>
      <c r="AY28">
        <f t="shared" si="30"/>
        <v>149.37284656998685</v>
      </c>
      <c r="AZ28">
        <f t="shared" si="31"/>
        <v>2.3171206225680931</v>
      </c>
      <c r="BA28">
        <f t="shared" si="32"/>
        <v>9.9033478779201878E-3</v>
      </c>
      <c r="BB28">
        <f t="shared" si="33"/>
        <v>2.5855701378355209</v>
      </c>
      <c r="BC28" t="s">
        <v>347</v>
      </c>
      <c r="BD28">
        <v>-1198.29</v>
      </c>
      <c r="BE28">
        <f t="shared" si="34"/>
        <v>2108.0699999999997</v>
      </c>
      <c r="BF28">
        <f t="shared" si="35"/>
        <v>0.11764950879240252</v>
      </c>
      <c r="BG28">
        <f t="shared" si="36"/>
        <v>0.52737777359277371</v>
      </c>
      <c r="BH28">
        <f t="shared" si="37"/>
        <v>1.2764254891248397</v>
      </c>
      <c r="BI28">
        <f t="shared" si="38"/>
        <v>0.92370107509732424</v>
      </c>
      <c r="BJ28">
        <f t="shared" si="39"/>
        <v>-0.21303315986459276</v>
      </c>
      <c r="BK28">
        <f t="shared" si="40"/>
        <v>1.2130331598645927</v>
      </c>
      <c r="BL28">
        <f t="shared" si="41"/>
        <v>1299.9938709677399</v>
      </c>
      <c r="BM28">
        <f t="shared" si="42"/>
        <v>1095.8797254700162</v>
      </c>
      <c r="BN28">
        <f t="shared" si="43"/>
        <v>0.84298837859460274</v>
      </c>
      <c r="BO28">
        <f t="shared" si="44"/>
        <v>0.19597675718920557</v>
      </c>
      <c r="BP28">
        <v>6</v>
      </c>
      <c r="BQ28">
        <v>0.5</v>
      </c>
      <c r="BR28" t="s">
        <v>293</v>
      </c>
      <c r="BS28">
        <v>2</v>
      </c>
      <c r="BT28">
        <v>1604002185.0999999</v>
      </c>
      <c r="BU28">
        <v>386.07790322580598</v>
      </c>
      <c r="BV28">
        <v>400.02477419354801</v>
      </c>
      <c r="BW28">
        <v>30.640551612903199</v>
      </c>
      <c r="BX28">
        <v>26.580283870967701</v>
      </c>
      <c r="BY28">
        <v>386.07790322580598</v>
      </c>
      <c r="BZ28">
        <v>30.353764516129001</v>
      </c>
      <c r="CA28">
        <v>500.01683870967702</v>
      </c>
      <c r="CB28">
        <v>101.68661290322601</v>
      </c>
      <c r="CC28">
        <v>9.9993329032257994E-2</v>
      </c>
      <c r="CD28">
        <v>37.2353387096774</v>
      </c>
      <c r="CE28">
        <v>36.662838709677402</v>
      </c>
      <c r="CF28">
        <v>999.9</v>
      </c>
      <c r="CG28">
        <v>0</v>
      </c>
      <c r="CH28">
        <v>0</v>
      </c>
      <c r="CI28">
        <v>9999.1867741935494</v>
      </c>
      <c r="CJ28">
        <v>0</v>
      </c>
      <c r="CK28">
        <v>418.14951612903201</v>
      </c>
      <c r="CL28">
        <v>1299.9938709677399</v>
      </c>
      <c r="CM28">
        <v>0.90000096774193505</v>
      </c>
      <c r="CN28">
        <v>9.9999235483870894E-2</v>
      </c>
      <c r="CO28">
        <v>0</v>
      </c>
      <c r="CP28">
        <v>661.83916129032298</v>
      </c>
      <c r="CQ28">
        <v>4.99979</v>
      </c>
      <c r="CR28">
        <v>9445.5203225806508</v>
      </c>
      <c r="CS28">
        <v>11051.2387096774</v>
      </c>
      <c r="CT28">
        <v>45.649000000000001</v>
      </c>
      <c r="CU28">
        <v>48.316064516129003</v>
      </c>
      <c r="CV28">
        <v>46.624935483870999</v>
      </c>
      <c r="CW28">
        <v>47.923000000000002</v>
      </c>
      <c r="CX28">
        <v>47.902999999999999</v>
      </c>
      <c r="CY28">
        <v>1165.4983870967701</v>
      </c>
      <c r="CZ28">
        <v>129.49580645161299</v>
      </c>
      <c r="DA28">
        <v>0</v>
      </c>
      <c r="DB28">
        <v>139</v>
      </c>
      <c r="DC28">
        <v>0</v>
      </c>
      <c r="DD28">
        <v>661.76660000000004</v>
      </c>
      <c r="DE28">
        <v>-8.6106922990525803</v>
      </c>
      <c r="DF28">
        <v>995.40461622200303</v>
      </c>
      <c r="DG28">
        <v>9451.884</v>
      </c>
      <c r="DH28">
        <v>15</v>
      </c>
      <c r="DI28">
        <v>0</v>
      </c>
      <c r="DJ28" t="s">
        <v>294</v>
      </c>
      <c r="DK28">
        <v>1603922837.0999999</v>
      </c>
      <c r="DL28">
        <v>1603922837.0999999</v>
      </c>
      <c r="DM28">
        <v>0</v>
      </c>
      <c r="DN28">
        <v>3.5999999999999997E-2</v>
      </c>
      <c r="DO28">
        <v>1.7000000000000001E-2</v>
      </c>
      <c r="DP28">
        <v>0.377</v>
      </c>
      <c r="DQ28">
        <v>-0.105</v>
      </c>
      <c r="DR28">
        <v>400</v>
      </c>
      <c r="DS28">
        <v>12</v>
      </c>
      <c r="DT28">
        <v>0.27</v>
      </c>
      <c r="DU28">
        <v>0.26</v>
      </c>
      <c r="DV28">
        <v>10.2725859336326</v>
      </c>
      <c r="DW28">
        <v>7.7095184285010901E-2</v>
      </c>
      <c r="DX28">
        <v>1.7847526941791401E-2</v>
      </c>
      <c r="DY28">
        <v>1</v>
      </c>
      <c r="DZ28">
        <v>-13.946793548387101</v>
      </c>
      <c r="EA28">
        <v>-0.47480322580640899</v>
      </c>
      <c r="EB28">
        <v>4.1475192239216002E-2</v>
      </c>
      <c r="EC28">
        <v>0</v>
      </c>
      <c r="ED28">
        <v>4.0602629032258104</v>
      </c>
      <c r="EE28">
        <v>1.0134967741935399</v>
      </c>
      <c r="EF28">
        <v>7.6264000774624405E-2</v>
      </c>
      <c r="EG28">
        <v>0</v>
      </c>
      <c r="EH28">
        <v>1</v>
      </c>
      <c r="EI28">
        <v>3</v>
      </c>
      <c r="EJ28" t="s">
        <v>318</v>
      </c>
      <c r="EK28">
        <v>100</v>
      </c>
      <c r="EL28">
        <v>100</v>
      </c>
      <c r="EM28">
        <v>0</v>
      </c>
      <c r="EN28">
        <v>0.28999999999999998</v>
      </c>
      <c r="EO28">
        <v>0</v>
      </c>
      <c r="EP28">
        <v>0</v>
      </c>
      <c r="EQ28">
        <v>0</v>
      </c>
      <c r="ER28">
        <v>0</v>
      </c>
      <c r="ES28">
        <v>-0.13641089254119901</v>
      </c>
      <c r="ET28">
        <v>-5.6976549660881903E-3</v>
      </c>
      <c r="EU28">
        <v>7.2294696533427402E-4</v>
      </c>
      <c r="EV28">
        <v>-2.5009322186793402E-6</v>
      </c>
      <c r="EW28">
        <v>-1</v>
      </c>
      <c r="EX28">
        <v>-1</v>
      </c>
      <c r="EY28">
        <v>-1</v>
      </c>
      <c r="EZ28">
        <v>-1</v>
      </c>
      <c r="FA28">
        <v>1322.6</v>
      </c>
      <c r="FB28">
        <v>1322.6</v>
      </c>
      <c r="FC28">
        <v>2</v>
      </c>
      <c r="FD28">
        <v>501.27699999999999</v>
      </c>
      <c r="FE28">
        <v>450.18799999999999</v>
      </c>
      <c r="FF28">
        <v>36.423299999999998</v>
      </c>
      <c r="FG28">
        <v>32.552199999999999</v>
      </c>
      <c r="FH28">
        <v>30</v>
      </c>
      <c r="FI28">
        <v>32.215600000000002</v>
      </c>
      <c r="FJ28">
        <v>32.081800000000001</v>
      </c>
      <c r="FK28">
        <v>30.950299999999999</v>
      </c>
      <c r="FL28">
        <v>0</v>
      </c>
      <c r="FM28">
        <v>100</v>
      </c>
      <c r="FN28">
        <v>-999.9</v>
      </c>
      <c r="FO28">
        <v>400</v>
      </c>
      <c r="FP28">
        <v>29.4588</v>
      </c>
      <c r="FQ28">
        <v>101.057</v>
      </c>
      <c r="FR28">
        <v>101.35599999999999</v>
      </c>
    </row>
    <row r="29" spans="1:174" x14ac:dyDescent="0.25">
      <c r="A29">
        <v>13</v>
      </c>
      <c r="B29">
        <v>1604002360.0999999</v>
      </c>
      <c r="C29">
        <v>2453</v>
      </c>
      <c r="D29" t="s">
        <v>348</v>
      </c>
      <c r="E29" t="s">
        <v>349</v>
      </c>
      <c r="F29" t="s">
        <v>350</v>
      </c>
      <c r="G29" t="s">
        <v>351</v>
      </c>
      <c r="H29">
        <v>1604002352.0999999</v>
      </c>
      <c r="I29">
        <f t="shared" si="0"/>
        <v>2.2491754940725688E-3</v>
      </c>
      <c r="J29">
        <f t="shared" si="1"/>
        <v>7.7628698277322155</v>
      </c>
      <c r="K29">
        <f t="shared" si="2"/>
        <v>389.64309677419402</v>
      </c>
      <c r="L29">
        <f t="shared" si="3"/>
        <v>182.84042434072154</v>
      </c>
      <c r="M29">
        <f t="shared" si="4"/>
        <v>18.608300497382753</v>
      </c>
      <c r="N29">
        <f t="shared" si="5"/>
        <v>39.655321615276762</v>
      </c>
      <c r="O29">
        <f t="shared" si="6"/>
        <v>6.5727881591883336E-2</v>
      </c>
      <c r="P29">
        <f t="shared" si="7"/>
        <v>2.9588107580845957</v>
      </c>
      <c r="Q29">
        <f t="shared" si="8"/>
        <v>6.492737849987601E-2</v>
      </c>
      <c r="R29">
        <f t="shared" si="9"/>
        <v>4.0650721202177054E-2</v>
      </c>
      <c r="S29">
        <f t="shared" si="10"/>
        <v>214.76869262685611</v>
      </c>
      <c r="T29">
        <f t="shared" si="11"/>
        <v>38.035150328768893</v>
      </c>
      <c r="U29">
        <f t="shared" si="12"/>
        <v>37.027058064516098</v>
      </c>
      <c r="V29">
        <f t="shared" si="13"/>
        <v>6.314196374213231</v>
      </c>
      <c r="W29">
        <f t="shared" si="14"/>
        <v>45.85360697312916</v>
      </c>
      <c r="X29">
        <f t="shared" si="15"/>
        <v>2.9490675472325889</v>
      </c>
      <c r="Y29">
        <f t="shared" si="16"/>
        <v>6.4314843300348929</v>
      </c>
      <c r="Z29">
        <f t="shared" si="17"/>
        <v>3.3651288269806421</v>
      </c>
      <c r="AA29">
        <f t="shared" si="18"/>
        <v>-99.188639288600285</v>
      </c>
      <c r="AB29">
        <f t="shared" si="19"/>
        <v>53.863206809453125</v>
      </c>
      <c r="AC29">
        <f t="shared" si="20"/>
        <v>4.3430465003373406</v>
      </c>
      <c r="AD29">
        <f t="shared" si="21"/>
        <v>173.78630664804629</v>
      </c>
      <c r="AE29">
        <v>1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51968.684721699537</v>
      </c>
      <c r="AJ29" t="s">
        <v>290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352</v>
      </c>
      <c r="AR29">
        <v>15344.2</v>
      </c>
      <c r="AS29">
        <v>837.22083999999995</v>
      </c>
      <c r="AT29">
        <v>1.91</v>
      </c>
      <c r="AU29">
        <f t="shared" si="27"/>
        <v>-437.33551832460734</v>
      </c>
      <c r="AV29">
        <v>0.5</v>
      </c>
      <c r="AW29">
        <f t="shared" si="28"/>
        <v>1095.8872264340355</v>
      </c>
      <c r="AX29">
        <f t="shared" si="29"/>
        <v>7.7628698277322155</v>
      </c>
      <c r="AY29">
        <f t="shared" si="30"/>
        <v>-239635.20409892261</v>
      </c>
      <c r="AZ29">
        <f t="shared" si="31"/>
        <v>-1.0575916230366496</v>
      </c>
      <c r="BA29">
        <f t="shared" si="32"/>
        <v>7.6108354093043012E-3</v>
      </c>
      <c r="BB29">
        <f t="shared" si="33"/>
        <v>1706.8952879581152</v>
      </c>
      <c r="BC29" t="s">
        <v>353</v>
      </c>
      <c r="BD29">
        <v>3.93</v>
      </c>
      <c r="BE29">
        <f t="shared" si="34"/>
        <v>-2.0200000000000005</v>
      </c>
      <c r="BF29">
        <f t="shared" si="35"/>
        <v>413.52021782178207</v>
      </c>
      <c r="BG29">
        <f t="shared" si="36"/>
        <v>1.0006199837331</v>
      </c>
      <c r="BH29">
        <f t="shared" si="37"/>
        <v>1.1706131730407476</v>
      </c>
      <c r="BI29">
        <f t="shared" si="38"/>
        <v>1.2802034323853435</v>
      </c>
      <c r="BJ29">
        <f t="shared" si="39"/>
        <v>1.9411060718932935</v>
      </c>
      <c r="BK29">
        <f t="shared" si="40"/>
        <v>-0.94110607189329354</v>
      </c>
      <c r="BL29">
        <f t="shared" si="41"/>
        <v>1300.0025806451599</v>
      </c>
      <c r="BM29">
        <f t="shared" si="42"/>
        <v>1095.8872264340355</v>
      </c>
      <c r="BN29">
        <f t="shared" si="43"/>
        <v>0.842988500753724</v>
      </c>
      <c r="BO29">
        <f t="shared" si="44"/>
        <v>0.19597700150744812</v>
      </c>
      <c r="BP29">
        <v>6</v>
      </c>
      <c r="BQ29">
        <v>0.5</v>
      </c>
      <c r="BR29" t="s">
        <v>293</v>
      </c>
      <c r="BS29">
        <v>2</v>
      </c>
      <c r="BT29">
        <v>1604002352.0999999</v>
      </c>
      <c r="BU29">
        <v>389.64309677419402</v>
      </c>
      <c r="BV29">
        <v>400.01161290322602</v>
      </c>
      <c r="BW29">
        <v>28.976787096774199</v>
      </c>
      <c r="BX29">
        <v>26.355625806451599</v>
      </c>
      <c r="BY29">
        <v>389.64309677419402</v>
      </c>
      <c r="BZ29">
        <v>28.739187096774199</v>
      </c>
      <c r="CA29">
        <v>499.931451612903</v>
      </c>
      <c r="CB29">
        <v>101.673516129032</v>
      </c>
      <c r="CC29">
        <v>9.9932300000000002E-2</v>
      </c>
      <c r="CD29">
        <v>37.364725806451602</v>
      </c>
      <c r="CE29">
        <v>37.027058064516098</v>
      </c>
      <c r="CF29">
        <v>999.9</v>
      </c>
      <c r="CG29">
        <v>0</v>
      </c>
      <c r="CH29">
        <v>0</v>
      </c>
      <c r="CI29">
        <v>10000.402580645199</v>
      </c>
      <c r="CJ29">
        <v>0</v>
      </c>
      <c r="CK29">
        <v>850.43083870967803</v>
      </c>
      <c r="CL29">
        <v>1300.0025806451599</v>
      </c>
      <c r="CM29">
        <v>0.89999774193548399</v>
      </c>
      <c r="CN29">
        <v>0.10000210322580599</v>
      </c>
      <c r="CO29">
        <v>0</v>
      </c>
      <c r="CP29">
        <v>839.061709677419</v>
      </c>
      <c r="CQ29">
        <v>4.99979</v>
      </c>
      <c r="CR29">
        <v>10988.348387096799</v>
      </c>
      <c r="CS29">
        <v>11051.3064516129</v>
      </c>
      <c r="CT29">
        <v>45.316064516129003</v>
      </c>
      <c r="CU29">
        <v>48.122967741935497</v>
      </c>
      <c r="CV29">
        <v>46.268000000000001</v>
      </c>
      <c r="CW29">
        <v>47.620935483871001</v>
      </c>
      <c r="CX29">
        <v>47.600612903225802</v>
      </c>
      <c r="CY29">
        <v>1165.5006451612901</v>
      </c>
      <c r="CZ29">
        <v>129.50193548387099</v>
      </c>
      <c r="DA29">
        <v>0</v>
      </c>
      <c r="DB29">
        <v>166.10000014305101</v>
      </c>
      <c r="DC29">
        <v>0</v>
      </c>
      <c r="DD29">
        <v>837.22083999999995</v>
      </c>
      <c r="DE29">
        <v>-127.31715364285201</v>
      </c>
      <c r="DF29">
        <v>-951.899998997686</v>
      </c>
      <c r="DG29">
        <v>10972.564</v>
      </c>
      <c r="DH29">
        <v>15</v>
      </c>
      <c r="DI29">
        <v>0</v>
      </c>
      <c r="DJ29" t="s">
        <v>294</v>
      </c>
      <c r="DK29">
        <v>1603922837.0999999</v>
      </c>
      <c r="DL29">
        <v>1603922837.0999999</v>
      </c>
      <c r="DM29">
        <v>0</v>
      </c>
      <c r="DN29">
        <v>3.5999999999999997E-2</v>
      </c>
      <c r="DO29">
        <v>1.7000000000000001E-2</v>
      </c>
      <c r="DP29">
        <v>0.377</v>
      </c>
      <c r="DQ29">
        <v>-0.105</v>
      </c>
      <c r="DR29">
        <v>400</v>
      </c>
      <c r="DS29">
        <v>12</v>
      </c>
      <c r="DT29">
        <v>0.27</v>
      </c>
      <c r="DU29">
        <v>0.26</v>
      </c>
      <c r="DV29">
        <v>7.7622309194985304</v>
      </c>
      <c r="DW29">
        <v>2.4322759941706101E-2</v>
      </c>
      <c r="DX29">
        <v>2.04579609665629E-2</v>
      </c>
      <c r="DY29">
        <v>1</v>
      </c>
      <c r="DZ29">
        <v>-10.368383870967699</v>
      </c>
      <c r="EA29">
        <v>-0.53430967741934698</v>
      </c>
      <c r="EB29">
        <v>4.8738056249209398E-2</v>
      </c>
      <c r="EC29">
        <v>0</v>
      </c>
      <c r="ED29">
        <v>2.6211554838709699</v>
      </c>
      <c r="EE29">
        <v>1.1530379032258</v>
      </c>
      <c r="EF29">
        <v>8.7181338556527196E-2</v>
      </c>
      <c r="EG29">
        <v>0</v>
      </c>
      <c r="EH29">
        <v>1</v>
      </c>
      <c r="EI29">
        <v>3</v>
      </c>
      <c r="EJ29" t="s">
        <v>318</v>
      </c>
      <c r="EK29">
        <v>100</v>
      </c>
      <c r="EL29">
        <v>100</v>
      </c>
      <c r="EM29">
        <v>0</v>
      </c>
      <c r="EN29">
        <v>0.24099999999999999</v>
      </c>
      <c r="EO29">
        <v>0</v>
      </c>
      <c r="EP29">
        <v>0</v>
      </c>
      <c r="EQ29">
        <v>0</v>
      </c>
      <c r="ER29">
        <v>0</v>
      </c>
      <c r="ES29">
        <v>-0.13641089254119901</v>
      </c>
      <c r="ET29">
        <v>-5.6976549660881903E-3</v>
      </c>
      <c r="EU29">
        <v>7.2294696533427402E-4</v>
      </c>
      <c r="EV29">
        <v>-2.5009322186793402E-6</v>
      </c>
      <c r="EW29">
        <v>-1</v>
      </c>
      <c r="EX29">
        <v>-1</v>
      </c>
      <c r="EY29">
        <v>-1</v>
      </c>
      <c r="EZ29">
        <v>-1</v>
      </c>
      <c r="FA29">
        <v>1325.4</v>
      </c>
      <c r="FB29">
        <v>1325.4</v>
      </c>
      <c r="FC29">
        <v>2</v>
      </c>
      <c r="FD29">
        <v>497.54700000000003</v>
      </c>
      <c r="FE29">
        <v>450.43599999999998</v>
      </c>
      <c r="FF29">
        <v>36.363100000000003</v>
      </c>
      <c r="FG29">
        <v>32.612200000000001</v>
      </c>
      <c r="FH29">
        <v>30.000800000000002</v>
      </c>
      <c r="FI29">
        <v>32.249699999999997</v>
      </c>
      <c r="FJ29">
        <v>32.123199999999997</v>
      </c>
      <c r="FK29">
        <v>30.9588</v>
      </c>
      <c r="FL29">
        <v>0</v>
      </c>
      <c r="FM29">
        <v>100</v>
      </c>
      <c r="FN29">
        <v>-999.9</v>
      </c>
      <c r="FO29">
        <v>400</v>
      </c>
      <c r="FP29">
        <v>30.519100000000002</v>
      </c>
      <c r="FQ29">
        <v>101.08</v>
      </c>
      <c r="FR29">
        <v>101.27800000000001</v>
      </c>
    </row>
    <row r="30" spans="1:174" x14ac:dyDescent="0.25">
      <c r="A30">
        <v>14</v>
      </c>
      <c r="B30">
        <v>1604002440.5999999</v>
      </c>
      <c r="C30">
        <v>2533.5</v>
      </c>
      <c r="D30" t="s">
        <v>354</v>
      </c>
      <c r="E30" t="s">
        <v>355</v>
      </c>
      <c r="F30" t="s">
        <v>350</v>
      </c>
      <c r="G30" t="s">
        <v>351</v>
      </c>
      <c r="H30">
        <v>1604002432.5999999</v>
      </c>
      <c r="I30">
        <f t="shared" si="0"/>
        <v>1.7708426755550844E-3</v>
      </c>
      <c r="J30">
        <f t="shared" si="1"/>
        <v>5.8033808513566862</v>
      </c>
      <c r="K30">
        <f t="shared" si="2"/>
        <v>392.20590322580603</v>
      </c>
      <c r="L30">
        <f t="shared" si="3"/>
        <v>192.5420306574641</v>
      </c>
      <c r="M30">
        <f t="shared" si="4"/>
        <v>19.595304462806258</v>
      </c>
      <c r="N30">
        <f t="shared" si="5"/>
        <v>39.915409947514554</v>
      </c>
      <c r="O30">
        <f t="shared" si="6"/>
        <v>5.106981202219496E-2</v>
      </c>
      <c r="P30">
        <f t="shared" si="7"/>
        <v>2.9586851620914176</v>
      </c>
      <c r="Q30">
        <f t="shared" si="8"/>
        <v>5.0585098826766234E-2</v>
      </c>
      <c r="R30">
        <f t="shared" si="9"/>
        <v>3.1658852790580019E-2</v>
      </c>
      <c r="S30">
        <f t="shared" si="10"/>
        <v>214.77007380115765</v>
      </c>
      <c r="T30">
        <f t="shared" si="11"/>
        <v>37.988706436705698</v>
      </c>
      <c r="U30">
        <f t="shared" si="12"/>
        <v>36.955503225806503</v>
      </c>
      <c r="V30">
        <f t="shared" si="13"/>
        <v>6.2895818600083766</v>
      </c>
      <c r="W30">
        <f t="shared" si="14"/>
        <v>45.311010807297976</v>
      </c>
      <c r="X30">
        <f t="shared" si="15"/>
        <v>2.8874757450934219</v>
      </c>
      <c r="Y30">
        <f t="shared" si="16"/>
        <v>6.3725696991697953</v>
      </c>
      <c r="Z30">
        <f t="shared" si="17"/>
        <v>3.4021061149149547</v>
      </c>
      <c r="AA30">
        <f t="shared" si="18"/>
        <v>-78.09416199197922</v>
      </c>
      <c r="AB30">
        <f t="shared" si="19"/>
        <v>38.327352140500771</v>
      </c>
      <c r="AC30">
        <f t="shared" si="20"/>
        <v>3.0869123917988874</v>
      </c>
      <c r="AD30">
        <f t="shared" si="21"/>
        <v>178.0901763414781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51993.395236588571</v>
      </c>
      <c r="AJ30" t="s">
        <v>290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356</v>
      </c>
      <c r="AR30">
        <v>15473.7</v>
      </c>
      <c r="AS30">
        <v>640.50995999999998</v>
      </c>
      <c r="AT30">
        <v>1384.6</v>
      </c>
      <c r="AU30">
        <f t="shared" si="27"/>
        <v>0.53740433338148197</v>
      </c>
      <c r="AV30">
        <v>0.5</v>
      </c>
      <c r="AW30">
        <f t="shared" si="28"/>
        <v>1095.893807079211</v>
      </c>
      <c r="AX30">
        <f t="shared" si="29"/>
        <v>5.8033808513566862</v>
      </c>
      <c r="AY30">
        <f t="shared" si="30"/>
        <v>294.46904042514888</v>
      </c>
      <c r="AZ30">
        <f t="shared" si="31"/>
        <v>1.6250252780586449</v>
      </c>
      <c r="BA30">
        <f t="shared" si="32"/>
        <v>5.8227615576914036E-3</v>
      </c>
      <c r="BB30">
        <f t="shared" si="33"/>
        <v>1.3559728441427128</v>
      </c>
      <c r="BC30" t="s">
        <v>357</v>
      </c>
      <c r="BD30">
        <v>-865.41</v>
      </c>
      <c r="BE30">
        <f t="shared" si="34"/>
        <v>2250.0099999999998</v>
      </c>
      <c r="BF30">
        <f t="shared" si="35"/>
        <v>0.33070521464349045</v>
      </c>
      <c r="BG30">
        <f t="shared" si="36"/>
        <v>0.4548720893327422</v>
      </c>
      <c r="BH30">
        <f t="shared" si="37"/>
        <v>1.1120376290437539</v>
      </c>
      <c r="BI30">
        <f t="shared" si="38"/>
        <v>0.73724877544264089</v>
      </c>
      <c r="BJ30">
        <f t="shared" si="39"/>
        <v>-0.44682458927668051</v>
      </c>
      <c r="BK30">
        <f t="shared" si="40"/>
        <v>1.4468245892766805</v>
      </c>
      <c r="BL30">
        <f t="shared" si="41"/>
        <v>1300.0103225806499</v>
      </c>
      <c r="BM30">
        <f t="shared" si="42"/>
        <v>1095.893807079211</v>
      </c>
      <c r="BN30">
        <f t="shared" si="43"/>
        <v>0.84298854250922606</v>
      </c>
      <c r="BO30">
        <f t="shared" si="44"/>
        <v>0.19597708501845207</v>
      </c>
      <c r="BP30">
        <v>6</v>
      </c>
      <c r="BQ30">
        <v>0.5</v>
      </c>
      <c r="BR30" t="s">
        <v>293</v>
      </c>
      <c r="BS30">
        <v>2</v>
      </c>
      <c r="BT30">
        <v>1604002432.5999999</v>
      </c>
      <c r="BU30">
        <v>392.20590322580603</v>
      </c>
      <c r="BV30">
        <v>400.00338709677402</v>
      </c>
      <c r="BW30">
        <v>28.372125806451599</v>
      </c>
      <c r="BX30">
        <v>26.3074096774194</v>
      </c>
      <c r="BY30">
        <v>392.20590322580603</v>
      </c>
      <c r="BZ30">
        <v>28.151783870967702</v>
      </c>
      <c r="CA30">
        <v>500.00096774193503</v>
      </c>
      <c r="CB30">
        <v>101.671580645161</v>
      </c>
      <c r="CC30">
        <v>9.99878580645161E-2</v>
      </c>
      <c r="CD30">
        <v>37.195787096774197</v>
      </c>
      <c r="CE30">
        <v>36.955503225806503</v>
      </c>
      <c r="CF30">
        <v>999.9</v>
      </c>
      <c r="CG30">
        <v>0</v>
      </c>
      <c r="CH30">
        <v>0</v>
      </c>
      <c r="CI30">
        <v>9999.8806451612909</v>
      </c>
      <c r="CJ30">
        <v>0</v>
      </c>
      <c r="CK30">
        <v>1124.64425806452</v>
      </c>
      <c r="CL30">
        <v>1300.0103225806499</v>
      </c>
      <c r="CM30">
        <v>0.89999583870967703</v>
      </c>
      <c r="CN30">
        <v>0.100004070967742</v>
      </c>
      <c r="CO30">
        <v>0</v>
      </c>
      <c r="CP30">
        <v>640.67161290322599</v>
      </c>
      <c r="CQ30">
        <v>4.99979</v>
      </c>
      <c r="CR30">
        <v>8427.5448387096803</v>
      </c>
      <c r="CS30">
        <v>11051.364516129001</v>
      </c>
      <c r="CT30">
        <v>45.256</v>
      </c>
      <c r="CU30">
        <v>48</v>
      </c>
      <c r="CV30">
        <v>46.197161290322597</v>
      </c>
      <c r="CW30">
        <v>47.483741935483799</v>
      </c>
      <c r="CX30">
        <v>47.506</v>
      </c>
      <c r="CY30">
        <v>1165.5058064516099</v>
      </c>
      <c r="CZ30">
        <v>129.504516129032</v>
      </c>
      <c r="DA30">
        <v>0</v>
      </c>
      <c r="DB30">
        <v>79.400000095367403</v>
      </c>
      <c r="DC30">
        <v>0</v>
      </c>
      <c r="DD30">
        <v>640.50995999999998</v>
      </c>
      <c r="DE30">
        <v>-14.6983076924251</v>
      </c>
      <c r="DF30">
        <v>274.18076926623098</v>
      </c>
      <c r="DG30">
        <v>8430.1975999999995</v>
      </c>
      <c r="DH30">
        <v>15</v>
      </c>
      <c r="DI30">
        <v>0</v>
      </c>
      <c r="DJ30" t="s">
        <v>294</v>
      </c>
      <c r="DK30">
        <v>1603922837.0999999</v>
      </c>
      <c r="DL30">
        <v>1603922837.0999999</v>
      </c>
      <c r="DM30">
        <v>0</v>
      </c>
      <c r="DN30">
        <v>3.5999999999999997E-2</v>
      </c>
      <c r="DO30">
        <v>1.7000000000000001E-2</v>
      </c>
      <c r="DP30">
        <v>0.377</v>
      </c>
      <c r="DQ30">
        <v>-0.105</v>
      </c>
      <c r="DR30">
        <v>400</v>
      </c>
      <c r="DS30">
        <v>12</v>
      </c>
      <c r="DT30">
        <v>0.27</v>
      </c>
      <c r="DU30">
        <v>0.26</v>
      </c>
      <c r="DV30">
        <v>5.7903294773526097</v>
      </c>
      <c r="DW30">
        <v>0.69635034255061001</v>
      </c>
      <c r="DX30">
        <v>5.4013218200969097E-2</v>
      </c>
      <c r="DY30">
        <v>0</v>
      </c>
      <c r="DZ30">
        <v>-7.78718741935484</v>
      </c>
      <c r="EA30">
        <v>-1.0686362903225399</v>
      </c>
      <c r="EB30">
        <v>8.1747328099484706E-2</v>
      </c>
      <c r="EC30">
        <v>0</v>
      </c>
      <c r="ED30">
        <v>2.0592387096774201</v>
      </c>
      <c r="EE30">
        <v>0.65673483870967697</v>
      </c>
      <c r="EF30">
        <v>4.9475160189275003E-2</v>
      </c>
      <c r="EG30">
        <v>0</v>
      </c>
      <c r="EH30">
        <v>0</v>
      </c>
      <c r="EI30">
        <v>3</v>
      </c>
      <c r="EJ30" t="s">
        <v>295</v>
      </c>
      <c r="EK30">
        <v>100</v>
      </c>
      <c r="EL30">
        <v>100</v>
      </c>
      <c r="EM30">
        <v>0</v>
      </c>
      <c r="EN30">
        <v>0.22220000000000001</v>
      </c>
      <c r="EO30">
        <v>0</v>
      </c>
      <c r="EP30">
        <v>0</v>
      </c>
      <c r="EQ30">
        <v>0</v>
      </c>
      <c r="ER30">
        <v>0</v>
      </c>
      <c r="ES30">
        <v>-0.13641089254119901</v>
      </c>
      <c r="ET30">
        <v>-5.6976549660881903E-3</v>
      </c>
      <c r="EU30">
        <v>7.2294696533427402E-4</v>
      </c>
      <c r="EV30">
        <v>-2.5009322186793402E-6</v>
      </c>
      <c r="EW30">
        <v>-1</v>
      </c>
      <c r="EX30">
        <v>-1</v>
      </c>
      <c r="EY30">
        <v>-1</v>
      </c>
      <c r="EZ30">
        <v>-1</v>
      </c>
      <c r="FA30">
        <v>1326.7</v>
      </c>
      <c r="FB30">
        <v>1326.7</v>
      </c>
      <c r="FC30">
        <v>2</v>
      </c>
      <c r="FD30">
        <v>498.72300000000001</v>
      </c>
      <c r="FE30">
        <v>446.17899999999997</v>
      </c>
      <c r="FF30">
        <v>36.286999999999999</v>
      </c>
      <c r="FG30">
        <v>32.6751</v>
      </c>
      <c r="FH30">
        <v>30.000299999999999</v>
      </c>
      <c r="FI30">
        <v>32.291600000000003</v>
      </c>
      <c r="FJ30">
        <v>32.1541</v>
      </c>
      <c r="FK30">
        <v>30.955200000000001</v>
      </c>
      <c r="FL30">
        <v>0</v>
      </c>
      <c r="FM30">
        <v>100</v>
      </c>
      <c r="FN30">
        <v>-999.9</v>
      </c>
      <c r="FO30">
        <v>400</v>
      </c>
      <c r="FP30">
        <v>30.519100000000002</v>
      </c>
      <c r="FQ30">
        <v>101.05500000000001</v>
      </c>
      <c r="FR30">
        <v>101.292</v>
      </c>
    </row>
    <row r="31" spans="1:174" x14ac:dyDescent="0.25">
      <c r="A31">
        <v>15</v>
      </c>
      <c r="B31">
        <v>1604002525.0999999</v>
      </c>
      <c r="C31">
        <v>2618</v>
      </c>
      <c r="D31" t="s">
        <v>358</v>
      </c>
      <c r="E31" t="s">
        <v>359</v>
      </c>
      <c r="F31" t="s">
        <v>360</v>
      </c>
      <c r="G31" t="s">
        <v>289</v>
      </c>
      <c r="H31">
        <v>1604002517.3499999</v>
      </c>
      <c r="I31">
        <f t="shared" si="0"/>
        <v>3.8277751786167866E-3</v>
      </c>
      <c r="J31">
        <f t="shared" si="1"/>
        <v>11.381028530067315</v>
      </c>
      <c r="K31">
        <f t="shared" si="2"/>
        <v>384.56573333333301</v>
      </c>
      <c r="L31">
        <f t="shared" si="3"/>
        <v>224.99682811637541</v>
      </c>
      <c r="M31">
        <f t="shared" si="4"/>
        <v>22.896687144635191</v>
      </c>
      <c r="N31">
        <f t="shared" si="5"/>
        <v>39.135135176777531</v>
      </c>
      <c r="O31">
        <f t="shared" si="6"/>
        <v>0.12840910583476844</v>
      </c>
      <c r="P31">
        <f t="shared" si="7"/>
        <v>2.9584753297684667</v>
      </c>
      <c r="Q31">
        <f t="shared" si="8"/>
        <v>0.12539124047105424</v>
      </c>
      <c r="R31">
        <f t="shared" si="9"/>
        <v>7.8634761166485032E-2</v>
      </c>
      <c r="S31">
        <f t="shared" si="10"/>
        <v>214.76428538023939</v>
      </c>
      <c r="T31">
        <f t="shared" si="11"/>
        <v>37.51621526804049</v>
      </c>
      <c r="U31">
        <f t="shared" si="12"/>
        <v>36.633369999999999</v>
      </c>
      <c r="V31">
        <f t="shared" si="13"/>
        <v>6.1797984547165425</v>
      </c>
      <c r="W31">
        <f t="shared" si="14"/>
        <v>50.329390120840664</v>
      </c>
      <c r="X31">
        <f t="shared" si="15"/>
        <v>3.2166906801679662</v>
      </c>
      <c r="Y31">
        <f t="shared" si="16"/>
        <v>6.3912768909869655</v>
      </c>
      <c r="Z31">
        <f t="shared" si="17"/>
        <v>2.9631077745485763</v>
      </c>
      <c r="AA31">
        <f t="shared" si="18"/>
        <v>-168.80488537700029</v>
      </c>
      <c r="AB31">
        <f t="shared" si="19"/>
        <v>98.283313118622857</v>
      </c>
      <c r="AC31">
        <f t="shared" si="20"/>
        <v>7.9061045367248655</v>
      </c>
      <c r="AD31">
        <f t="shared" si="21"/>
        <v>152.14881765858681</v>
      </c>
      <c r="AE31">
        <v>23</v>
      </c>
      <c r="AF31">
        <v>5</v>
      </c>
      <c r="AG31">
        <f t="shared" si="22"/>
        <v>1</v>
      </c>
      <c r="AH31">
        <f t="shared" si="23"/>
        <v>0</v>
      </c>
      <c r="AI31">
        <f t="shared" si="24"/>
        <v>51978.298957095169</v>
      </c>
      <c r="AJ31" t="s">
        <v>290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361</v>
      </c>
      <c r="AR31">
        <v>15533.2</v>
      </c>
      <c r="AS31">
        <v>734.33396000000005</v>
      </c>
      <c r="AT31">
        <v>1002.74</v>
      </c>
      <c r="AU31">
        <f t="shared" si="27"/>
        <v>0.26767261702933953</v>
      </c>
      <c r="AV31">
        <v>0.5</v>
      </c>
      <c r="AW31">
        <f t="shared" si="28"/>
        <v>1095.8630486351851</v>
      </c>
      <c r="AX31">
        <f t="shared" si="29"/>
        <v>11.381028530067315</v>
      </c>
      <c r="AY31">
        <f t="shared" si="30"/>
        <v>146.6662650669652</v>
      </c>
      <c r="AZ31">
        <f t="shared" si="31"/>
        <v>0.45604044916927616</v>
      </c>
      <c r="BA31">
        <f t="shared" si="32"/>
        <v>1.0912655577517002E-2</v>
      </c>
      <c r="BB31">
        <f t="shared" si="33"/>
        <v>2.2531663242714961</v>
      </c>
      <c r="BC31" t="s">
        <v>362</v>
      </c>
      <c r="BD31">
        <v>545.45000000000005</v>
      </c>
      <c r="BE31">
        <f t="shared" si="34"/>
        <v>457.28999999999996</v>
      </c>
      <c r="BF31">
        <f t="shared" si="35"/>
        <v>0.5869492881978613</v>
      </c>
      <c r="BG31">
        <f t="shared" si="36"/>
        <v>0.83167012070101565</v>
      </c>
      <c r="BH31">
        <f t="shared" si="37"/>
        <v>0.93435621060298468</v>
      </c>
      <c r="BI31">
        <f t="shared" si="38"/>
        <v>0.88719754581064858</v>
      </c>
      <c r="BJ31">
        <f t="shared" si="39"/>
        <v>0.43597532823829016</v>
      </c>
      <c r="BK31">
        <f t="shared" si="40"/>
        <v>0.56402467176170989</v>
      </c>
      <c r="BL31">
        <f t="shared" si="41"/>
        <v>1299.9736666666699</v>
      </c>
      <c r="BM31">
        <f t="shared" si="42"/>
        <v>1095.8630486351851</v>
      </c>
      <c r="BN31">
        <f t="shared" si="43"/>
        <v>0.84298865179718951</v>
      </c>
      <c r="BO31">
        <f t="shared" si="44"/>
        <v>0.19597730359437898</v>
      </c>
      <c r="BP31">
        <v>6</v>
      </c>
      <c r="BQ31">
        <v>0.5</v>
      </c>
      <c r="BR31" t="s">
        <v>293</v>
      </c>
      <c r="BS31">
        <v>2</v>
      </c>
      <c r="BT31">
        <v>1604002517.3499999</v>
      </c>
      <c r="BU31">
        <v>384.56573333333301</v>
      </c>
      <c r="BV31">
        <v>399.989466666667</v>
      </c>
      <c r="BW31">
        <v>31.609166666666699</v>
      </c>
      <c r="BX31">
        <v>27.161010000000001</v>
      </c>
      <c r="BY31">
        <v>384.56573333333301</v>
      </c>
      <c r="BZ31">
        <v>31.292576666666701</v>
      </c>
      <c r="CA31">
        <v>499.99799999999999</v>
      </c>
      <c r="CB31">
        <v>101.664466666667</v>
      </c>
      <c r="CC31">
        <v>0.10002191000000001</v>
      </c>
      <c r="CD31">
        <v>37.249576666666698</v>
      </c>
      <c r="CE31">
        <v>36.633369999999999</v>
      </c>
      <c r="CF31">
        <v>999.9</v>
      </c>
      <c r="CG31">
        <v>0</v>
      </c>
      <c r="CH31">
        <v>0</v>
      </c>
      <c r="CI31">
        <v>9999.3903333333292</v>
      </c>
      <c r="CJ31">
        <v>0</v>
      </c>
      <c r="CK31">
        <v>417.01443333333299</v>
      </c>
      <c r="CL31">
        <v>1299.9736666666699</v>
      </c>
      <c r="CM31">
        <v>0.89999346666666702</v>
      </c>
      <c r="CN31">
        <v>0.100006626666667</v>
      </c>
      <c r="CO31">
        <v>0</v>
      </c>
      <c r="CP31">
        <v>735.05926666666699</v>
      </c>
      <c r="CQ31">
        <v>4.99979</v>
      </c>
      <c r="CR31">
        <v>10578.063333333301</v>
      </c>
      <c r="CS31">
        <v>11051.03</v>
      </c>
      <c r="CT31">
        <v>45.833033333333297</v>
      </c>
      <c r="CU31">
        <v>48.4872333333333</v>
      </c>
      <c r="CV31">
        <v>46.830966666666697</v>
      </c>
      <c r="CW31">
        <v>47.9789666666667</v>
      </c>
      <c r="CX31">
        <v>47.995633333333302</v>
      </c>
      <c r="CY31">
        <v>1165.4686666666701</v>
      </c>
      <c r="CZ31">
        <v>129.505666666667</v>
      </c>
      <c r="DA31">
        <v>0</v>
      </c>
      <c r="DB31">
        <v>83.5</v>
      </c>
      <c r="DC31">
        <v>0</v>
      </c>
      <c r="DD31">
        <v>734.33396000000005</v>
      </c>
      <c r="DE31">
        <v>-145.160307701276</v>
      </c>
      <c r="DF31">
        <v>-927.80769329498298</v>
      </c>
      <c r="DG31">
        <v>10571.843999999999</v>
      </c>
      <c r="DH31">
        <v>15</v>
      </c>
      <c r="DI31">
        <v>0</v>
      </c>
      <c r="DJ31" t="s">
        <v>294</v>
      </c>
      <c r="DK31">
        <v>1603922837.0999999</v>
      </c>
      <c r="DL31">
        <v>1603922837.0999999</v>
      </c>
      <c r="DM31">
        <v>0</v>
      </c>
      <c r="DN31">
        <v>3.5999999999999997E-2</v>
      </c>
      <c r="DO31">
        <v>1.7000000000000001E-2</v>
      </c>
      <c r="DP31">
        <v>0.377</v>
      </c>
      <c r="DQ31">
        <v>-0.105</v>
      </c>
      <c r="DR31">
        <v>400</v>
      </c>
      <c r="DS31">
        <v>12</v>
      </c>
      <c r="DT31">
        <v>0.27</v>
      </c>
      <c r="DU31">
        <v>0.26</v>
      </c>
      <c r="DV31">
        <v>11.3833753276552</v>
      </c>
      <c r="DW31">
        <v>-5.0279089430164799E-2</v>
      </c>
      <c r="DX31">
        <v>2.93011379353183E-2</v>
      </c>
      <c r="DY31">
        <v>1</v>
      </c>
      <c r="DZ31">
        <v>-15.422935483871001</v>
      </c>
      <c r="EA31">
        <v>-1.4133870967681201E-2</v>
      </c>
      <c r="EB31">
        <v>3.8995910028609498E-2</v>
      </c>
      <c r="EC31">
        <v>1</v>
      </c>
      <c r="ED31">
        <v>4.4458822580645201</v>
      </c>
      <c r="EE31">
        <v>0.31727516129031003</v>
      </c>
      <c r="EF31">
        <v>2.70300413172237E-2</v>
      </c>
      <c r="EG31">
        <v>0</v>
      </c>
      <c r="EH31">
        <v>2</v>
      </c>
      <c r="EI31">
        <v>3</v>
      </c>
      <c r="EJ31" t="s">
        <v>325</v>
      </c>
      <c r="EK31">
        <v>100</v>
      </c>
      <c r="EL31">
        <v>100</v>
      </c>
      <c r="EM31">
        <v>0</v>
      </c>
      <c r="EN31">
        <v>0.31950000000000001</v>
      </c>
      <c r="EO31">
        <v>0</v>
      </c>
      <c r="EP31">
        <v>0</v>
      </c>
      <c r="EQ31">
        <v>0</v>
      </c>
      <c r="ER31">
        <v>0</v>
      </c>
      <c r="ES31">
        <v>0.225432467281933</v>
      </c>
      <c r="ET31">
        <v>0</v>
      </c>
      <c r="EU31">
        <v>0</v>
      </c>
      <c r="EV31">
        <v>0</v>
      </c>
      <c r="EW31">
        <v>-1</v>
      </c>
      <c r="EX31">
        <v>-1</v>
      </c>
      <c r="EY31">
        <v>-1</v>
      </c>
      <c r="EZ31">
        <v>-1</v>
      </c>
      <c r="FA31">
        <v>1328.1</v>
      </c>
      <c r="FB31">
        <v>1328.1</v>
      </c>
      <c r="FC31">
        <v>2</v>
      </c>
      <c r="FD31">
        <v>471.42</v>
      </c>
      <c r="FE31">
        <v>460.21300000000002</v>
      </c>
      <c r="FF31">
        <v>36.255400000000002</v>
      </c>
      <c r="FG31">
        <v>32.706699999999998</v>
      </c>
      <c r="FH31">
        <v>30.000499999999999</v>
      </c>
      <c r="FI31">
        <v>32.3354</v>
      </c>
      <c r="FJ31">
        <v>32.195999999999998</v>
      </c>
      <c r="FK31">
        <v>30.984200000000001</v>
      </c>
      <c r="FL31">
        <v>0</v>
      </c>
      <c r="FM31">
        <v>100</v>
      </c>
      <c r="FN31">
        <v>-999.9</v>
      </c>
      <c r="FO31">
        <v>400</v>
      </c>
      <c r="FP31">
        <v>30.519100000000002</v>
      </c>
      <c r="FQ31">
        <v>101.044</v>
      </c>
      <c r="FR31">
        <v>101.289</v>
      </c>
    </row>
    <row r="32" spans="1:174" x14ac:dyDescent="0.25">
      <c r="A32">
        <v>16</v>
      </c>
      <c r="B32">
        <v>1604002618.5999999</v>
      </c>
      <c r="C32">
        <v>2711.5</v>
      </c>
      <c r="D32" t="s">
        <v>363</v>
      </c>
      <c r="E32" t="s">
        <v>364</v>
      </c>
      <c r="F32" t="s">
        <v>360</v>
      </c>
      <c r="G32" t="s">
        <v>289</v>
      </c>
      <c r="H32">
        <v>1604002610.8499999</v>
      </c>
      <c r="I32">
        <f t="shared" si="0"/>
        <v>6.9471981816810356E-3</v>
      </c>
      <c r="J32">
        <f t="shared" si="1"/>
        <v>17.980833947860848</v>
      </c>
      <c r="K32">
        <f t="shared" si="2"/>
        <v>375.31599999999997</v>
      </c>
      <c r="L32">
        <f t="shared" si="3"/>
        <v>264.20604713907153</v>
      </c>
      <c r="M32">
        <f t="shared" si="4"/>
        <v>26.886486592323742</v>
      </c>
      <c r="N32">
        <f t="shared" si="5"/>
        <v>38.193405151597311</v>
      </c>
      <c r="O32">
        <f t="shared" si="6"/>
        <v>0.30513332925240921</v>
      </c>
      <c r="P32">
        <f t="shared" si="7"/>
        <v>2.958819765956453</v>
      </c>
      <c r="Q32">
        <f t="shared" si="8"/>
        <v>0.28866730562591636</v>
      </c>
      <c r="R32">
        <f t="shared" si="9"/>
        <v>0.18182238970672512</v>
      </c>
      <c r="S32">
        <f t="shared" si="10"/>
        <v>214.76483259272652</v>
      </c>
      <c r="T32">
        <f t="shared" si="11"/>
        <v>36.491030889423712</v>
      </c>
      <c r="U32">
        <f t="shared" si="12"/>
        <v>36.122296666666699</v>
      </c>
      <c r="V32">
        <f t="shared" si="13"/>
        <v>6.009037523758761</v>
      </c>
      <c r="W32">
        <f t="shared" si="14"/>
        <v>58.240392540740928</v>
      </c>
      <c r="X32">
        <f t="shared" si="15"/>
        <v>3.6765034729369508</v>
      </c>
      <c r="Y32">
        <f t="shared" si="16"/>
        <v>6.3126351189427936</v>
      </c>
      <c r="Z32">
        <f t="shared" si="17"/>
        <v>2.3325340508218102</v>
      </c>
      <c r="AA32">
        <f t="shared" si="18"/>
        <v>-306.37143981213364</v>
      </c>
      <c r="AB32">
        <f t="shared" si="19"/>
        <v>143.60099075500108</v>
      </c>
      <c r="AC32">
        <f t="shared" si="20"/>
        <v>11.5090056261642</v>
      </c>
      <c r="AD32">
        <f t="shared" si="21"/>
        <v>63.50338916175815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52026.088946612384</v>
      </c>
      <c r="AJ32" t="s">
        <v>290</v>
      </c>
      <c r="AK32">
        <v>15552.9</v>
      </c>
      <c r="AL32">
        <v>715.47692307692296</v>
      </c>
      <c r="AM32">
        <v>3262.08</v>
      </c>
      <c r="AN32">
        <f t="shared" si="25"/>
        <v>2546.603076923077</v>
      </c>
      <c r="AO32">
        <f t="shared" si="26"/>
        <v>0.78066849277855754</v>
      </c>
      <c r="AP32">
        <v>-0.57774747981622299</v>
      </c>
      <c r="AQ32" t="s">
        <v>365</v>
      </c>
      <c r="AR32">
        <v>15503.7</v>
      </c>
      <c r="AS32">
        <v>766.62504000000001</v>
      </c>
      <c r="AT32">
        <v>1186.5999999999999</v>
      </c>
      <c r="AU32">
        <f t="shared" si="27"/>
        <v>0.35393136693072635</v>
      </c>
      <c r="AV32">
        <v>0.5</v>
      </c>
      <c r="AW32">
        <f t="shared" si="28"/>
        <v>1095.8678706275814</v>
      </c>
      <c r="AX32">
        <f t="shared" si="29"/>
        <v>17.980833947860848</v>
      </c>
      <c r="AY32">
        <f t="shared" si="30"/>
        <v>193.93100671334213</v>
      </c>
      <c r="AZ32">
        <f t="shared" si="31"/>
        <v>1.4434350244395751</v>
      </c>
      <c r="BA32">
        <f t="shared" si="32"/>
        <v>1.693505387382965E-2</v>
      </c>
      <c r="BB32">
        <f t="shared" si="33"/>
        <v>1.7490982639474129</v>
      </c>
      <c r="BC32" t="s">
        <v>366</v>
      </c>
      <c r="BD32">
        <v>-526.17999999999995</v>
      </c>
      <c r="BE32">
        <f t="shared" si="34"/>
        <v>1712.7799999999997</v>
      </c>
      <c r="BF32">
        <f t="shared" si="35"/>
        <v>0.24520076133537289</v>
      </c>
      <c r="BG32">
        <f t="shared" si="36"/>
        <v>0.54787158220396703</v>
      </c>
      <c r="BH32">
        <f t="shared" si="37"/>
        <v>0.89143364138066128</v>
      </c>
      <c r="BI32">
        <f t="shared" si="38"/>
        <v>0.81499940795944159</v>
      </c>
      <c r="BJ32">
        <f t="shared" si="39"/>
        <v>-0.16829575068334124</v>
      </c>
      <c r="BK32">
        <f t="shared" si="40"/>
        <v>1.1682957506833413</v>
      </c>
      <c r="BL32">
        <f t="shared" si="41"/>
        <v>1299.97966666667</v>
      </c>
      <c r="BM32">
        <f t="shared" si="42"/>
        <v>1095.8678706275814</v>
      </c>
      <c r="BN32">
        <f t="shared" si="43"/>
        <v>0.84298847030241653</v>
      </c>
      <c r="BO32">
        <f t="shared" si="44"/>
        <v>0.19597694060483317</v>
      </c>
      <c r="BP32">
        <v>6</v>
      </c>
      <c r="BQ32">
        <v>0.5</v>
      </c>
      <c r="BR32" t="s">
        <v>293</v>
      </c>
      <c r="BS32">
        <v>2</v>
      </c>
      <c r="BT32">
        <v>1604002610.8499999</v>
      </c>
      <c r="BU32">
        <v>375.31599999999997</v>
      </c>
      <c r="BV32">
        <v>400.02069999999998</v>
      </c>
      <c r="BW32">
        <v>36.127980000000001</v>
      </c>
      <c r="BX32">
        <v>28.09291</v>
      </c>
      <c r="BY32">
        <v>375.31599999999997</v>
      </c>
      <c r="BZ32">
        <v>35.661583333333297</v>
      </c>
      <c r="CA32">
        <v>500.02376666666697</v>
      </c>
      <c r="CB32">
        <v>101.663333333333</v>
      </c>
      <c r="CC32">
        <v>9.9994506666666705E-2</v>
      </c>
      <c r="CD32">
        <v>37.0225266666667</v>
      </c>
      <c r="CE32">
        <v>36.122296666666699</v>
      </c>
      <c r="CF32">
        <v>999.9</v>
      </c>
      <c r="CG32">
        <v>0</v>
      </c>
      <c r="CH32">
        <v>0</v>
      </c>
      <c r="CI32">
        <v>10001.455333333301</v>
      </c>
      <c r="CJ32">
        <v>0</v>
      </c>
      <c r="CK32">
        <v>371.44673333333299</v>
      </c>
      <c r="CL32">
        <v>1299.97966666667</v>
      </c>
      <c r="CM32">
        <v>0.89999933333333304</v>
      </c>
      <c r="CN32">
        <v>0.100000413333333</v>
      </c>
      <c r="CO32">
        <v>0</v>
      </c>
      <c r="CP32">
        <v>767.18723333333298</v>
      </c>
      <c r="CQ32">
        <v>4.99979</v>
      </c>
      <c r="CR32">
        <v>11054.846666666699</v>
      </c>
      <c r="CS32">
        <v>11051.12</v>
      </c>
      <c r="CT32">
        <v>46.397733333333299</v>
      </c>
      <c r="CU32">
        <v>48.9559</v>
      </c>
      <c r="CV32">
        <v>47.412233333333297</v>
      </c>
      <c r="CW32">
        <v>48.460099999999997</v>
      </c>
      <c r="CX32">
        <v>48.530999999999999</v>
      </c>
      <c r="CY32">
        <v>1165.48133333333</v>
      </c>
      <c r="CZ32">
        <v>129.49833333333299</v>
      </c>
      <c r="DA32">
        <v>0</v>
      </c>
      <c r="DB32">
        <v>92.600000143051105</v>
      </c>
      <c r="DC32">
        <v>0</v>
      </c>
      <c r="DD32">
        <v>766.62504000000001</v>
      </c>
      <c r="DE32">
        <v>-77.664692201377704</v>
      </c>
      <c r="DF32">
        <v>-1365.9076887793899</v>
      </c>
      <c r="DG32">
        <v>11052.004000000001</v>
      </c>
      <c r="DH32">
        <v>15</v>
      </c>
      <c r="DI32">
        <v>0</v>
      </c>
      <c r="DJ32" t="s">
        <v>294</v>
      </c>
      <c r="DK32">
        <v>1603922837.0999999</v>
      </c>
      <c r="DL32">
        <v>1603922837.0999999</v>
      </c>
      <c r="DM32">
        <v>0</v>
      </c>
      <c r="DN32">
        <v>3.5999999999999997E-2</v>
      </c>
      <c r="DO32">
        <v>1.7000000000000001E-2</v>
      </c>
      <c r="DP32">
        <v>0.377</v>
      </c>
      <c r="DQ32">
        <v>-0.105</v>
      </c>
      <c r="DR32">
        <v>400</v>
      </c>
      <c r="DS32">
        <v>12</v>
      </c>
      <c r="DT32">
        <v>0.27</v>
      </c>
      <c r="DU32">
        <v>0.26</v>
      </c>
      <c r="DV32">
        <v>17.9750118509623</v>
      </c>
      <c r="DW32">
        <v>0.12146229660414</v>
      </c>
      <c r="DX32">
        <v>2.63946725983779E-2</v>
      </c>
      <c r="DY32">
        <v>1</v>
      </c>
      <c r="DZ32">
        <v>-24.689816129032302</v>
      </c>
      <c r="EA32">
        <v>-0.78974032258065996</v>
      </c>
      <c r="EB32">
        <v>6.8553652625089501E-2</v>
      </c>
      <c r="EC32">
        <v>0</v>
      </c>
      <c r="ED32">
        <v>8.0118280645161306</v>
      </c>
      <c r="EE32">
        <v>1.73856193548386</v>
      </c>
      <c r="EF32">
        <v>0.131535749768729</v>
      </c>
      <c r="EG32">
        <v>0</v>
      </c>
      <c r="EH32">
        <v>1</v>
      </c>
      <c r="EI32">
        <v>3</v>
      </c>
      <c r="EJ32" t="s">
        <v>318</v>
      </c>
      <c r="EK32">
        <v>100</v>
      </c>
      <c r="EL32">
        <v>100</v>
      </c>
      <c r="EM32">
        <v>0</v>
      </c>
      <c r="EN32">
        <v>0.47489999999999999</v>
      </c>
      <c r="EO32">
        <v>0</v>
      </c>
      <c r="EP32">
        <v>0</v>
      </c>
      <c r="EQ32">
        <v>0</v>
      </c>
      <c r="ER32">
        <v>0</v>
      </c>
      <c r="ES32">
        <v>0.225432467281933</v>
      </c>
      <c r="ET32">
        <v>0</v>
      </c>
      <c r="EU32">
        <v>0</v>
      </c>
      <c r="EV32">
        <v>0</v>
      </c>
      <c r="EW32">
        <v>-1</v>
      </c>
      <c r="EX32">
        <v>-1</v>
      </c>
      <c r="EY32">
        <v>-1</v>
      </c>
      <c r="EZ32">
        <v>-1</v>
      </c>
      <c r="FA32">
        <v>1329.7</v>
      </c>
      <c r="FB32">
        <v>1329.7</v>
      </c>
      <c r="FC32">
        <v>2</v>
      </c>
      <c r="FD32">
        <v>504.92500000000001</v>
      </c>
      <c r="FE32">
        <v>443.65</v>
      </c>
      <c r="FF32">
        <v>36.174199999999999</v>
      </c>
      <c r="FG32">
        <v>32.644500000000001</v>
      </c>
      <c r="FH32">
        <v>30.000599999999999</v>
      </c>
      <c r="FI32">
        <v>32.297899999999998</v>
      </c>
      <c r="FJ32">
        <v>32.156199999999998</v>
      </c>
      <c r="FK32">
        <v>31.001300000000001</v>
      </c>
      <c r="FL32">
        <v>0</v>
      </c>
      <c r="FM32">
        <v>100</v>
      </c>
      <c r="FN32">
        <v>-999.9</v>
      </c>
      <c r="FO32">
        <v>400</v>
      </c>
      <c r="FP32">
        <v>31.489000000000001</v>
      </c>
      <c r="FQ32">
        <v>101.048</v>
      </c>
      <c r="FR32">
        <v>101.30500000000001</v>
      </c>
    </row>
    <row r="33" spans="1:174" x14ac:dyDescent="0.25">
      <c r="A33">
        <v>17</v>
      </c>
      <c r="B33">
        <v>1604002686.5999999</v>
      </c>
      <c r="C33">
        <v>2779.5</v>
      </c>
      <c r="D33" t="s">
        <v>367</v>
      </c>
      <c r="E33" t="s">
        <v>368</v>
      </c>
      <c r="F33" t="s">
        <v>360</v>
      </c>
      <c r="G33" t="s">
        <v>289</v>
      </c>
      <c r="H33">
        <v>1604002678.5999999</v>
      </c>
      <c r="I33">
        <f t="shared" si="0"/>
        <v>6.366028576214767E-3</v>
      </c>
      <c r="J33">
        <f t="shared" si="1"/>
        <v>16.847296285253854</v>
      </c>
      <c r="K33">
        <f t="shared" si="2"/>
        <v>376.90577419354798</v>
      </c>
      <c r="L33">
        <f t="shared" si="3"/>
        <v>264.26088211916078</v>
      </c>
      <c r="M33">
        <f t="shared" si="4"/>
        <v>26.891112095274519</v>
      </c>
      <c r="N33">
        <f t="shared" si="5"/>
        <v>38.353824228228582</v>
      </c>
      <c r="O33">
        <f t="shared" si="6"/>
        <v>0.28033584667561867</v>
      </c>
      <c r="P33">
        <f t="shared" si="7"/>
        <v>2.9586981837502098</v>
      </c>
      <c r="Q33">
        <f t="shared" si="8"/>
        <v>0.26637106953235984</v>
      </c>
      <c r="R33">
        <f t="shared" si="9"/>
        <v>0.16767860988212493</v>
      </c>
      <c r="S33">
        <f t="shared" si="10"/>
        <v>214.77239031604211</v>
      </c>
      <c r="T33">
        <f t="shared" si="11"/>
        <v>36.788904917529003</v>
      </c>
      <c r="U33">
        <f t="shared" si="12"/>
        <v>36.063899999999997</v>
      </c>
      <c r="V33">
        <f t="shared" si="13"/>
        <v>5.9897893395905957</v>
      </c>
      <c r="W33">
        <f t="shared" si="14"/>
        <v>57.718219234366821</v>
      </c>
      <c r="X33">
        <f t="shared" si="15"/>
        <v>3.6732933116127802</v>
      </c>
      <c r="Y33">
        <f t="shared" si="16"/>
        <v>6.3641833728397721</v>
      </c>
      <c r="Z33">
        <f t="shared" si="17"/>
        <v>2.3164960279778155</v>
      </c>
      <c r="AA33">
        <f t="shared" si="18"/>
        <v>-280.74186021107124</v>
      </c>
      <c r="AB33">
        <f t="shared" si="19"/>
        <v>176.69312293771662</v>
      </c>
      <c r="AC33">
        <f t="shared" si="20"/>
        <v>14.168020973172412</v>
      </c>
      <c r="AD33">
        <f t="shared" si="21"/>
        <v>124.89167401585991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51997.565548038874</v>
      </c>
      <c r="AJ33" t="s">
        <v>290</v>
      </c>
      <c r="AK33">
        <v>15552.9</v>
      </c>
      <c r="AL33">
        <v>715.47692307692296</v>
      </c>
      <c r="AM33">
        <v>3262.08</v>
      </c>
      <c r="AN33">
        <f t="shared" si="25"/>
        <v>2546.603076923077</v>
      </c>
      <c r="AO33">
        <f t="shared" si="26"/>
        <v>0.78066849277855754</v>
      </c>
      <c r="AP33">
        <v>-0.57774747981622299</v>
      </c>
      <c r="AQ33" t="s">
        <v>369</v>
      </c>
      <c r="AR33">
        <v>15530.6</v>
      </c>
      <c r="AS33">
        <v>776.03980769230805</v>
      </c>
      <c r="AT33">
        <v>1203.24</v>
      </c>
      <c r="AU33">
        <f t="shared" si="27"/>
        <v>0.35504154807660315</v>
      </c>
      <c r="AV33">
        <v>0.5</v>
      </c>
      <c r="AW33">
        <f t="shared" si="28"/>
        <v>1095.906000627589</v>
      </c>
      <c r="AX33">
        <f t="shared" si="29"/>
        <v>16.847296285253854</v>
      </c>
      <c r="AY33">
        <f t="shared" si="30"/>
        <v>194.54608150462903</v>
      </c>
      <c r="AZ33">
        <f t="shared" si="31"/>
        <v>1.1727336192280842</v>
      </c>
      <c r="BA33">
        <f t="shared" si="32"/>
        <v>1.5900126247224977E-2</v>
      </c>
      <c r="BB33">
        <f t="shared" si="33"/>
        <v>1.7110800837738107</v>
      </c>
      <c r="BC33" t="s">
        <v>370</v>
      </c>
      <c r="BD33">
        <v>-207.84</v>
      </c>
      <c r="BE33">
        <f t="shared" si="34"/>
        <v>1411.08</v>
      </c>
      <c r="BF33">
        <f t="shared" si="35"/>
        <v>0.30274696849766985</v>
      </c>
      <c r="BG33">
        <f t="shared" si="36"/>
        <v>0.59333932770784348</v>
      </c>
      <c r="BH33">
        <f t="shared" si="37"/>
        <v>0.87583544659134538</v>
      </c>
      <c r="BI33">
        <f t="shared" si="38"/>
        <v>0.80846521338833277</v>
      </c>
      <c r="BJ33">
        <f t="shared" si="39"/>
        <v>-8.1082090517583361E-2</v>
      </c>
      <c r="BK33">
        <f t="shared" si="40"/>
        <v>1.0810820905175833</v>
      </c>
      <c r="BL33">
        <f t="shared" si="41"/>
        <v>1300.0248387096799</v>
      </c>
      <c r="BM33">
        <f t="shared" si="42"/>
        <v>1095.906000627589</v>
      </c>
      <c r="BN33">
        <f t="shared" si="43"/>
        <v>0.84298850913903611</v>
      </c>
      <c r="BO33">
        <f t="shared" si="44"/>
        <v>0.19597701827807229</v>
      </c>
      <c r="BP33">
        <v>6</v>
      </c>
      <c r="BQ33">
        <v>0.5</v>
      </c>
      <c r="BR33" t="s">
        <v>293</v>
      </c>
      <c r="BS33">
        <v>2</v>
      </c>
      <c r="BT33">
        <v>1604002678.5999999</v>
      </c>
      <c r="BU33">
        <v>376.90577419354798</v>
      </c>
      <c r="BV33">
        <v>400.001483870968</v>
      </c>
      <c r="BW33">
        <v>36.0977161290323</v>
      </c>
      <c r="BX33">
        <v>28.734341935483901</v>
      </c>
      <c r="BY33">
        <v>376.90577419354798</v>
      </c>
      <c r="BZ33">
        <v>35.632383870967701</v>
      </c>
      <c r="CA33">
        <v>500.00687096774197</v>
      </c>
      <c r="CB33">
        <v>101.65974193548401</v>
      </c>
      <c r="CC33">
        <v>9.9973235483871006E-2</v>
      </c>
      <c r="CD33">
        <v>37.171629032258103</v>
      </c>
      <c r="CE33">
        <v>36.063899999999997</v>
      </c>
      <c r="CF33">
        <v>999.9</v>
      </c>
      <c r="CG33">
        <v>0</v>
      </c>
      <c r="CH33">
        <v>0</v>
      </c>
      <c r="CI33">
        <v>10001.119032258101</v>
      </c>
      <c r="CJ33">
        <v>0</v>
      </c>
      <c r="CK33">
        <v>383.218064516129</v>
      </c>
      <c r="CL33">
        <v>1300.0248387096799</v>
      </c>
      <c r="CM33">
        <v>0.89999690322580606</v>
      </c>
      <c r="CN33">
        <v>0.10000313548387101</v>
      </c>
      <c r="CO33">
        <v>0</v>
      </c>
      <c r="CP33">
        <v>776.35054838709698</v>
      </c>
      <c r="CQ33">
        <v>4.99979</v>
      </c>
      <c r="CR33">
        <v>11092.390322580601</v>
      </c>
      <c r="CS33">
        <v>11051.4967741935</v>
      </c>
      <c r="CT33">
        <v>46.862806451612897</v>
      </c>
      <c r="CU33">
        <v>49.308064516129001</v>
      </c>
      <c r="CV33">
        <v>47.822225806451598</v>
      </c>
      <c r="CW33">
        <v>48.78</v>
      </c>
      <c r="CX33">
        <v>48.929064516129003</v>
      </c>
      <c r="CY33">
        <v>1165.5203225806499</v>
      </c>
      <c r="CZ33">
        <v>129.504516129032</v>
      </c>
      <c r="DA33">
        <v>0</v>
      </c>
      <c r="DB33">
        <v>66.900000095367403</v>
      </c>
      <c r="DC33">
        <v>0</v>
      </c>
      <c r="DD33">
        <v>776.03980769230805</v>
      </c>
      <c r="DE33">
        <v>-79.467863297213199</v>
      </c>
      <c r="DF33">
        <v>-857.42222273775803</v>
      </c>
      <c r="DG33">
        <v>11088.2153846154</v>
      </c>
      <c r="DH33">
        <v>15</v>
      </c>
      <c r="DI33">
        <v>0</v>
      </c>
      <c r="DJ33" t="s">
        <v>294</v>
      </c>
      <c r="DK33">
        <v>1603922837.0999999</v>
      </c>
      <c r="DL33">
        <v>1603922837.0999999</v>
      </c>
      <c r="DM33">
        <v>0</v>
      </c>
      <c r="DN33">
        <v>3.5999999999999997E-2</v>
      </c>
      <c r="DO33">
        <v>1.7000000000000001E-2</v>
      </c>
      <c r="DP33">
        <v>0.377</v>
      </c>
      <c r="DQ33">
        <v>-0.105</v>
      </c>
      <c r="DR33">
        <v>400</v>
      </c>
      <c r="DS33">
        <v>12</v>
      </c>
      <c r="DT33">
        <v>0.27</v>
      </c>
      <c r="DU33">
        <v>0.26</v>
      </c>
      <c r="DV33">
        <v>16.848967056490601</v>
      </c>
      <c r="DW33">
        <v>-0.18207647299539401</v>
      </c>
      <c r="DX33">
        <v>2.4603121881790601E-2</v>
      </c>
      <c r="DY33">
        <v>1</v>
      </c>
      <c r="DZ33">
        <v>-23.095019354838701</v>
      </c>
      <c r="EA33">
        <v>6.4054838709734399E-2</v>
      </c>
      <c r="EB33">
        <v>2.5513935715855401E-2</v>
      </c>
      <c r="EC33">
        <v>1</v>
      </c>
      <c r="ED33">
        <v>7.3589512903225804</v>
      </c>
      <c r="EE33">
        <v>0.52570258064514497</v>
      </c>
      <c r="EF33">
        <v>3.98882574476003E-2</v>
      </c>
      <c r="EG33">
        <v>0</v>
      </c>
      <c r="EH33">
        <v>2</v>
      </c>
      <c r="EI33">
        <v>3</v>
      </c>
      <c r="EJ33" t="s">
        <v>325</v>
      </c>
      <c r="EK33">
        <v>100</v>
      </c>
      <c r="EL33">
        <v>100</v>
      </c>
      <c r="EM33">
        <v>0</v>
      </c>
      <c r="EN33">
        <v>0.4698</v>
      </c>
      <c r="EO33">
        <v>0</v>
      </c>
      <c r="EP33">
        <v>0</v>
      </c>
      <c r="EQ33">
        <v>0</v>
      </c>
      <c r="ER33">
        <v>0</v>
      </c>
      <c r="ES33">
        <v>0.225432467281933</v>
      </c>
      <c r="ET33">
        <v>0</v>
      </c>
      <c r="EU33">
        <v>0</v>
      </c>
      <c r="EV33">
        <v>0</v>
      </c>
      <c r="EW33">
        <v>-1</v>
      </c>
      <c r="EX33">
        <v>-1</v>
      </c>
      <c r="EY33">
        <v>-1</v>
      </c>
      <c r="EZ33">
        <v>-1</v>
      </c>
      <c r="FA33">
        <v>1330.8</v>
      </c>
      <c r="FB33">
        <v>1330.8</v>
      </c>
      <c r="FC33">
        <v>2</v>
      </c>
      <c r="FD33">
        <v>500.35</v>
      </c>
      <c r="FE33">
        <v>447.89</v>
      </c>
      <c r="FF33">
        <v>36.165799999999997</v>
      </c>
      <c r="FG33">
        <v>32.678699999999999</v>
      </c>
      <c r="FH33">
        <v>30.000599999999999</v>
      </c>
      <c r="FI33">
        <v>32.322200000000002</v>
      </c>
      <c r="FJ33">
        <v>32.184399999999997</v>
      </c>
      <c r="FK33">
        <v>31.002400000000002</v>
      </c>
      <c r="FL33">
        <v>0</v>
      </c>
      <c r="FM33">
        <v>100</v>
      </c>
      <c r="FN33">
        <v>-999.9</v>
      </c>
      <c r="FO33">
        <v>400</v>
      </c>
      <c r="FP33">
        <v>31.489000000000001</v>
      </c>
      <c r="FQ33">
        <v>101.023</v>
      </c>
      <c r="FR33">
        <v>101.297</v>
      </c>
    </row>
    <row r="34" spans="1:174" x14ac:dyDescent="0.25">
      <c r="A34">
        <v>18</v>
      </c>
      <c r="B34">
        <v>1604002767.5999999</v>
      </c>
      <c r="C34">
        <v>2860.5</v>
      </c>
      <c r="D34" t="s">
        <v>371</v>
      </c>
      <c r="E34" t="s">
        <v>372</v>
      </c>
      <c r="F34" t="s">
        <v>373</v>
      </c>
      <c r="G34" t="s">
        <v>374</v>
      </c>
      <c r="H34">
        <v>1604002759.5999999</v>
      </c>
      <c r="I34">
        <f t="shared" si="0"/>
        <v>4.7012955983244129E-3</v>
      </c>
      <c r="J34">
        <f t="shared" si="1"/>
        <v>13.197215810303744</v>
      </c>
      <c r="K34">
        <f t="shared" si="2"/>
        <v>382.00429032258103</v>
      </c>
      <c r="L34">
        <f t="shared" si="3"/>
        <v>245.36442995148948</v>
      </c>
      <c r="M34">
        <f t="shared" si="4"/>
        <v>24.967538072417355</v>
      </c>
      <c r="N34">
        <f t="shared" si="5"/>
        <v>38.871594649401693</v>
      </c>
      <c r="O34">
        <f t="shared" si="6"/>
        <v>0.17667254087909628</v>
      </c>
      <c r="P34">
        <f t="shared" si="7"/>
        <v>2.9583499904669619</v>
      </c>
      <c r="Q34">
        <f t="shared" si="8"/>
        <v>0.1710133713593974</v>
      </c>
      <c r="R34">
        <f t="shared" si="9"/>
        <v>0.10737671036864802</v>
      </c>
      <c r="S34">
        <f t="shared" si="10"/>
        <v>214.76838281958319</v>
      </c>
      <c r="T34">
        <f t="shared" si="11"/>
        <v>37.272689673438684</v>
      </c>
      <c r="U34">
        <f t="shared" si="12"/>
        <v>36.697348387096802</v>
      </c>
      <c r="V34">
        <f t="shared" si="13"/>
        <v>6.2014689612173246</v>
      </c>
      <c r="W34">
        <f t="shared" si="14"/>
        <v>55.416622736619303</v>
      </c>
      <c r="X34">
        <f t="shared" si="15"/>
        <v>3.5379604393128181</v>
      </c>
      <c r="Y34">
        <f t="shared" si="16"/>
        <v>6.3842945755244189</v>
      </c>
      <c r="Z34">
        <f t="shared" si="17"/>
        <v>2.6635085219045065</v>
      </c>
      <c r="AA34">
        <f t="shared" si="18"/>
        <v>-207.32713588610662</v>
      </c>
      <c r="AB34">
        <f t="shared" si="19"/>
        <v>84.875733668994897</v>
      </c>
      <c r="AC34">
        <f t="shared" si="20"/>
        <v>6.8293111585585509</v>
      </c>
      <c r="AD34">
        <f t="shared" si="21"/>
        <v>99.146291761030014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51977.959246753155</v>
      </c>
      <c r="AJ34" t="s">
        <v>290</v>
      </c>
      <c r="AK34">
        <v>15552.9</v>
      </c>
      <c r="AL34">
        <v>715.47692307692296</v>
      </c>
      <c r="AM34">
        <v>3262.08</v>
      </c>
      <c r="AN34">
        <f t="shared" si="25"/>
        <v>2546.603076923077</v>
      </c>
      <c r="AO34">
        <f t="shared" si="26"/>
        <v>0.78066849277855754</v>
      </c>
      <c r="AP34">
        <v>-0.57774747981622299</v>
      </c>
      <c r="AQ34" t="s">
        <v>375</v>
      </c>
      <c r="AR34">
        <v>15405.7</v>
      </c>
      <c r="AS34">
        <v>933.33951999999999</v>
      </c>
      <c r="AT34">
        <v>1265.7</v>
      </c>
      <c r="AU34">
        <f t="shared" si="27"/>
        <v>0.26259025045429407</v>
      </c>
      <c r="AV34">
        <v>0.5</v>
      </c>
      <c r="AW34">
        <f t="shared" si="28"/>
        <v>1095.8851129004361</v>
      </c>
      <c r="AX34">
        <f t="shared" si="29"/>
        <v>13.197215810303744</v>
      </c>
      <c r="AY34">
        <f t="shared" si="30"/>
        <v>143.88437313282893</v>
      </c>
      <c r="AZ34">
        <f t="shared" si="31"/>
        <v>0.46548945247689028</v>
      </c>
      <c r="BA34">
        <f t="shared" si="32"/>
        <v>1.2569714770248418E-2</v>
      </c>
      <c r="BB34">
        <f t="shared" si="33"/>
        <v>1.5772931974401516</v>
      </c>
      <c r="BC34" t="s">
        <v>376</v>
      </c>
      <c r="BD34">
        <v>676.53</v>
      </c>
      <c r="BE34">
        <f t="shared" si="34"/>
        <v>589.17000000000007</v>
      </c>
      <c r="BF34">
        <f t="shared" si="35"/>
        <v>0.56411643498480912</v>
      </c>
      <c r="BG34">
        <f t="shared" si="36"/>
        <v>0.77212972094912102</v>
      </c>
      <c r="BH34">
        <f t="shared" si="37"/>
        <v>0.60404678382194621</v>
      </c>
      <c r="BI34">
        <f t="shared" si="38"/>
        <v>0.78393842294894189</v>
      </c>
      <c r="BJ34">
        <f t="shared" si="39"/>
        <v>0.40889910218338654</v>
      </c>
      <c r="BK34">
        <f t="shared" si="40"/>
        <v>0.59110089781661346</v>
      </c>
      <c r="BL34">
        <f t="shared" si="41"/>
        <v>1300</v>
      </c>
      <c r="BM34">
        <f t="shared" si="42"/>
        <v>1095.8851129004361</v>
      </c>
      <c r="BN34">
        <f t="shared" si="43"/>
        <v>0.84298854838495074</v>
      </c>
      <c r="BO34">
        <f t="shared" si="44"/>
        <v>0.19597709676990149</v>
      </c>
      <c r="BP34">
        <v>6</v>
      </c>
      <c r="BQ34">
        <v>0.5</v>
      </c>
      <c r="BR34" t="s">
        <v>293</v>
      </c>
      <c r="BS34">
        <v>2</v>
      </c>
      <c r="BT34">
        <v>1604002759.5999999</v>
      </c>
      <c r="BU34">
        <v>382.00429032258103</v>
      </c>
      <c r="BV34">
        <v>399.99587096774201</v>
      </c>
      <c r="BW34">
        <v>34.768732258064503</v>
      </c>
      <c r="BX34">
        <v>29.323380645161301</v>
      </c>
      <c r="BY34">
        <v>382.00429032258103</v>
      </c>
      <c r="BZ34">
        <v>34.349212903225798</v>
      </c>
      <c r="CA34">
        <v>500.004903225806</v>
      </c>
      <c r="CB34">
        <v>101.65696774193501</v>
      </c>
      <c r="CC34">
        <v>9.9990580645161295E-2</v>
      </c>
      <c r="CD34">
        <v>37.229516129032298</v>
      </c>
      <c r="CE34">
        <v>36.697348387096802</v>
      </c>
      <c r="CF34">
        <v>999.9</v>
      </c>
      <c r="CG34">
        <v>0</v>
      </c>
      <c r="CH34">
        <v>0</v>
      </c>
      <c r="CI34">
        <v>9999.4170967741993</v>
      </c>
      <c r="CJ34">
        <v>0</v>
      </c>
      <c r="CK34">
        <v>524.98254838709704</v>
      </c>
      <c r="CL34">
        <v>1300</v>
      </c>
      <c r="CM34">
        <v>0.89999770967741899</v>
      </c>
      <c r="CN34">
        <v>0.100002183870968</v>
      </c>
      <c r="CO34">
        <v>0</v>
      </c>
      <c r="CP34">
        <v>936.01067741935503</v>
      </c>
      <c r="CQ34">
        <v>4.99979</v>
      </c>
      <c r="CR34">
        <v>12547.467741935499</v>
      </c>
      <c r="CS34">
        <v>11051.2806451613</v>
      </c>
      <c r="CT34">
        <v>47.293999999999997</v>
      </c>
      <c r="CU34">
        <v>49.703258064516099</v>
      </c>
      <c r="CV34">
        <v>48.29</v>
      </c>
      <c r="CW34">
        <v>49.130903225806399</v>
      </c>
      <c r="CX34">
        <v>49.336387096774203</v>
      </c>
      <c r="CY34">
        <v>1165.4974193548401</v>
      </c>
      <c r="CZ34">
        <v>129.50387096774199</v>
      </c>
      <c r="DA34">
        <v>0</v>
      </c>
      <c r="DB34">
        <v>79.900000095367403</v>
      </c>
      <c r="DC34">
        <v>0</v>
      </c>
      <c r="DD34">
        <v>933.33951999999999</v>
      </c>
      <c r="DE34">
        <v>-277.423923077062</v>
      </c>
      <c r="DF34">
        <v>-3748.8769226960499</v>
      </c>
      <c r="DG34">
        <v>12514.064</v>
      </c>
      <c r="DH34">
        <v>15</v>
      </c>
      <c r="DI34">
        <v>0</v>
      </c>
      <c r="DJ34" t="s">
        <v>294</v>
      </c>
      <c r="DK34">
        <v>1603922837.0999999</v>
      </c>
      <c r="DL34">
        <v>1603922837.0999999</v>
      </c>
      <c r="DM34">
        <v>0</v>
      </c>
      <c r="DN34">
        <v>3.5999999999999997E-2</v>
      </c>
      <c r="DO34">
        <v>1.7000000000000001E-2</v>
      </c>
      <c r="DP34">
        <v>0.377</v>
      </c>
      <c r="DQ34">
        <v>-0.105</v>
      </c>
      <c r="DR34">
        <v>400</v>
      </c>
      <c r="DS34">
        <v>12</v>
      </c>
      <c r="DT34">
        <v>0.27</v>
      </c>
      <c r="DU34">
        <v>0.26</v>
      </c>
      <c r="DV34">
        <v>13.200150607302</v>
      </c>
      <c r="DW34">
        <v>-0.323599671487449</v>
      </c>
      <c r="DX34">
        <v>3.03099170660685E-2</v>
      </c>
      <c r="DY34">
        <v>1</v>
      </c>
      <c r="DZ34">
        <v>-17.991451612903202</v>
      </c>
      <c r="EA34">
        <v>0.12878225806455501</v>
      </c>
      <c r="EB34">
        <v>2.4162018594476399E-2</v>
      </c>
      <c r="EC34">
        <v>1</v>
      </c>
      <c r="ED34">
        <v>5.4402777419354802</v>
      </c>
      <c r="EE34">
        <v>0.59305693548386895</v>
      </c>
      <c r="EF34">
        <v>4.4916742098104097E-2</v>
      </c>
      <c r="EG34">
        <v>0</v>
      </c>
      <c r="EH34">
        <v>2</v>
      </c>
      <c r="EI34">
        <v>3</v>
      </c>
      <c r="EJ34" t="s">
        <v>325</v>
      </c>
      <c r="EK34">
        <v>100</v>
      </c>
      <c r="EL34">
        <v>100</v>
      </c>
      <c r="EM34">
        <v>0</v>
      </c>
      <c r="EN34">
        <v>0.42349999999999999</v>
      </c>
      <c r="EO34">
        <v>0</v>
      </c>
      <c r="EP34">
        <v>0</v>
      </c>
      <c r="EQ34">
        <v>0</v>
      </c>
      <c r="ER34">
        <v>0</v>
      </c>
      <c r="ES34">
        <v>0.225432467281933</v>
      </c>
      <c r="ET34">
        <v>0</v>
      </c>
      <c r="EU34">
        <v>0</v>
      </c>
      <c r="EV34">
        <v>0</v>
      </c>
      <c r="EW34">
        <v>-1</v>
      </c>
      <c r="EX34">
        <v>-1</v>
      </c>
      <c r="EY34">
        <v>-1</v>
      </c>
      <c r="EZ34">
        <v>-1</v>
      </c>
      <c r="FA34">
        <v>1332.2</v>
      </c>
      <c r="FB34">
        <v>1332.2</v>
      </c>
      <c r="FC34">
        <v>2</v>
      </c>
      <c r="FD34">
        <v>501.75900000000001</v>
      </c>
      <c r="FE34">
        <v>455.68099999999998</v>
      </c>
      <c r="FF34">
        <v>36.148499999999999</v>
      </c>
      <c r="FG34">
        <v>32.747</v>
      </c>
      <c r="FH34">
        <v>30.000399999999999</v>
      </c>
      <c r="FI34">
        <v>32.369100000000003</v>
      </c>
      <c r="FJ34">
        <v>32.229500000000002</v>
      </c>
      <c r="FK34">
        <v>31.0044</v>
      </c>
      <c r="FL34">
        <v>0</v>
      </c>
      <c r="FM34">
        <v>100</v>
      </c>
      <c r="FN34">
        <v>-999.9</v>
      </c>
      <c r="FO34">
        <v>400</v>
      </c>
      <c r="FP34">
        <v>36.2667</v>
      </c>
      <c r="FQ34">
        <v>101.017</v>
      </c>
      <c r="FR34">
        <v>101.254</v>
      </c>
    </row>
    <row r="35" spans="1:174" x14ac:dyDescent="0.25">
      <c r="A35">
        <v>19</v>
      </c>
      <c r="B35">
        <v>1604002873.5999999</v>
      </c>
      <c r="C35">
        <v>2966.5</v>
      </c>
      <c r="D35" t="s">
        <v>377</v>
      </c>
      <c r="E35" t="s">
        <v>378</v>
      </c>
      <c r="F35" t="s">
        <v>373</v>
      </c>
      <c r="G35" t="s">
        <v>374</v>
      </c>
      <c r="H35">
        <v>1604002865.5999999</v>
      </c>
      <c r="I35">
        <f t="shared" si="0"/>
        <v>4.7081146414423474E-3</v>
      </c>
      <c r="J35">
        <f t="shared" si="1"/>
        <v>14.281272788925238</v>
      </c>
      <c r="K35">
        <f t="shared" si="2"/>
        <v>380.67845161290302</v>
      </c>
      <c r="L35">
        <f t="shared" si="3"/>
        <v>241.08709769090851</v>
      </c>
      <c r="M35">
        <f t="shared" si="4"/>
        <v>24.531908049531804</v>
      </c>
      <c r="N35">
        <f t="shared" si="5"/>
        <v>38.736078624078303</v>
      </c>
      <c r="O35">
        <f t="shared" si="6"/>
        <v>0.18584866183217982</v>
      </c>
      <c r="P35">
        <f t="shared" si="7"/>
        <v>2.9588273141758479</v>
      </c>
      <c r="Q35">
        <f t="shared" si="8"/>
        <v>0.17959853211968846</v>
      </c>
      <c r="R35">
        <f t="shared" si="9"/>
        <v>0.11279312141950124</v>
      </c>
      <c r="S35">
        <f t="shared" si="10"/>
        <v>214.76537275375549</v>
      </c>
      <c r="T35">
        <f t="shared" si="11"/>
        <v>37.336622536064432</v>
      </c>
      <c r="U35">
        <f t="shared" si="12"/>
        <v>36.544061290322603</v>
      </c>
      <c r="V35">
        <f t="shared" si="13"/>
        <v>6.1496581374210031</v>
      </c>
      <c r="W35">
        <f t="shared" si="14"/>
        <v>56.344527339802951</v>
      </c>
      <c r="X35">
        <f t="shared" si="15"/>
        <v>3.6100998454303941</v>
      </c>
      <c r="Y35">
        <f t="shared" si="16"/>
        <v>6.4071880906171774</v>
      </c>
      <c r="Z35">
        <f t="shared" si="17"/>
        <v>2.539558291990609</v>
      </c>
      <c r="AA35">
        <f t="shared" si="18"/>
        <v>-207.62785568760751</v>
      </c>
      <c r="AB35">
        <f t="shared" si="19"/>
        <v>119.82195378602671</v>
      </c>
      <c r="AC35">
        <f t="shared" si="20"/>
        <v>9.6355369526646175</v>
      </c>
      <c r="AD35">
        <f t="shared" si="21"/>
        <v>136.5950078048393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51980.415374517201</v>
      </c>
      <c r="AJ35" t="s">
        <v>290</v>
      </c>
      <c r="AK35">
        <v>15552.9</v>
      </c>
      <c r="AL35">
        <v>715.47692307692296</v>
      </c>
      <c r="AM35">
        <v>3262.08</v>
      </c>
      <c r="AN35">
        <f t="shared" si="25"/>
        <v>2546.603076923077</v>
      </c>
      <c r="AO35">
        <f t="shared" si="26"/>
        <v>0.78066849277855754</v>
      </c>
      <c r="AP35">
        <v>-0.57774747981622299</v>
      </c>
      <c r="AQ35" t="s">
        <v>379</v>
      </c>
      <c r="AR35">
        <v>15420.6</v>
      </c>
      <c r="AS35">
        <v>882.01065384615401</v>
      </c>
      <c r="AT35">
        <v>1293.24</v>
      </c>
      <c r="AU35">
        <f t="shared" si="27"/>
        <v>0.31798378193826826</v>
      </c>
      <c r="AV35">
        <v>0.5</v>
      </c>
      <c r="AW35">
        <f t="shared" si="28"/>
        <v>1095.8718199823929</v>
      </c>
      <c r="AX35">
        <f t="shared" si="29"/>
        <v>14.281272788925238</v>
      </c>
      <c r="AY35">
        <f t="shared" si="30"/>
        <v>174.23473291878722</v>
      </c>
      <c r="AZ35">
        <f t="shared" si="31"/>
        <v>1.0006340663759239</v>
      </c>
      <c r="BA35">
        <f t="shared" si="32"/>
        <v>1.3559086015169362E-2</v>
      </c>
      <c r="BB35">
        <f t="shared" si="33"/>
        <v>1.5224088336271688</v>
      </c>
      <c r="BC35" t="s">
        <v>380</v>
      </c>
      <c r="BD35">
        <v>-0.82</v>
      </c>
      <c r="BE35">
        <f t="shared" si="34"/>
        <v>1294.06</v>
      </c>
      <c r="BF35">
        <f t="shared" si="35"/>
        <v>0.31778228687529636</v>
      </c>
      <c r="BG35">
        <f t="shared" si="36"/>
        <v>0.60340188176162302</v>
      </c>
      <c r="BH35">
        <f t="shared" si="37"/>
        <v>0.71176120901300999</v>
      </c>
      <c r="BI35">
        <f t="shared" si="38"/>
        <v>0.77312401678978693</v>
      </c>
      <c r="BJ35">
        <f t="shared" si="39"/>
        <v>-2.9544028079642144E-4</v>
      </c>
      <c r="BK35">
        <f t="shared" si="40"/>
        <v>1.0002954402807964</v>
      </c>
      <c r="BL35">
        <f t="shared" si="41"/>
        <v>1299.98451612903</v>
      </c>
      <c r="BM35">
        <f t="shared" si="42"/>
        <v>1095.8718199823929</v>
      </c>
      <c r="BN35">
        <f t="shared" si="43"/>
        <v>0.84298836361957263</v>
      </c>
      <c r="BO35">
        <f t="shared" si="44"/>
        <v>0.19597672723914561</v>
      </c>
      <c r="BP35">
        <v>6</v>
      </c>
      <c r="BQ35">
        <v>0.5</v>
      </c>
      <c r="BR35" t="s">
        <v>293</v>
      </c>
      <c r="BS35">
        <v>2</v>
      </c>
      <c r="BT35">
        <v>1604002865.5999999</v>
      </c>
      <c r="BU35">
        <v>380.67845161290302</v>
      </c>
      <c r="BV35">
        <v>399.96748387096801</v>
      </c>
      <c r="BW35">
        <v>35.478222580645202</v>
      </c>
      <c r="BX35">
        <v>30.0287096774194</v>
      </c>
      <c r="BY35">
        <v>380.67845161290302</v>
      </c>
      <c r="BZ35">
        <v>35.034425806451601</v>
      </c>
      <c r="CA35">
        <v>499.98</v>
      </c>
      <c r="CB35">
        <v>101.655419354839</v>
      </c>
      <c r="CC35">
        <v>9.9955712903225802E-2</v>
      </c>
      <c r="CD35">
        <v>37.2952193548387</v>
      </c>
      <c r="CE35">
        <v>36.544061290322603</v>
      </c>
      <c r="CF35">
        <v>999.9</v>
      </c>
      <c r="CG35">
        <v>0</v>
      </c>
      <c r="CH35">
        <v>0</v>
      </c>
      <c r="CI35">
        <v>10002.2767741935</v>
      </c>
      <c r="CJ35">
        <v>0</v>
      </c>
      <c r="CK35">
        <v>668.44570967741902</v>
      </c>
      <c r="CL35">
        <v>1299.98451612903</v>
      </c>
      <c r="CM35">
        <v>0.90000322580645198</v>
      </c>
      <c r="CN35">
        <v>9.99967903225807E-2</v>
      </c>
      <c r="CO35">
        <v>0</v>
      </c>
      <c r="CP35">
        <v>883.37564516128998</v>
      </c>
      <c r="CQ35">
        <v>4.99979</v>
      </c>
      <c r="CR35">
        <v>11919.180645161299</v>
      </c>
      <c r="CS35">
        <v>11051.174193548401</v>
      </c>
      <c r="CT35">
        <v>47.764000000000003</v>
      </c>
      <c r="CU35">
        <v>50.191064516129003</v>
      </c>
      <c r="CV35">
        <v>48.792000000000002</v>
      </c>
      <c r="CW35">
        <v>49.526000000000003</v>
      </c>
      <c r="CX35">
        <v>49.771999999999998</v>
      </c>
      <c r="CY35">
        <v>1165.4903225806499</v>
      </c>
      <c r="CZ35">
        <v>129.49419354838699</v>
      </c>
      <c r="DA35">
        <v>0</v>
      </c>
      <c r="DB35">
        <v>105.200000047684</v>
      </c>
      <c r="DC35">
        <v>0</v>
      </c>
      <c r="DD35">
        <v>882.01065384615401</v>
      </c>
      <c r="DE35">
        <v>-149.018769024444</v>
      </c>
      <c r="DF35">
        <v>-1094.1572665701699</v>
      </c>
      <c r="DG35">
        <v>11897.865384615399</v>
      </c>
      <c r="DH35">
        <v>15</v>
      </c>
      <c r="DI35">
        <v>0</v>
      </c>
      <c r="DJ35" t="s">
        <v>294</v>
      </c>
      <c r="DK35">
        <v>1603922837.0999999</v>
      </c>
      <c r="DL35">
        <v>1603922837.0999999</v>
      </c>
      <c r="DM35">
        <v>0</v>
      </c>
      <c r="DN35">
        <v>3.5999999999999997E-2</v>
      </c>
      <c r="DO35">
        <v>1.7000000000000001E-2</v>
      </c>
      <c r="DP35">
        <v>0.377</v>
      </c>
      <c r="DQ35">
        <v>-0.105</v>
      </c>
      <c r="DR35">
        <v>400</v>
      </c>
      <c r="DS35">
        <v>12</v>
      </c>
      <c r="DT35">
        <v>0.27</v>
      </c>
      <c r="DU35">
        <v>0.26</v>
      </c>
      <c r="DV35">
        <v>14.2829912093675</v>
      </c>
      <c r="DW35">
        <v>-8.6671858058740992E-3</v>
      </c>
      <c r="DX35">
        <v>2.2430549479174201E-2</v>
      </c>
      <c r="DY35">
        <v>1</v>
      </c>
      <c r="DZ35">
        <v>-19.287425806451601</v>
      </c>
      <c r="EA35">
        <v>-0.25049516129030402</v>
      </c>
      <c r="EB35">
        <v>3.66002112433702E-2</v>
      </c>
      <c r="EC35">
        <v>0</v>
      </c>
      <c r="ED35">
        <v>5.4420935483871</v>
      </c>
      <c r="EE35">
        <v>0.89278354838707896</v>
      </c>
      <c r="EF35">
        <v>6.78215572612752E-2</v>
      </c>
      <c r="EG35">
        <v>0</v>
      </c>
      <c r="EH35">
        <v>1</v>
      </c>
      <c r="EI35">
        <v>3</v>
      </c>
      <c r="EJ35" t="s">
        <v>318</v>
      </c>
      <c r="EK35">
        <v>100</v>
      </c>
      <c r="EL35">
        <v>100</v>
      </c>
      <c r="EM35">
        <v>0</v>
      </c>
      <c r="EN35">
        <v>0.44850000000000001</v>
      </c>
      <c r="EO35">
        <v>0</v>
      </c>
      <c r="EP35">
        <v>0</v>
      </c>
      <c r="EQ35">
        <v>0</v>
      </c>
      <c r="ER35">
        <v>0</v>
      </c>
      <c r="ES35">
        <v>0.225432467281933</v>
      </c>
      <c r="ET35">
        <v>0</v>
      </c>
      <c r="EU35">
        <v>0</v>
      </c>
      <c r="EV35">
        <v>0</v>
      </c>
      <c r="EW35">
        <v>-1</v>
      </c>
      <c r="EX35">
        <v>-1</v>
      </c>
      <c r="EY35">
        <v>-1</v>
      </c>
      <c r="EZ35">
        <v>-1</v>
      </c>
      <c r="FA35">
        <v>1333.9</v>
      </c>
      <c r="FB35">
        <v>1333.9</v>
      </c>
      <c r="FC35">
        <v>2</v>
      </c>
      <c r="FD35">
        <v>502.49799999999999</v>
      </c>
      <c r="FE35">
        <v>450.904</v>
      </c>
      <c r="FF35">
        <v>36.148499999999999</v>
      </c>
      <c r="FG35">
        <v>32.7607</v>
      </c>
      <c r="FH35">
        <v>29.9999</v>
      </c>
      <c r="FI35">
        <v>32.369700000000002</v>
      </c>
      <c r="FJ35">
        <v>32.220300000000002</v>
      </c>
      <c r="FK35">
        <v>31.014099999999999</v>
      </c>
      <c r="FL35">
        <v>0</v>
      </c>
      <c r="FM35">
        <v>100</v>
      </c>
      <c r="FN35">
        <v>-999.9</v>
      </c>
      <c r="FO35">
        <v>400</v>
      </c>
      <c r="FP35">
        <v>34.423200000000001</v>
      </c>
      <c r="FQ35">
        <v>101.027</v>
      </c>
      <c r="FR35">
        <v>101.26900000000001</v>
      </c>
    </row>
    <row r="36" spans="1:174" x14ac:dyDescent="0.25">
      <c r="A36">
        <v>20</v>
      </c>
      <c r="B36">
        <v>1604003008.5999999</v>
      </c>
      <c r="C36">
        <v>3101.5</v>
      </c>
      <c r="D36" t="s">
        <v>381</v>
      </c>
      <c r="E36" t="s">
        <v>382</v>
      </c>
      <c r="F36" t="s">
        <v>383</v>
      </c>
      <c r="G36" t="s">
        <v>384</v>
      </c>
      <c r="H36">
        <v>1604003000.5999999</v>
      </c>
      <c r="I36">
        <f t="shared" si="0"/>
        <v>3.1384071609784361E-3</v>
      </c>
      <c r="J36">
        <f t="shared" si="1"/>
        <v>10.420483811098801</v>
      </c>
      <c r="K36">
        <f t="shared" si="2"/>
        <v>386.03635483871</v>
      </c>
      <c r="L36">
        <f t="shared" si="3"/>
        <v>223.7369675019641</v>
      </c>
      <c r="M36">
        <f t="shared" si="4"/>
        <v>22.767507142590794</v>
      </c>
      <c r="N36">
        <f t="shared" si="5"/>
        <v>39.283116975351376</v>
      </c>
      <c r="O36">
        <f t="shared" si="6"/>
        <v>0.11421834928888597</v>
      </c>
      <c r="P36">
        <f t="shared" si="7"/>
        <v>2.958574874148939</v>
      </c>
      <c r="Q36">
        <f t="shared" si="8"/>
        <v>0.11182402640058657</v>
      </c>
      <c r="R36">
        <f t="shared" si="9"/>
        <v>7.0100956500817727E-2</v>
      </c>
      <c r="S36">
        <f t="shared" si="10"/>
        <v>214.76500125622303</v>
      </c>
      <c r="T36">
        <f t="shared" si="11"/>
        <v>37.79645514874732</v>
      </c>
      <c r="U36">
        <f t="shared" si="12"/>
        <v>36.562964516129</v>
      </c>
      <c r="V36">
        <f t="shared" si="13"/>
        <v>6.1560270131690027</v>
      </c>
      <c r="W36">
        <f t="shared" si="14"/>
        <v>53.43642494815839</v>
      </c>
      <c r="X36">
        <f t="shared" si="15"/>
        <v>3.4346525346042762</v>
      </c>
      <c r="Y36">
        <f t="shared" si="16"/>
        <v>6.4275492567783514</v>
      </c>
      <c r="Z36">
        <f t="shared" si="17"/>
        <v>2.7213744785647265</v>
      </c>
      <c r="AA36">
        <f t="shared" si="18"/>
        <v>-138.40375579914902</v>
      </c>
      <c r="AB36">
        <f t="shared" si="19"/>
        <v>126.0899624990609</v>
      </c>
      <c r="AC36">
        <f t="shared" si="20"/>
        <v>10.144236301043339</v>
      </c>
      <c r="AD36">
        <f t="shared" si="21"/>
        <v>212.59544425717826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51963.620263910168</v>
      </c>
      <c r="AJ36" t="s">
        <v>290</v>
      </c>
      <c r="AK36">
        <v>15552.9</v>
      </c>
      <c r="AL36">
        <v>715.47692307692296</v>
      </c>
      <c r="AM36">
        <v>3262.08</v>
      </c>
      <c r="AN36">
        <f t="shared" si="25"/>
        <v>2546.603076923077</v>
      </c>
      <c r="AO36">
        <f t="shared" si="26"/>
        <v>0.78066849277855754</v>
      </c>
      <c r="AP36">
        <v>-0.57774747981622299</v>
      </c>
      <c r="AQ36" t="s">
        <v>385</v>
      </c>
      <c r="AR36">
        <v>15396.2</v>
      </c>
      <c r="AS36">
        <v>1162.7023076923099</v>
      </c>
      <c r="AT36">
        <v>1506.3</v>
      </c>
      <c r="AU36">
        <f t="shared" si="27"/>
        <v>0.22810707847552947</v>
      </c>
      <c r="AV36">
        <v>0.5</v>
      </c>
      <c r="AW36">
        <f t="shared" si="28"/>
        <v>1095.8679683695245</v>
      </c>
      <c r="AX36">
        <f t="shared" si="29"/>
        <v>10.420483811098801</v>
      </c>
      <c r="AY36">
        <f t="shared" si="30"/>
        <v>124.98762032984308</v>
      </c>
      <c r="AZ36">
        <f t="shared" si="31"/>
        <v>0.49654783243709749</v>
      </c>
      <c r="BA36">
        <f t="shared" si="32"/>
        <v>1.0036091580702578E-2</v>
      </c>
      <c r="BB36">
        <f t="shared" si="33"/>
        <v>1.1656243776140212</v>
      </c>
      <c r="BC36" t="s">
        <v>386</v>
      </c>
      <c r="BD36">
        <v>758.35</v>
      </c>
      <c r="BE36">
        <f t="shared" si="34"/>
        <v>747.94999999999993</v>
      </c>
      <c r="BF36">
        <f t="shared" si="35"/>
        <v>0.45938591123429384</v>
      </c>
      <c r="BG36">
        <f t="shared" si="36"/>
        <v>0.70126571155835493</v>
      </c>
      <c r="BH36">
        <f t="shared" si="37"/>
        <v>0.43448111509916354</v>
      </c>
      <c r="BI36">
        <f t="shared" si="38"/>
        <v>0.68945962404216288</v>
      </c>
      <c r="BJ36">
        <f t="shared" si="39"/>
        <v>0.29962553912528961</v>
      </c>
      <c r="BK36">
        <f t="shared" si="40"/>
        <v>0.70037446087471045</v>
      </c>
      <c r="BL36">
        <f t="shared" si="41"/>
        <v>1299.9796774193501</v>
      </c>
      <c r="BM36">
        <f t="shared" si="42"/>
        <v>1095.8679683695245</v>
      </c>
      <c r="BN36">
        <f t="shared" si="43"/>
        <v>0.84298853851698885</v>
      </c>
      <c r="BO36">
        <f t="shared" si="44"/>
        <v>0.19597707703397776</v>
      </c>
      <c r="BP36">
        <v>6</v>
      </c>
      <c r="BQ36">
        <v>0.5</v>
      </c>
      <c r="BR36" t="s">
        <v>293</v>
      </c>
      <c r="BS36">
        <v>2</v>
      </c>
      <c r="BT36">
        <v>1604003000.5999999</v>
      </c>
      <c r="BU36">
        <v>386.03635483871</v>
      </c>
      <c r="BV36">
        <v>399.99454838709698</v>
      </c>
      <c r="BW36">
        <v>33.752432258064502</v>
      </c>
      <c r="BX36">
        <v>30.113519354838701</v>
      </c>
      <c r="BY36">
        <v>386.03635483871</v>
      </c>
      <c r="BZ36">
        <v>33.366977419354797</v>
      </c>
      <c r="CA36">
        <v>500.00838709677402</v>
      </c>
      <c r="CB36">
        <v>101.660161290323</v>
      </c>
      <c r="CC36">
        <v>9.9987677419354798E-2</v>
      </c>
      <c r="CD36">
        <v>37.3534838709677</v>
      </c>
      <c r="CE36">
        <v>36.562964516129</v>
      </c>
      <c r="CF36">
        <v>999.9</v>
      </c>
      <c r="CG36">
        <v>0</v>
      </c>
      <c r="CH36">
        <v>0</v>
      </c>
      <c r="CI36">
        <v>10000.3783870968</v>
      </c>
      <c r="CJ36">
        <v>0</v>
      </c>
      <c r="CK36">
        <v>331.22754838709699</v>
      </c>
      <c r="CL36">
        <v>1299.9796774193501</v>
      </c>
      <c r="CM36">
        <v>0.89999767741935499</v>
      </c>
      <c r="CN36">
        <v>0.100002277419355</v>
      </c>
      <c r="CO36">
        <v>0</v>
      </c>
      <c r="CP36">
        <v>1167.7238709677399</v>
      </c>
      <c r="CQ36">
        <v>4.99979</v>
      </c>
      <c r="CR36">
        <v>15667.2322580645</v>
      </c>
      <c r="CS36">
        <v>11051.109677419399</v>
      </c>
      <c r="CT36">
        <v>48.131</v>
      </c>
      <c r="CU36">
        <v>50.745935483871001</v>
      </c>
      <c r="CV36">
        <v>49.225612903225802</v>
      </c>
      <c r="CW36">
        <v>49.920999999999999</v>
      </c>
      <c r="CX36">
        <v>50.158999999999999</v>
      </c>
      <c r="CY36">
        <v>1165.4783870967699</v>
      </c>
      <c r="CZ36">
        <v>129.50129032258101</v>
      </c>
      <c r="DA36">
        <v>0</v>
      </c>
      <c r="DB36">
        <v>134.10000014305101</v>
      </c>
      <c r="DC36">
        <v>0</v>
      </c>
      <c r="DD36">
        <v>1162.7023076923099</v>
      </c>
      <c r="DE36">
        <v>-661.46529904028102</v>
      </c>
      <c r="DF36">
        <v>-8670.4752129519893</v>
      </c>
      <c r="DG36">
        <v>15599.253846153801</v>
      </c>
      <c r="DH36">
        <v>15</v>
      </c>
      <c r="DI36">
        <v>0</v>
      </c>
      <c r="DJ36" t="s">
        <v>294</v>
      </c>
      <c r="DK36">
        <v>1603922837.0999999</v>
      </c>
      <c r="DL36">
        <v>1603922837.0999999</v>
      </c>
      <c r="DM36">
        <v>0</v>
      </c>
      <c r="DN36">
        <v>3.5999999999999997E-2</v>
      </c>
      <c r="DO36">
        <v>1.7000000000000001E-2</v>
      </c>
      <c r="DP36">
        <v>0.377</v>
      </c>
      <c r="DQ36">
        <v>-0.105</v>
      </c>
      <c r="DR36">
        <v>400</v>
      </c>
      <c r="DS36">
        <v>12</v>
      </c>
      <c r="DT36">
        <v>0.27</v>
      </c>
      <c r="DU36">
        <v>0.26</v>
      </c>
      <c r="DV36">
        <v>10.427382877383801</v>
      </c>
      <c r="DW36">
        <v>-0.40352033154939398</v>
      </c>
      <c r="DX36">
        <v>3.3719328391485497E-2</v>
      </c>
      <c r="DY36">
        <v>1</v>
      </c>
      <c r="DZ36">
        <v>-13.959458064516101</v>
      </c>
      <c r="EA36">
        <v>9.9730645161274903E-2</v>
      </c>
      <c r="EB36">
        <v>2.5746165066058601E-2</v>
      </c>
      <c r="EC36">
        <v>1</v>
      </c>
      <c r="ED36">
        <v>3.6300867741935501</v>
      </c>
      <c r="EE36">
        <v>1.0555296774193399</v>
      </c>
      <c r="EF36">
        <v>8.0639380413450201E-2</v>
      </c>
      <c r="EG36">
        <v>0</v>
      </c>
      <c r="EH36">
        <v>2</v>
      </c>
      <c r="EI36">
        <v>3</v>
      </c>
      <c r="EJ36" t="s">
        <v>325</v>
      </c>
      <c r="EK36">
        <v>100</v>
      </c>
      <c r="EL36">
        <v>100</v>
      </c>
      <c r="EM36">
        <v>0</v>
      </c>
      <c r="EN36">
        <v>0.3876</v>
      </c>
      <c r="EO36">
        <v>0</v>
      </c>
      <c r="EP36">
        <v>0</v>
      </c>
      <c r="EQ36">
        <v>0</v>
      </c>
      <c r="ER36">
        <v>0</v>
      </c>
      <c r="ES36">
        <v>0.225432467281933</v>
      </c>
      <c r="ET36">
        <v>0</v>
      </c>
      <c r="EU36">
        <v>0</v>
      </c>
      <c r="EV36">
        <v>0</v>
      </c>
      <c r="EW36">
        <v>-1</v>
      </c>
      <c r="EX36">
        <v>-1</v>
      </c>
      <c r="EY36">
        <v>-1</v>
      </c>
      <c r="EZ36">
        <v>-1</v>
      </c>
      <c r="FA36">
        <v>1336.2</v>
      </c>
      <c r="FB36">
        <v>1336.2</v>
      </c>
      <c r="FC36">
        <v>2</v>
      </c>
      <c r="FD36">
        <v>499.04500000000002</v>
      </c>
      <c r="FE36">
        <v>453.267</v>
      </c>
      <c r="FF36">
        <v>36.101799999999997</v>
      </c>
      <c r="FG36">
        <v>32.520000000000003</v>
      </c>
      <c r="FH36">
        <v>29.9999</v>
      </c>
      <c r="FI36">
        <v>32.185499999999998</v>
      </c>
      <c r="FJ36">
        <v>32.047499999999999</v>
      </c>
      <c r="FK36">
        <v>31.021599999999999</v>
      </c>
      <c r="FL36">
        <v>0</v>
      </c>
      <c r="FM36">
        <v>100</v>
      </c>
      <c r="FN36">
        <v>-999.9</v>
      </c>
      <c r="FO36">
        <v>400</v>
      </c>
      <c r="FP36">
        <v>34.423200000000001</v>
      </c>
      <c r="FQ36">
        <v>101.08499999999999</v>
      </c>
      <c r="FR36">
        <v>101.307</v>
      </c>
    </row>
    <row r="37" spans="1:174" x14ac:dyDescent="0.25">
      <c r="A37">
        <v>21</v>
      </c>
      <c r="B37">
        <v>1604003118.0999999</v>
      </c>
      <c r="C37">
        <v>3211</v>
      </c>
      <c r="D37" t="s">
        <v>387</v>
      </c>
      <c r="E37" t="s">
        <v>388</v>
      </c>
      <c r="F37" t="s">
        <v>383</v>
      </c>
      <c r="G37" t="s">
        <v>384</v>
      </c>
      <c r="H37">
        <v>1604003110.0999999</v>
      </c>
      <c r="I37">
        <f t="shared" si="0"/>
        <v>3.8951055307424091E-3</v>
      </c>
      <c r="J37">
        <f t="shared" si="1"/>
        <v>12.39217480363771</v>
      </c>
      <c r="K37">
        <f t="shared" si="2"/>
        <v>383.337903225807</v>
      </c>
      <c r="L37">
        <f t="shared" si="3"/>
        <v>232.74493484442888</v>
      </c>
      <c r="M37">
        <f t="shared" si="4"/>
        <v>23.683321940602514</v>
      </c>
      <c r="N37">
        <f t="shared" si="5"/>
        <v>39.007143077896423</v>
      </c>
      <c r="O37">
        <f t="shared" si="6"/>
        <v>0.14783779442046563</v>
      </c>
      <c r="P37">
        <f t="shared" si="7"/>
        <v>2.9579031661860329</v>
      </c>
      <c r="Q37">
        <f t="shared" si="8"/>
        <v>0.14385213181026982</v>
      </c>
      <c r="R37">
        <f t="shared" si="9"/>
        <v>9.025672835000631E-2</v>
      </c>
      <c r="S37">
        <f t="shared" si="10"/>
        <v>214.7674831699199</v>
      </c>
      <c r="T37">
        <f t="shared" si="11"/>
        <v>37.588039865045104</v>
      </c>
      <c r="U37">
        <f t="shared" si="12"/>
        <v>36.397432258064498</v>
      </c>
      <c r="V37">
        <f t="shared" si="13"/>
        <v>6.1004499063092918</v>
      </c>
      <c r="W37">
        <f t="shared" si="14"/>
        <v>54.105049770633372</v>
      </c>
      <c r="X37">
        <f t="shared" si="15"/>
        <v>3.4748079944246855</v>
      </c>
      <c r="Y37">
        <f t="shared" si="16"/>
        <v>6.4223358247619782</v>
      </c>
      <c r="Z37">
        <f t="shared" si="17"/>
        <v>2.6256419118846064</v>
      </c>
      <c r="AA37">
        <f t="shared" si="18"/>
        <v>-171.77415390574023</v>
      </c>
      <c r="AB37">
        <f t="shared" si="19"/>
        <v>150.08161620852766</v>
      </c>
      <c r="AC37">
        <f t="shared" si="20"/>
        <v>12.066629256112668</v>
      </c>
      <c r="AD37">
        <f t="shared" si="21"/>
        <v>205.14157472881999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51947.054999853724</v>
      </c>
      <c r="AJ37" t="s">
        <v>290</v>
      </c>
      <c r="AK37">
        <v>15552.9</v>
      </c>
      <c r="AL37">
        <v>715.47692307692296</v>
      </c>
      <c r="AM37">
        <v>3262.08</v>
      </c>
      <c r="AN37">
        <f t="shared" si="25"/>
        <v>2546.603076923077</v>
      </c>
      <c r="AO37">
        <f t="shared" si="26"/>
        <v>0.78066849277855754</v>
      </c>
      <c r="AP37">
        <v>-0.57774747981622299</v>
      </c>
      <c r="AQ37" t="s">
        <v>389</v>
      </c>
      <c r="AR37">
        <v>15443.3</v>
      </c>
      <c r="AS37">
        <v>863.50873076923097</v>
      </c>
      <c r="AT37">
        <v>1203.51</v>
      </c>
      <c r="AU37">
        <f t="shared" si="27"/>
        <v>0.28250805496486864</v>
      </c>
      <c r="AV37">
        <v>0.5</v>
      </c>
      <c r="AW37">
        <f t="shared" si="28"/>
        <v>1095.8773264341107</v>
      </c>
      <c r="AX37">
        <f t="shared" si="29"/>
        <v>12.39217480363771</v>
      </c>
      <c r="AY37">
        <f t="shared" si="30"/>
        <v>154.79708598550053</v>
      </c>
      <c r="AZ37">
        <f t="shared" si="31"/>
        <v>1.4194231871775058</v>
      </c>
      <c r="BA37">
        <f t="shared" si="32"/>
        <v>1.1835195391492338E-2</v>
      </c>
      <c r="BB37">
        <f t="shared" si="33"/>
        <v>1.7104718697808907</v>
      </c>
      <c r="BC37" t="s">
        <v>390</v>
      </c>
      <c r="BD37">
        <v>-504.78</v>
      </c>
      <c r="BE37">
        <f t="shared" si="34"/>
        <v>1708.29</v>
      </c>
      <c r="BF37">
        <f t="shared" si="35"/>
        <v>0.19903018177871967</v>
      </c>
      <c r="BG37">
        <f t="shared" si="36"/>
        <v>0.54649495866583842</v>
      </c>
      <c r="BH37">
        <f t="shared" si="37"/>
        <v>0.69667669120787779</v>
      </c>
      <c r="BI37">
        <f t="shared" si="38"/>
        <v>0.80835918979853694</v>
      </c>
      <c r="BJ37">
        <f t="shared" si="39"/>
        <v>-0.11634677401439192</v>
      </c>
      <c r="BK37">
        <f t="shared" si="40"/>
        <v>1.116346774014392</v>
      </c>
      <c r="BL37">
        <f t="shared" si="41"/>
        <v>1299.9903225806499</v>
      </c>
      <c r="BM37">
        <f t="shared" si="42"/>
        <v>1095.8773264341107</v>
      </c>
      <c r="BN37">
        <f t="shared" si="43"/>
        <v>0.84298883414658943</v>
      </c>
      <c r="BO37">
        <f t="shared" si="44"/>
        <v>0.19597766829317892</v>
      </c>
      <c r="BP37">
        <v>6</v>
      </c>
      <c r="BQ37">
        <v>0.5</v>
      </c>
      <c r="BR37" t="s">
        <v>293</v>
      </c>
      <c r="BS37">
        <v>2</v>
      </c>
      <c r="BT37">
        <v>1604003110.0999999</v>
      </c>
      <c r="BU37">
        <v>383.337903225807</v>
      </c>
      <c r="BV37">
        <v>400.00070967741902</v>
      </c>
      <c r="BW37">
        <v>34.1482483870968</v>
      </c>
      <c r="BX37">
        <v>29.6336193548387</v>
      </c>
      <c r="BY37">
        <v>383.337903225807</v>
      </c>
      <c r="BZ37">
        <v>33.7496096774194</v>
      </c>
      <c r="CA37">
        <v>499.98719354838698</v>
      </c>
      <c r="CB37">
        <v>101.656580645161</v>
      </c>
      <c r="CC37">
        <v>9.9970819354838703E-2</v>
      </c>
      <c r="CD37">
        <v>37.338580645161301</v>
      </c>
      <c r="CE37">
        <v>36.397432258064498</v>
      </c>
      <c r="CF37">
        <v>999.9</v>
      </c>
      <c r="CG37">
        <v>0</v>
      </c>
      <c r="CH37">
        <v>0</v>
      </c>
      <c r="CI37">
        <v>9996.9212903225798</v>
      </c>
      <c r="CJ37">
        <v>0</v>
      </c>
      <c r="CK37">
        <v>338.54180645161301</v>
      </c>
      <c r="CL37">
        <v>1299.9903225806499</v>
      </c>
      <c r="CM37">
        <v>0.89998796774193501</v>
      </c>
      <c r="CN37">
        <v>0.10001199677419401</v>
      </c>
      <c r="CO37">
        <v>0</v>
      </c>
      <c r="CP37">
        <v>863.77</v>
      </c>
      <c r="CQ37">
        <v>4.99979</v>
      </c>
      <c r="CR37">
        <v>11512.032258064501</v>
      </c>
      <c r="CS37">
        <v>11051.174193548401</v>
      </c>
      <c r="CT37">
        <v>48.436999999999998</v>
      </c>
      <c r="CU37">
        <v>51.061999999999998</v>
      </c>
      <c r="CV37">
        <v>49.561999999999998</v>
      </c>
      <c r="CW37">
        <v>50.225612903225802</v>
      </c>
      <c r="CX37">
        <v>50.436999999999998</v>
      </c>
      <c r="CY37">
        <v>1165.4751612903201</v>
      </c>
      <c r="CZ37">
        <v>129.51516129032299</v>
      </c>
      <c r="DA37">
        <v>0</v>
      </c>
      <c r="DB37">
        <v>108.799999952316</v>
      </c>
      <c r="DC37">
        <v>0</v>
      </c>
      <c r="DD37">
        <v>863.50873076923097</v>
      </c>
      <c r="DE37">
        <v>-20.2538461671665</v>
      </c>
      <c r="DF37">
        <v>-288.25982947185503</v>
      </c>
      <c r="DG37">
        <v>11508.6384615385</v>
      </c>
      <c r="DH37">
        <v>15</v>
      </c>
      <c r="DI37">
        <v>0</v>
      </c>
      <c r="DJ37" t="s">
        <v>294</v>
      </c>
      <c r="DK37">
        <v>1603922837.0999999</v>
      </c>
      <c r="DL37">
        <v>1603922837.0999999</v>
      </c>
      <c r="DM37">
        <v>0</v>
      </c>
      <c r="DN37">
        <v>3.5999999999999997E-2</v>
      </c>
      <c r="DO37">
        <v>1.7000000000000001E-2</v>
      </c>
      <c r="DP37">
        <v>0.377</v>
      </c>
      <c r="DQ37">
        <v>-0.105</v>
      </c>
      <c r="DR37">
        <v>400</v>
      </c>
      <c r="DS37">
        <v>12</v>
      </c>
      <c r="DT37">
        <v>0.27</v>
      </c>
      <c r="DU37">
        <v>0.26</v>
      </c>
      <c r="DV37">
        <v>12.394904868784</v>
      </c>
      <c r="DW37">
        <v>-0.345645172999965</v>
      </c>
      <c r="DX37">
        <v>3.0246867284484301E-2</v>
      </c>
      <c r="DY37">
        <v>1</v>
      </c>
      <c r="DZ37">
        <v>-16.662783870967701</v>
      </c>
      <c r="EA37">
        <v>-2.0056451612860099E-2</v>
      </c>
      <c r="EB37">
        <v>2.7406310749288801E-2</v>
      </c>
      <c r="EC37">
        <v>1</v>
      </c>
      <c r="ED37">
        <v>4.5146229032258098</v>
      </c>
      <c r="EE37">
        <v>1.14453822580644</v>
      </c>
      <c r="EF37">
        <v>8.7179865061930706E-2</v>
      </c>
      <c r="EG37">
        <v>0</v>
      </c>
      <c r="EH37">
        <v>2</v>
      </c>
      <c r="EI37">
        <v>3</v>
      </c>
      <c r="EJ37" t="s">
        <v>325</v>
      </c>
      <c r="EK37">
        <v>100</v>
      </c>
      <c r="EL37">
        <v>100</v>
      </c>
      <c r="EM37">
        <v>0</v>
      </c>
      <c r="EN37">
        <v>0.40110000000000001</v>
      </c>
      <c r="EO37">
        <v>0</v>
      </c>
      <c r="EP37">
        <v>0</v>
      </c>
      <c r="EQ37">
        <v>0</v>
      </c>
      <c r="ER37">
        <v>0</v>
      </c>
      <c r="ES37">
        <v>0.225432467281933</v>
      </c>
      <c r="ET37">
        <v>0</v>
      </c>
      <c r="EU37">
        <v>0</v>
      </c>
      <c r="EV37">
        <v>0</v>
      </c>
      <c r="EW37">
        <v>-1</v>
      </c>
      <c r="EX37">
        <v>-1</v>
      </c>
      <c r="EY37">
        <v>-1</v>
      </c>
      <c r="EZ37">
        <v>-1</v>
      </c>
      <c r="FA37">
        <v>1338</v>
      </c>
      <c r="FB37">
        <v>1338</v>
      </c>
      <c r="FC37">
        <v>2</v>
      </c>
      <c r="FD37">
        <v>498.68799999999999</v>
      </c>
      <c r="FE37">
        <v>455.53800000000001</v>
      </c>
      <c r="FF37">
        <v>36.061599999999999</v>
      </c>
      <c r="FG37">
        <v>32.382100000000001</v>
      </c>
      <c r="FH37">
        <v>29.9999</v>
      </c>
      <c r="FI37">
        <v>32.065199999999997</v>
      </c>
      <c r="FJ37">
        <v>31.933599999999998</v>
      </c>
      <c r="FK37">
        <v>31.027200000000001</v>
      </c>
      <c r="FL37">
        <v>0</v>
      </c>
      <c r="FM37">
        <v>100</v>
      </c>
      <c r="FN37">
        <v>-999.9</v>
      </c>
      <c r="FO37">
        <v>400</v>
      </c>
      <c r="FP37">
        <v>33.626300000000001</v>
      </c>
      <c r="FQ37">
        <v>101.114</v>
      </c>
      <c r="FR37">
        <v>101.309</v>
      </c>
    </row>
    <row r="38" spans="1:174" x14ac:dyDescent="0.25">
      <c r="A38">
        <v>22</v>
      </c>
      <c r="B38">
        <v>1604003204.0999999</v>
      </c>
      <c r="C38">
        <v>3297</v>
      </c>
      <c r="D38" t="s">
        <v>391</v>
      </c>
      <c r="E38" t="s">
        <v>392</v>
      </c>
      <c r="F38" t="s">
        <v>393</v>
      </c>
      <c r="G38" t="s">
        <v>322</v>
      </c>
      <c r="H38">
        <v>1604003196.0999999</v>
      </c>
      <c r="I38">
        <f t="shared" si="0"/>
        <v>5.5086204388868189E-3</v>
      </c>
      <c r="J38">
        <f t="shared" si="1"/>
        <v>14.086556601061503</v>
      </c>
      <c r="K38">
        <f t="shared" si="2"/>
        <v>380.55609677419397</v>
      </c>
      <c r="L38">
        <f t="shared" si="3"/>
        <v>267.09260731970193</v>
      </c>
      <c r="M38">
        <f t="shared" si="4"/>
        <v>27.17825171531263</v>
      </c>
      <c r="N38">
        <f t="shared" si="5"/>
        <v>38.72383250782314</v>
      </c>
      <c r="O38">
        <f t="shared" si="6"/>
        <v>0.23212448517028161</v>
      </c>
      <c r="P38">
        <f t="shared" si="7"/>
        <v>2.9583112877414477</v>
      </c>
      <c r="Q38">
        <f t="shared" si="8"/>
        <v>0.22245974793713039</v>
      </c>
      <c r="R38">
        <f t="shared" si="9"/>
        <v>0.13987214849162471</v>
      </c>
      <c r="S38">
        <f t="shared" si="10"/>
        <v>214.76701024745032</v>
      </c>
      <c r="T38">
        <f t="shared" si="11"/>
        <v>37.088264706381239</v>
      </c>
      <c r="U38">
        <f t="shared" si="12"/>
        <v>36.191890322580598</v>
      </c>
      <c r="V38">
        <f t="shared" si="13"/>
        <v>6.0320465057747903</v>
      </c>
      <c r="W38">
        <f t="shared" si="14"/>
        <v>56.820765154964171</v>
      </c>
      <c r="X38">
        <f t="shared" si="15"/>
        <v>3.631985566330453</v>
      </c>
      <c r="Y38">
        <f t="shared" si="16"/>
        <v>6.3920039732396017</v>
      </c>
      <c r="Z38">
        <f t="shared" si="17"/>
        <v>2.4000609394443373</v>
      </c>
      <c r="AA38">
        <f t="shared" si="18"/>
        <v>-242.93016135490871</v>
      </c>
      <c r="AB38">
        <f t="shared" si="19"/>
        <v>169.02177330607893</v>
      </c>
      <c r="AC38">
        <f t="shared" si="20"/>
        <v>13.568332913884676</v>
      </c>
      <c r="AD38">
        <f t="shared" si="21"/>
        <v>154.42695511250523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51973.131446903375</v>
      </c>
      <c r="AJ38" t="s">
        <v>290</v>
      </c>
      <c r="AK38">
        <v>15552.9</v>
      </c>
      <c r="AL38">
        <v>715.47692307692296</v>
      </c>
      <c r="AM38">
        <v>3262.08</v>
      </c>
      <c r="AN38">
        <f t="shared" si="25"/>
        <v>2546.603076923077</v>
      </c>
      <c r="AO38">
        <f t="shared" si="26"/>
        <v>0.78066849277855754</v>
      </c>
      <c r="AP38">
        <v>-0.57774747981622299</v>
      </c>
      <c r="AQ38" t="s">
        <v>394</v>
      </c>
      <c r="AR38">
        <v>15363.8</v>
      </c>
      <c r="AS38">
        <v>849.23115384615403</v>
      </c>
      <c r="AT38">
        <v>1217.71</v>
      </c>
      <c r="AU38">
        <f t="shared" si="27"/>
        <v>0.30259983588362249</v>
      </c>
      <c r="AV38">
        <v>0.5</v>
      </c>
      <c r="AW38">
        <f t="shared" si="28"/>
        <v>1095.8782932119357</v>
      </c>
      <c r="AX38">
        <f t="shared" si="29"/>
        <v>14.086556601061503</v>
      </c>
      <c r="AY38">
        <f t="shared" si="30"/>
        <v>165.80629583717803</v>
      </c>
      <c r="AZ38">
        <f t="shared" si="31"/>
        <v>0.99864499757741987</v>
      </c>
      <c r="BA38">
        <f t="shared" si="32"/>
        <v>1.3381325437059045E-2</v>
      </c>
      <c r="BB38">
        <f t="shared" si="33"/>
        <v>1.6788644258485188</v>
      </c>
      <c r="BC38" t="s">
        <v>395</v>
      </c>
      <c r="BD38">
        <v>1.65</v>
      </c>
      <c r="BE38">
        <f t="shared" si="34"/>
        <v>1216.06</v>
      </c>
      <c r="BF38">
        <f t="shared" si="35"/>
        <v>0.30301041573100507</v>
      </c>
      <c r="BG38">
        <f t="shared" si="36"/>
        <v>0.62702465625699677</v>
      </c>
      <c r="BH38">
        <f t="shared" si="37"/>
        <v>0.73368096026515373</v>
      </c>
      <c r="BI38">
        <f t="shared" si="38"/>
        <v>0.80278313433521087</v>
      </c>
      <c r="BJ38">
        <f t="shared" si="39"/>
        <v>5.8872920958188491E-4</v>
      </c>
      <c r="BK38">
        <f t="shared" si="40"/>
        <v>0.99941127079041814</v>
      </c>
      <c r="BL38">
        <f t="shared" si="41"/>
        <v>1299.9919354838701</v>
      </c>
      <c r="BM38">
        <f t="shared" si="42"/>
        <v>1095.8782932119357</v>
      </c>
      <c r="BN38">
        <f t="shared" si="43"/>
        <v>0.8429885319281144</v>
      </c>
      <c r="BO38">
        <f t="shared" si="44"/>
        <v>0.19597706385622859</v>
      </c>
      <c r="BP38">
        <v>6</v>
      </c>
      <c r="BQ38">
        <v>0.5</v>
      </c>
      <c r="BR38" t="s">
        <v>293</v>
      </c>
      <c r="BS38">
        <v>2</v>
      </c>
      <c r="BT38">
        <v>1604003196.0999999</v>
      </c>
      <c r="BU38">
        <v>380.55609677419397</v>
      </c>
      <c r="BV38">
        <v>399.97419354838701</v>
      </c>
      <c r="BW38">
        <v>35.693116129032298</v>
      </c>
      <c r="BX38">
        <v>29.319167741935502</v>
      </c>
      <c r="BY38">
        <v>380.55609677419397</v>
      </c>
      <c r="BZ38">
        <v>35.241890322580602</v>
      </c>
      <c r="CA38">
        <v>500.03548387096799</v>
      </c>
      <c r="CB38">
        <v>101.655870967742</v>
      </c>
      <c r="CC38">
        <v>0.10004054193548401</v>
      </c>
      <c r="CD38">
        <v>37.251664516128997</v>
      </c>
      <c r="CE38">
        <v>36.191890322580598</v>
      </c>
      <c r="CF38">
        <v>999.9</v>
      </c>
      <c r="CG38">
        <v>0</v>
      </c>
      <c r="CH38">
        <v>0</v>
      </c>
      <c r="CI38">
        <v>9999.3054838709704</v>
      </c>
      <c r="CJ38">
        <v>0</v>
      </c>
      <c r="CK38">
        <v>360.73229032258098</v>
      </c>
      <c r="CL38">
        <v>1299.9919354838701</v>
      </c>
      <c r="CM38">
        <v>0.89999841935483904</v>
      </c>
      <c r="CN38">
        <v>0.100001709677419</v>
      </c>
      <c r="CO38">
        <v>0</v>
      </c>
      <c r="CP38">
        <v>850.46006451612902</v>
      </c>
      <c r="CQ38">
        <v>4.99979</v>
      </c>
      <c r="CR38">
        <v>11921.1935483871</v>
      </c>
      <c r="CS38">
        <v>11051.2129032258</v>
      </c>
      <c r="CT38">
        <v>48.628999999999998</v>
      </c>
      <c r="CU38">
        <v>51.125</v>
      </c>
      <c r="CV38">
        <v>49.707322580645098</v>
      </c>
      <c r="CW38">
        <v>50.358741935483899</v>
      </c>
      <c r="CX38">
        <v>50.622967741935497</v>
      </c>
      <c r="CY38">
        <v>1165.49</v>
      </c>
      <c r="CZ38">
        <v>129.50225806451601</v>
      </c>
      <c r="DA38">
        <v>0</v>
      </c>
      <c r="DB38">
        <v>85</v>
      </c>
      <c r="DC38">
        <v>0</v>
      </c>
      <c r="DD38">
        <v>849.23115384615403</v>
      </c>
      <c r="DE38">
        <v>-198.84642749395601</v>
      </c>
      <c r="DF38">
        <v>-2364.5059854690999</v>
      </c>
      <c r="DG38">
        <v>11908.853846153799</v>
      </c>
      <c r="DH38">
        <v>15</v>
      </c>
      <c r="DI38">
        <v>0</v>
      </c>
      <c r="DJ38" t="s">
        <v>294</v>
      </c>
      <c r="DK38">
        <v>1603922837.0999999</v>
      </c>
      <c r="DL38">
        <v>1603922837.0999999</v>
      </c>
      <c r="DM38">
        <v>0</v>
      </c>
      <c r="DN38">
        <v>3.5999999999999997E-2</v>
      </c>
      <c r="DO38">
        <v>1.7000000000000001E-2</v>
      </c>
      <c r="DP38">
        <v>0.377</v>
      </c>
      <c r="DQ38">
        <v>-0.105</v>
      </c>
      <c r="DR38">
        <v>400</v>
      </c>
      <c r="DS38">
        <v>12</v>
      </c>
      <c r="DT38">
        <v>0.27</v>
      </c>
      <c r="DU38">
        <v>0.26</v>
      </c>
      <c r="DV38">
        <v>14.090218525672</v>
      </c>
      <c r="DW38">
        <v>-0.43431081322735299</v>
      </c>
      <c r="DX38">
        <v>3.6228541118201202E-2</v>
      </c>
      <c r="DY38">
        <v>1</v>
      </c>
      <c r="DZ38">
        <v>-19.4182387096774</v>
      </c>
      <c r="EA38">
        <v>0.34138064516127697</v>
      </c>
      <c r="EB38">
        <v>3.2412628735739198E-2</v>
      </c>
      <c r="EC38">
        <v>0</v>
      </c>
      <c r="ED38">
        <v>6.3739412903225796</v>
      </c>
      <c r="EE38">
        <v>0.47318467741933801</v>
      </c>
      <c r="EF38">
        <v>3.54890439015303E-2</v>
      </c>
      <c r="EG38">
        <v>0</v>
      </c>
      <c r="EH38">
        <v>1</v>
      </c>
      <c r="EI38">
        <v>3</v>
      </c>
      <c r="EJ38" t="s">
        <v>318</v>
      </c>
      <c r="EK38">
        <v>100</v>
      </c>
      <c r="EL38">
        <v>100</v>
      </c>
      <c r="EM38">
        <v>0</v>
      </c>
      <c r="EN38">
        <v>0.45240000000000002</v>
      </c>
      <c r="EO38">
        <v>0</v>
      </c>
      <c r="EP38">
        <v>0</v>
      </c>
      <c r="EQ38">
        <v>0</v>
      </c>
      <c r="ER38">
        <v>0</v>
      </c>
      <c r="ES38">
        <v>0.225432467281933</v>
      </c>
      <c r="ET38">
        <v>0</v>
      </c>
      <c r="EU38">
        <v>0</v>
      </c>
      <c r="EV38">
        <v>0</v>
      </c>
      <c r="EW38">
        <v>-1</v>
      </c>
      <c r="EX38">
        <v>-1</v>
      </c>
      <c r="EY38">
        <v>-1</v>
      </c>
      <c r="EZ38">
        <v>-1</v>
      </c>
      <c r="FA38">
        <v>1339.5</v>
      </c>
      <c r="FB38">
        <v>1339.5</v>
      </c>
      <c r="FC38">
        <v>2</v>
      </c>
      <c r="FD38">
        <v>504.57400000000001</v>
      </c>
      <c r="FE38">
        <v>457.90800000000002</v>
      </c>
      <c r="FF38">
        <v>36.040500000000002</v>
      </c>
      <c r="FG38">
        <v>32.373800000000003</v>
      </c>
      <c r="FH38">
        <v>30.000499999999999</v>
      </c>
      <c r="FI38">
        <v>32.0458</v>
      </c>
      <c r="FJ38">
        <v>31.9193</v>
      </c>
      <c r="FK38">
        <v>31.0395</v>
      </c>
      <c r="FL38">
        <v>0</v>
      </c>
      <c r="FM38">
        <v>100</v>
      </c>
      <c r="FN38">
        <v>-999.9</v>
      </c>
      <c r="FO38">
        <v>400</v>
      </c>
      <c r="FP38">
        <v>33.626300000000001</v>
      </c>
      <c r="FQ38">
        <v>101.102</v>
      </c>
      <c r="FR38">
        <v>101.307</v>
      </c>
    </row>
    <row r="39" spans="1:174" x14ac:dyDescent="0.25">
      <c r="A39">
        <v>23</v>
      </c>
      <c r="B39">
        <v>1604003320.5999999</v>
      </c>
      <c r="C39">
        <v>3413.5</v>
      </c>
      <c r="D39" t="s">
        <v>396</v>
      </c>
      <c r="E39" t="s">
        <v>397</v>
      </c>
      <c r="F39" t="s">
        <v>393</v>
      </c>
      <c r="G39" t="s">
        <v>322</v>
      </c>
      <c r="H39">
        <v>1604003312.8499999</v>
      </c>
      <c r="I39">
        <f t="shared" si="0"/>
        <v>5.490702448376716E-3</v>
      </c>
      <c r="J39">
        <f t="shared" si="1"/>
        <v>14.273646029602311</v>
      </c>
      <c r="K39">
        <f t="shared" si="2"/>
        <v>380.35183333333299</v>
      </c>
      <c r="L39">
        <f t="shared" si="3"/>
        <v>263.23943223799415</v>
      </c>
      <c r="M39">
        <f t="shared" si="4"/>
        <v>26.785909784760506</v>
      </c>
      <c r="N39">
        <f t="shared" si="5"/>
        <v>38.702673864316466</v>
      </c>
      <c r="O39">
        <f t="shared" si="6"/>
        <v>0.22712764795276558</v>
      </c>
      <c r="P39">
        <f t="shared" si="7"/>
        <v>2.958482347417049</v>
      </c>
      <c r="Q39">
        <f t="shared" si="8"/>
        <v>0.21786611483619917</v>
      </c>
      <c r="R39">
        <f t="shared" si="9"/>
        <v>0.13696696462876912</v>
      </c>
      <c r="S39">
        <f t="shared" si="10"/>
        <v>214.76546516006772</v>
      </c>
      <c r="T39">
        <f t="shared" si="11"/>
        <v>37.024313100102766</v>
      </c>
      <c r="U39">
        <f t="shared" si="12"/>
        <v>36.228603333333297</v>
      </c>
      <c r="V39">
        <f t="shared" si="13"/>
        <v>6.0442153262534859</v>
      </c>
      <c r="W39">
        <f t="shared" si="14"/>
        <v>56.55170761474804</v>
      </c>
      <c r="X39">
        <f t="shared" si="15"/>
        <v>3.6013128278202378</v>
      </c>
      <c r="Y39">
        <f t="shared" si="16"/>
        <v>6.3681769830077721</v>
      </c>
      <c r="Z39">
        <f t="shared" si="17"/>
        <v>2.4429024984332481</v>
      </c>
      <c r="AA39">
        <f t="shared" si="18"/>
        <v>-242.13997797341318</v>
      </c>
      <c r="AB39">
        <f t="shared" si="19"/>
        <v>152.24587153968463</v>
      </c>
      <c r="AC39">
        <f t="shared" si="20"/>
        <v>12.219040155016543</v>
      </c>
      <c r="AD39">
        <f t="shared" si="21"/>
        <v>137.09039888135572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51989.433106107921</v>
      </c>
      <c r="AJ39" t="s">
        <v>290</v>
      </c>
      <c r="AK39">
        <v>15552.9</v>
      </c>
      <c r="AL39">
        <v>715.47692307692296</v>
      </c>
      <c r="AM39">
        <v>3262.08</v>
      </c>
      <c r="AN39">
        <f t="shared" si="25"/>
        <v>2546.603076923077</v>
      </c>
      <c r="AO39">
        <f t="shared" si="26"/>
        <v>0.78066849277855754</v>
      </c>
      <c r="AP39">
        <v>-0.57774747981622299</v>
      </c>
      <c r="AQ39" t="s">
        <v>398</v>
      </c>
      <c r="AR39">
        <v>15401.4</v>
      </c>
      <c r="AS39">
        <v>882.08738461538496</v>
      </c>
      <c r="AT39">
        <v>1256.31</v>
      </c>
      <c r="AU39">
        <f t="shared" si="27"/>
        <v>0.29787442222430371</v>
      </c>
      <c r="AV39">
        <v>0.5</v>
      </c>
      <c r="AW39">
        <f t="shared" si="28"/>
        <v>1095.8702206275925</v>
      </c>
      <c r="AX39">
        <f t="shared" si="29"/>
        <v>14.273646029602311</v>
      </c>
      <c r="AY39">
        <f t="shared" si="30"/>
        <v>163.21585440113219</v>
      </c>
      <c r="AZ39">
        <f t="shared" si="31"/>
        <v>0.89741385486066327</v>
      </c>
      <c r="BA39">
        <f t="shared" si="32"/>
        <v>1.3552146257714082E-2</v>
      </c>
      <c r="BB39">
        <f t="shared" si="33"/>
        <v>1.5965565823721852</v>
      </c>
      <c r="BC39" t="s">
        <v>399</v>
      </c>
      <c r="BD39">
        <v>128.88</v>
      </c>
      <c r="BE39">
        <f t="shared" si="34"/>
        <v>1127.4299999999998</v>
      </c>
      <c r="BF39">
        <f t="shared" si="35"/>
        <v>0.3319253659957736</v>
      </c>
      <c r="BG39">
        <f t="shared" si="36"/>
        <v>0.64016660283416316</v>
      </c>
      <c r="BH39">
        <f t="shared" si="37"/>
        <v>0.69193736728096034</v>
      </c>
      <c r="BI39">
        <f t="shared" si="38"/>
        <v>0.78762568779405684</v>
      </c>
      <c r="BJ39">
        <f t="shared" si="39"/>
        <v>4.8496942497582546E-2</v>
      </c>
      <c r="BK39">
        <f t="shared" si="40"/>
        <v>0.95150305750241748</v>
      </c>
      <c r="BL39">
        <f t="shared" si="41"/>
        <v>1299.98233333333</v>
      </c>
      <c r="BM39">
        <f t="shared" si="42"/>
        <v>1095.8702206275925</v>
      </c>
      <c r="BN39">
        <f t="shared" si="43"/>
        <v>0.84298854878868501</v>
      </c>
      <c r="BO39">
        <f t="shared" si="44"/>
        <v>0.19597709757737003</v>
      </c>
      <c r="BP39">
        <v>6</v>
      </c>
      <c r="BQ39">
        <v>0.5</v>
      </c>
      <c r="BR39" t="s">
        <v>293</v>
      </c>
      <c r="BS39">
        <v>2</v>
      </c>
      <c r="BT39">
        <v>1604003312.8499999</v>
      </c>
      <c r="BU39">
        <v>380.35183333333299</v>
      </c>
      <c r="BV39">
        <v>399.98666666666702</v>
      </c>
      <c r="BW39">
        <v>35.392023333333299</v>
      </c>
      <c r="BX39">
        <v>29.036249999999999</v>
      </c>
      <c r="BY39">
        <v>380.35183333333299</v>
      </c>
      <c r="BZ39">
        <v>34.951210000000003</v>
      </c>
      <c r="CA39">
        <v>499.99033333333301</v>
      </c>
      <c r="CB39">
        <v>101.655</v>
      </c>
      <c r="CC39">
        <v>9.9929180000000006E-2</v>
      </c>
      <c r="CD39">
        <v>37.183136666666698</v>
      </c>
      <c r="CE39">
        <v>36.228603333333297</v>
      </c>
      <c r="CF39">
        <v>999.9</v>
      </c>
      <c r="CG39">
        <v>0</v>
      </c>
      <c r="CH39">
        <v>0</v>
      </c>
      <c r="CI39">
        <v>10000.3613333333</v>
      </c>
      <c r="CJ39">
        <v>0</v>
      </c>
      <c r="CK39">
        <v>322.95983333333299</v>
      </c>
      <c r="CL39">
        <v>1299.98233333333</v>
      </c>
      <c r="CM39">
        <v>0.89999696666666695</v>
      </c>
      <c r="CN39">
        <v>0.10000284333333299</v>
      </c>
      <c r="CO39">
        <v>0</v>
      </c>
      <c r="CP39">
        <v>883.27033333333304</v>
      </c>
      <c r="CQ39">
        <v>4.99979</v>
      </c>
      <c r="CR39">
        <v>11826.61</v>
      </c>
      <c r="CS39">
        <v>11051.1233333333</v>
      </c>
      <c r="CT39">
        <v>48.625</v>
      </c>
      <c r="CU39">
        <v>51.053733333333298</v>
      </c>
      <c r="CV39">
        <v>49.707999999999998</v>
      </c>
      <c r="CW39">
        <v>50.245800000000003</v>
      </c>
      <c r="CX39">
        <v>50.608199999999997</v>
      </c>
      <c r="CY39">
        <v>1165.48033333333</v>
      </c>
      <c r="CZ39">
        <v>129.50200000000001</v>
      </c>
      <c r="DA39">
        <v>0</v>
      </c>
      <c r="DB39">
        <v>115.90000009536701</v>
      </c>
      <c r="DC39">
        <v>0</v>
      </c>
      <c r="DD39">
        <v>882.08738461538496</v>
      </c>
      <c r="DE39">
        <v>-142.43541890176701</v>
      </c>
      <c r="DF39">
        <v>-1145.8769252629199</v>
      </c>
      <c r="DG39">
        <v>11826.711538461501</v>
      </c>
      <c r="DH39">
        <v>15</v>
      </c>
      <c r="DI39">
        <v>0</v>
      </c>
      <c r="DJ39" t="s">
        <v>294</v>
      </c>
      <c r="DK39">
        <v>1603922837.0999999</v>
      </c>
      <c r="DL39">
        <v>1603922837.0999999</v>
      </c>
      <c r="DM39">
        <v>0</v>
      </c>
      <c r="DN39">
        <v>3.5999999999999997E-2</v>
      </c>
      <c r="DO39">
        <v>1.7000000000000001E-2</v>
      </c>
      <c r="DP39">
        <v>0.377</v>
      </c>
      <c r="DQ39">
        <v>-0.105</v>
      </c>
      <c r="DR39">
        <v>400</v>
      </c>
      <c r="DS39">
        <v>12</v>
      </c>
      <c r="DT39">
        <v>0.27</v>
      </c>
      <c r="DU39">
        <v>0.26</v>
      </c>
      <c r="DV39">
        <v>14.276210626464</v>
      </c>
      <c r="DW39">
        <v>-0.25876724687004499</v>
      </c>
      <c r="DX39">
        <v>2.4885416529813999E-2</v>
      </c>
      <c r="DY39">
        <v>1</v>
      </c>
      <c r="DZ39">
        <v>-19.633858064516101</v>
      </c>
      <c r="EA39">
        <v>4.16612903225968E-2</v>
      </c>
      <c r="EB39">
        <v>1.73566158102012E-2</v>
      </c>
      <c r="EC39">
        <v>1</v>
      </c>
      <c r="ED39">
        <v>6.3472912903225804</v>
      </c>
      <c r="EE39">
        <v>0.66366919354837295</v>
      </c>
      <c r="EF39">
        <v>4.9758724554622602E-2</v>
      </c>
      <c r="EG39">
        <v>0</v>
      </c>
      <c r="EH39">
        <v>2</v>
      </c>
      <c r="EI39">
        <v>3</v>
      </c>
      <c r="EJ39" t="s">
        <v>325</v>
      </c>
      <c r="EK39">
        <v>100</v>
      </c>
      <c r="EL39">
        <v>100</v>
      </c>
      <c r="EM39">
        <v>0</v>
      </c>
      <c r="EN39">
        <v>0.4425</v>
      </c>
      <c r="EO39">
        <v>0</v>
      </c>
      <c r="EP39">
        <v>0</v>
      </c>
      <c r="EQ39">
        <v>0</v>
      </c>
      <c r="ER39">
        <v>0</v>
      </c>
      <c r="ES39">
        <v>0.225432467281933</v>
      </c>
      <c r="ET39">
        <v>0</v>
      </c>
      <c r="EU39">
        <v>0</v>
      </c>
      <c r="EV39">
        <v>0</v>
      </c>
      <c r="EW39">
        <v>-1</v>
      </c>
      <c r="EX39">
        <v>-1</v>
      </c>
      <c r="EY39">
        <v>-1</v>
      </c>
      <c r="EZ39">
        <v>-1</v>
      </c>
      <c r="FA39">
        <v>1341.4</v>
      </c>
      <c r="FB39">
        <v>1341.4</v>
      </c>
      <c r="FC39">
        <v>2</v>
      </c>
      <c r="FD39">
        <v>503.14</v>
      </c>
      <c r="FE39">
        <v>452.90800000000002</v>
      </c>
      <c r="FF39">
        <v>35.949800000000003</v>
      </c>
      <c r="FG39">
        <v>32.199399999999997</v>
      </c>
      <c r="FH39">
        <v>29.9998</v>
      </c>
      <c r="FI39">
        <v>31.875800000000002</v>
      </c>
      <c r="FJ39">
        <v>31.741299999999999</v>
      </c>
      <c r="FK39">
        <v>31.065899999999999</v>
      </c>
      <c r="FL39">
        <v>0</v>
      </c>
      <c r="FM39">
        <v>100</v>
      </c>
      <c r="FN39">
        <v>-999.9</v>
      </c>
      <c r="FO39">
        <v>400</v>
      </c>
      <c r="FP39">
        <v>33.626300000000001</v>
      </c>
      <c r="FQ39">
        <v>101.14400000000001</v>
      </c>
      <c r="FR39">
        <v>101.34</v>
      </c>
    </row>
    <row r="40" spans="1:174" x14ac:dyDescent="0.25">
      <c r="A40">
        <v>24</v>
      </c>
      <c r="B40">
        <v>1604003396.0999999</v>
      </c>
      <c r="C40">
        <v>3489</v>
      </c>
      <c r="D40" t="s">
        <v>400</v>
      </c>
      <c r="E40" t="s">
        <v>401</v>
      </c>
      <c r="F40" t="s">
        <v>402</v>
      </c>
      <c r="G40" t="s">
        <v>384</v>
      </c>
      <c r="H40">
        <v>1604003388.3499999</v>
      </c>
      <c r="I40">
        <f t="shared" si="0"/>
        <v>2.3532860939952283E-3</v>
      </c>
      <c r="J40">
        <f t="shared" si="1"/>
        <v>8.693758088514544</v>
      </c>
      <c r="K40">
        <f t="shared" si="2"/>
        <v>388.49596666666702</v>
      </c>
      <c r="L40">
        <f t="shared" si="3"/>
        <v>184.44829738063112</v>
      </c>
      <c r="M40">
        <f t="shared" si="4"/>
        <v>18.767790872642518</v>
      </c>
      <c r="N40">
        <f t="shared" si="5"/>
        <v>39.529836603581224</v>
      </c>
      <c r="O40">
        <f t="shared" si="6"/>
        <v>7.4333824269531543E-2</v>
      </c>
      <c r="P40">
        <f t="shared" si="7"/>
        <v>2.9582763424787459</v>
      </c>
      <c r="Q40">
        <f t="shared" si="8"/>
        <v>7.3311549336396109E-2</v>
      </c>
      <c r="R40">
        <f t="shared" si="9"/>
        <v>4.591039439902124E-2</v>
      </c>
      <c r="S40">
        <f t="shared" si="10"/>
        <v>214.76781875643513</v>
      </c>
      <c r="T40">
        <f t="shared" si="11"/>
        <v>37.927722902624382</v>
      </c>
      <c r="U40">
        <f t="shared" si="12"/>
        <v>36.990933333333302</v>
      </c>
      <c r="V40">
        <f t="shared" si="13"/>
        <v>6.3017592109614782</v>
      </c>
      <c r="W40">
        <f t="shared" si="14"/>
        <v>49.785752505304103</v>
      </c>
      <c r="X40">
        <f t="shared" si="15"/>
        <v>3.1878815803704077</v>
      </c>
      <c r="Y40">
        <f t="shared" si="16"/>
        <v>6.403200554276598</v>
      </c>
      <c r="Z40">
        <f t="shared" si="17"/>
        <v>3.1138776305910705</v>
      </c>
      <c r="AA40">
        <f t="shared" si="18"/>
        <v>-103.77991674518957</v>
      </c>
      <c r="AB40">
        <f t="shared" si="19"/>
        <v>46.706712348324537</v>
      </c>
      <c r="AC40">
        <f t="shared" si="20"/>
        <v>3.7645591642215308</v>
      </c>
      <c r="AD40">
        <f t="shared" si="21"/>
        <v>161.45917352379163</v>
      </c>
      <c r="AE40">
        <v>3</v>
      </c>
      <c r="AF40">
        <v>1</v>
      </c>
      <c r="AG40">
        <f t="shared" si="22"/>
        <v>1</v>
      </c>
      <c r="AH40">
        <f t="shared" si="23"/>
        <v>0</v>
      </c>
      <c r="AI40">
        <f t="shared" si="24"/>
        <v>51966.659321524952</v>
      </c>
      <c r="AJ40" t="s">
        <v>290</v>
      </c>
      <c r="AK40">
        <v>15552.9</v>
      </c>
      <c r="AL40">
        <v>715.47692307692296</v>
      </c>
      <c r="AM40">
        <v>3262.08</v>
      </c>
      <c r="AN40">
        <f t="shared" si="25"/>
        <v>2546.603076923077</v>
      </c>
      <c r="AO40">
        <f t="shared" si="26"/>
        <v>0.78066849277855754</v>
      </c>
      <c r="AP40">
        <v>-0.57774747981622299</v>
      </c>
      <c r="AQ40" t="s">
        <v>403</v>
      </c>
      <c r="AR40">
        <v>15404.3</v>
      </c>
      <c r="AS40">
        <v>1135.4875999999999</v>
      </c>
      <c r="AT40">
        <v>1573.66</v>
      </c>
      <c r="AU40">
        <f t="shared" si="27"/>
        <v>0.27844159475363173</v>
      </c>
      <c r="AV40">
        <v>0.5</v>
      </c>
      <c r="AW40">
        <f t="shared" si="28"/>
        <v>1095.881540627611</v>
      </c>
      <c r="AX40">
        <f t="shared" si="29"/>
        <v>8.693758088514544</v>
      </c>
      <c r="AY40">
        <f t="shared" si="30"/>
        <v>152.56950191670944</v>
      </c>
      <c r="AZ40">
        <f t="shared" si="31"/>
        <v>0.81258975890598983</v>
      </c>
      <c r="BA40">
        <f t="shared" si="32"/>
        <v>8.4603173104101908E-3</v>
      </c>
      <c r="BB40">
        <f t="shared" si="33"/>
        <v>1.072925536647052</v>
      </c>
      <c r="BC40" t="s">
        <v>404</v>
      </c>
      <c r="BD40">
        <v>294.92</v>
      </c>
      <c r="BE40">
        <f t="shared" si="34"/>
        <v>1278.74</v>
      </c>
      <c r="BF40">
        <f t="shared" si="35"/>
        <v>0.34265949293836134</v>
      </c>
      <c r="BG40">
        <f t="shared" si="36"/>
        <v>0.56903571091548821</v>
      </c>
      <c r="BH40">
        <f t="shared" si="37"/>
        <v>0.51058149686547072</v>
      </c>
      <c r="BI40">
        <f t="shared" si="38"/>
        <v>0.66300870178796245</v>
      </c>
      <c r="BJ40">
        <f t="shared" si="39"/>
        <v>8.899889145190272E-2</v>
      </c>
      <c r="BK40">
        <f t="shared" si="40"/>
        <v>0.91100110854809724</v>
      </c>
      <c r="BL40">
        <f t="shared" si="41"/>
        <v>1299.9956666666701</v>
      </c>
      <c r="BM40">
        <f t="shared" si="42"/>
        <v>1095.881540627611</v>
      </c>
      <c r="BN40">
        <f t="shared" si="43"/>
        <v>0.84298861044481022</v>
      </c>
      <c r="BO40">
        <f t="shared" si="44"/>
        <v>0.19597722088962066</v>
      </c>
      <c r="BP40">
        <v>6</v>
      </c>
      <c r="BQ40">
        <v>0.5</v>
      </c>
      <c r="BR40" t="s">
        <v>293</v>
      </c>
      <c r="BS40">
        <v>2</v>
      </c>
      <c r="BT40">
        <v>1604003388.3499999</v>
      </c>
      <c r="BU40">
        <v>388.49596666666702</v>
      </c>
      <c r="BV40">
        <v>400.02596666666699</v>
      </c>
      <c r="BW40">
        <v>31.3302366666667</v>
      </c>
      <c r="BX40">
        <v>28.594673333333301</v>
      </c>
      <c r="BY40">
        <v>388.49596666666702</v>
      </c>
      <c r="BZ40">
        <v>31.022316666666701</v>
      </c>
      <c r="CA40">
        <v>499.982666666667</v>
      </c>
      <c r="CB40">
        <v>101.650933333333</v>
      </c>
      <c r="CC40">
        <v>0.100024193333333</v>
      </c>
      <c r="CD40">
        <v>37.283790000000003</v>
      </c>
      <c r="CE40">
        <v>36.990933333333302</v>
      </c>
      <c r="CF40">
        <v>999.9</v>
      </c>
      <c r="CG40">
        <v>0</v>
      </c>
      <c r="CH40">
        <v>0</v>
      </c>
      <c r="CI40">
        <v>9999.5930000000008</v>
      </c>
      <c r="CJ40">
        <v>0</v>
      </c>
      <c r="CK40">
        <v>268.17066666666699</v>
      </c>
      <c r="CL40">
        <v>1299.9956666666701</v>
      </c>
      <c r="CM40">
        <v>0.89999503333333297</v>
      </c>
      <c r="CN40">
        <v>0.10000476</v>
      </c>
      <c r="CO40">
        <v>0</v>
      </c>
      <c r="CP40">
        <v>1140.90466666667</v>
      </c>
      <c r="CQ40">
        <v>4.99979</v>
      </c>
      <c r="CR40">
        <v>14932.96</v>
      </c>
      <c r="CS40">
        <v>11051.223333333301</v>
      </c>
      <c r="CT40">
        <v>48.75</v>
      </c>
      <c r="CU40">
        <v>51.0103333333333</v>
      </c>
      <c r="CV40">
        <v>49.7624</v>
      </c>
      <c r="CW40">
        <v>50.311999999999998</v>
      </c>
      <c r="CX40">
        <v>50.682866666666598</v>
      </c>
      <c r="CY40">
        <v>1165.48966666667</v>
      </c>
      <c r="CZ40">
        <v>129.506</v>
      </c>
      <c r="DA40">
        <v>0</v>
      </c>
      <c r="DB40">
        <v>74.799999952316298</v>
      </c>
      <c r="DC40">
        <v>0</v>
      </c>
      <c r="DD40">
        <v>1135.4875999999999</v>
      </c>
      <c r="DE40">
        <v>-454.70461608398898</v>
      </c>
      <c r="DF40">
        <v>-5793.4461627301498</v>
      </c>
      <c r="DG40">
        <v>14862.948</v>
      </c>
      <c r="DH40">
        <v>15</v>
      </c>
      <c r="DI40">
        <v>0</v>
      </c>
      <c r="DJ40" t="s">
        <v>294</v>
      </c>
      <c r="DK40">
        <v>1603922837.0999999</v>
      </c>
      <c r="DL40">
        <v>1603922837.0999999</v>
      </c>
      <c r="DM40">
        <v>0</v>
      </c>
      <c r="DN40">
        <v>3.5999999999999997E-2</v>
      </c>
      <c r="DO40">
        <v>1.7000000000000001E-2</v>
      </c>
      <c r="DP40">
        <v>0.377</v>
      </c>
      <c r="DQ40">
        <v>-0.105</v>
      </c>
      <c r="DR40">
        <v>400</v>
      </c>
      <c r="DS40">
        <v>12</v>
      </c>
      <c r="DT40">
        <v>0.27</v>
      </c>
      <c r="DU40">
        <v>0.26</v>
      </c>
      <c r="DV40">
        <v>8.6984340453584608</v>
      </c>
      <c r="DW40">
        <v>-0.58066008610337005</v>
      </c>
      <c r="DX40">
        <v>4.7742414768609999E-2</v>
      </c>
      <c r="DY40">
        <v>0</v>
      </c>
      <c r="DZ40">
        <v>-11.531499999999999</v>
      </c>
      <c r="EA40">
        <v>0.43904516129034798</v>
      </c>
      <c r="EB40">
        <v>4.2537922360050398E-2</v>
      </c>
      <c r="EC40">
        <v>0</v>
      </c>
      <c r="ED40">
        <v>2.73252935483871</v>
      </c>
      <c r="EE40">
        <v>0.59375322580645096</v>
      </c>
      <c r="EF40">
        <v>4.4854002298171901E-2</v>
      </c>
      <c r="EG40">
        <v>0</v>
      </c>
      <c r="EH40">
        <v>0</v>
      </c>
      <c r="EI40">
        <v>3</v>
      </c>
      <c r="EJ40" t="s">
        <v>295</v>
      </c>
      <c r="EK40">
        <v>100</v>
      </c>
      <c r="EL40">
        <v>100</v>
      </c>
      <c r="EM40">
        <v>0</v>
      </c>
      <c r="EN40">
        <v>0.308</v>
      </c>
      <c r="EO40">
        <v>0</v>
      </c>
      <c r="EP40">
        <v>0</v>
      </c>
      <c r="EQ40">
        <v>0</v>
      </c>
      <c r="ER40">
        <v>0</v>
      </c>
      <c r="ES40">
        <v>0.225432467281933</v>
      </c>
      <c r="ET40">
        <v>0</v>
      </c>
      <c r="EU40">
        <v>0</v>
      </c>
      <c r="EV40">
        <v>0</v>
      </c>
      <c r="EW40">
        <v>-1</v>
      </c>
      <c r="EX40">
        <v>-1</v>
      </c>
      <c r="EY40">
        <v>-1</v>
      </c>
      <c r="EZ40">
        <v>-1</v>
      </c>
      <c r="FA40">
        <v>1342.7</v>
      </c>
      <c r="FB40">
        <v>1342.7</v>
      </c>
      <c r="FC40">
        <v>2</v>
      </c>
      <c r="FD40">
        <v>494.93</v>
      </c>
      <c r="FE40">
        <v>453.44200000000001</v>
      </c>
      <c r="FF40">
        <v>35.909599999999998</v>
      </c>
      <c r="FG40">
        <v>32.1571</v>
      </c>
      <c r="FH40">
        <v>30.000399999999999</v>
      </c>
      <c r="FI40">
        <v>31.829799999999999</v>
      </c>
      <c r="FJ40">
        <v>31.7088</v>
      </c>
      <c r="FK40">
        <v>31.046900000000001</v>
      </c>
      <c r="FL40">
        <v>0</v>
      </c>
      <c r="FM40">
        <v>100</v>
      </c>
      <c r="FN40">
        <v>-999.9</v>
      </c>
      <c r="FO40">
        <v>400</v>
      </c>
      <c r="FP40">
        <v>35.265099999999997</v>
      </c>
      <c r="FQ40">
        <v>101.15</v>
      </c>
      <c r="FR40">
        <v>101.34099999999999</v>
      </c>
    </row>
    <row r="41" spans="1:174" x14ac:dyDescent="0.25">
      <c r="A41">
        <v>25</v>
      </c>
      <c r="B41">
        <v>1604003509.0999999</v>
      </c>
      <c r="C41">
        <v>3602</v>
      </c>
      <c r="D41" t="s">
        <v>405</v>
      </c>
      <c r="E41" t="s">
        <v>406</v>
      </c>
      <c r="F41" t="s">
        <v>402</v>
      </c>
      <c r="G41" t="s">
        <v>384</v>
      </c>
      <c r="H41">
        <v>1604003501.0999999</v>
      </c>
      <c r="I41">
        <f t="shared" si="0"/>
        <v>2.3874799785064209E-3</v>
      </c>
      <c r="J41">
        <f t="shared" si="1"/>
        <v>8.2338964140302213</v>
      </c>
      <c r="K41">
        <f t="shared" si="2"/>
        <v>389.01341935483902</v>
      </c>
      <c r="L41">
        <f t="shared" si="3"/>
        <v>193.9529773673614</v>
      </c>
      <c r="M41">
        <f t="shared" si="4"/>
        <v>19.733694645080355</v>
      </c>
      <c r="N41">
        <f t="shared" si="5"/>
        <v>39.580067986514045</v>
      </c>
      <c r="O41">
        <f t="shared" si="6"/>
        <v>7.4119927510933395E-2</v>
      </c>
      <c r="P41">
        <f t="shared" si="7"/>
        <v>2.9574585070064554</v>
      </c>
      <c r="Q41">
        <f t="shared" si="8"/>
        <v>7.3103207037569298E-2</v>
      </c>
      <c r="R41">
        <f t="shared" si="9"/>
        <v>4.5779690762525985E-2</v>
      </c>
      <c r="S41">
        <f t="shared" si="10"/>
        <v>214.76704035383986</v>
      </c>
      <c r="T41">
        <f t="shared" si="11"/>
        <v>38.008623526836622</v>
      </c>
      <c r="U41">
        <f t="shared" si="12"/>
        <v>36.947770967741903</v>
      </c>
      <c r="V41">
        <f t="shared" si="13"/>
        <v>6.2869269954023483</v>
      </c>
      <c r="W41">
        <f t="shared" si="14"/>
        <v>48.451572680127107</v>
      </c>
      <c r="X41">
        <f t="shared" si="15"/>
        <v>3.1176139801070155</v>
      </c>
      <c r="Y41">
        <f t="shared" si="16"/>
        <v>6.4344949145185035</v>
      </c>
      <c r="Z41">
        <f t="shared" si="17"/>
        <v>3.1693130152953328</v>
      </c>
      <c r="AA41">
        <f t="shared" si="18"/>
        <v>-105.28786705213317</v>
      </c>
      <c r="AB41">
        <f t="shared" si="19"/>
        <v>67.851014329641501</v>
      </c>
      <c r="AC41">
        <f t="shared" si="20"/>
        <v>5.4715296536211691</v>
      </c>
      <c r="AD41">
        <f t="shared" si="21"/>
        <v>182.80171728496936</v>
      </c>
      <c r="AE41">
        <v>5</v>
      </c>
      <c r="AF41">
        <v>1</v>
      </c>
      <c r="AG41">
        <f t="shared" si="22"/>
        <v>1</v>
      </c>
      <c r="AH41">
        <f t="shared" si="23"/>
        <v>0</v>
      </c>
      <c r="AI41">
        <f t="shared" si="24"/>
        <v>51928.428518547771</v>
      </c>
      <c r="AJ41" t="s">
        <v>290</v>
      </c>
      <c r="AK41">
        <v>15552.9</v>
      </c>
      <c r="AL41">
        <v>715.47692307692296</v>
      </c>
      <c r="AM41">
        <v>3262.08</v>
      </c>
      <c r="AN41">
        <f t="shared" si="25"/>
        <v>2546.603076923077</v>
      </c>
      <c r="AO41">
        <f t="shared" si="26"/>
        <v>0.78066849277855754</v>
      </c>
      <c r="AP41">
        <v>-0.57774747981622299</v>
      </c>
      <c r="AQ41" t="s">
        <v>407</v>
      </c>
      <c r="AR41">
        <v>15407.2</v>
      </c>
      <c r="AS41">
        <v>702.45730769230795</v>
      </c>
      <c r="AT41">
        <v>965.51</v>
      </c>
      <c r="AU41">
        <f t="shared" si="27"/>
        <v>0.27244947468974123</v>
      </c>
      <c r="AV41">
        <v>0.5</v>
      </c>
      <c r="AW41">
        <f t="shared" si="28"/>
        <v>1095.8787964377452</v>
      </c>
      <c r="AX41">
        <f t="shared" si="29"/>
        <v>8.2338964140302213</v>
      </c>
      <c r="AY41">
        <f t="shared" si="30"/>
        <v>149.28580120654479</v>
      </c>
      <c r="AZ41">
        <f t="shared" si="31"/>
        <v>1.4469865666849644</v>
      </c>
      <c r="BA41">
        <f t="shared" si="32"/>
        <v>8.0407102705969888E-3</v>
      </c>
      <c r="BB41">
        <f t="shared" si="33"/>
        <v>2.3786081967043322</v>
      </c>
      <c r="BC41" t="s">
        <v>408</v>
      </c>
      <c r="BD41">
        <v>-431.57</v>
      </c>
      <c r="BE41">
        <f t="shared" si="34"/>
        <v>1397.08</v>
      </c>
      <c r="BF41">
        <f t="shared" si="35"/>
        <v>0.18828749413612109</v>
      </c>
      <c r="BG41">
        <f t="shared" si="36"/>
        <v>0.62176167205880351</v>
      </c>
      <c r="BH41">
        <f t="shared" si="37"/>
        <v>1.0520715720689247</v>
      </c>
      <c r="BI41">
        <f t="shared" si="38"/>
        <v>0.90181702080358017</v>
      </c>
      <c r="BJ41">
        <f t="shared" si="39"/>
        <v>-0.11567853726410253</v>
      </c>
      <c r="BK41">
        <f t="shared" si="40"/>
        <v>1.1156785372641025</v>
      </c>
      <c r="BL41">
        <f t="shared" si="41"/>
        <v>1299.9925806451599</v>
      </c>
      <c r="BM41">
        <f t="shared" si="42"/>
        <v>1095.8787964377452</v>
      </c>
      <c r="BN41">
        <f t="shared" si="43"/>
        <v>0.84298850066812137</v>
      </c>
      <c r="BO41">
        <f t="shared" si="44"/>
        <v>0.19597700133624255</v>
      </c>
      <c r="BP41">
        <v>6</v>
      </c>
      <c r="BQ41">
        <v>0.5</v>
      </c>
      <c r="BR41" t="s">
        <v>293</v>
      </c>
      <c r="BS41">
        <v>2</v>
      </c>
      <c r="BT41">
        <v>1604003501.0999999</v>
      </c>
      <c r="BU41">
        <v>389.01341935483902</v>
      </c>
      <c r="BV41">
        <v>400.00948387096798</v>
      </c>
      <c r="BW41">
        <v>30.6415258064516</v>
      </c>
      <c r="BX41">
        <v>27.864116129032301</v>
      </c>
      <c r="BY41">
        <v>389.01341935483902</v>
      </c>
      <c r="BZ41">
        <v>30.354706451612898</v>
      </c>
      <c r="CA41">
        <v>499.960225806452</v>
      </c>
      <c r="CB41">
        <v>101.64474193548401</v>
      </c>
      <c r="CC41">
        <v>9.9994922580645199E-2</v>
      </c>
      <c r="CD41">
        <v>37.373322580645201</v>
      </c>
      <c r="CE41">
        <v>36.947770967741903</v>
      </c>
      <c r="CF41">
        <v>999.9</v>
      </c>
      <c r="CG41">
        <v>0</v>
      </c>
      <c r="CH41">
        <v>0</v>
      </c>
      <c r="CI41">
        <v>9995.5641935483909</v>
      </c>
      <c r="CJ41">
        <v>0</v>
      </c>
      <c r="CK41">
        <v>296.16148387096803</v>
      </c>
      <c r="CL41">
        <v>1299.9925806451599</v>
      </c>
      <c r="CM41">
        <v>0.89999854838709703</v>
      </c>
      <c r="CN41">
        <v>0.100001403225806</v>
      </c>
      <c r="CO41">
        <v>0</v>
      </c>
      <c r="CP41">
        <v>702.29754838709698</v>
      </c>
      <c r="CQ41">
        <v>4.99979</v>
      </c>
      <c r="CR41">
        <v>9509.6767741935491</v>
      </c>
      <c r="CS41">
        <v>11051.225806451601</v>
      </c>
      <c r="CT41">
        <v>48.811999999999998</v>
      </c>
      <c r="CU41">
        <v>51</v>
      </c>
      <c r="CV41">
        <v>49.811999999999998</v>
      </c>
      <c r="CW41">
        <v>50.399000000000001</v>
      </c>
      <c r="CX41">
        <v>50.75</v>
      </c>
      <c r="CY41">
        <v>1165.4919354838701</v>
      </c>
      <c r="CZ41">
        <v>129.50096774193599</v>
      </c>
      <c r="DA41">
        <v>0</v>
      </c>
      <c r="DB41">
        <v>112.40000009536701</v>
      </c>
      <c r="DC41">
        <v>0</v>
      </c>
      <c r="DD41">
        <v>702.45730769230795</v>
      </c>
      <c r="DE41">
        <v>12.356034204295799</v>
      </c>
      <c r="DF41">
        <v>-32.739829540863298</v>
      </c>
      <c r="DG41">
        <v>9508.3369230769204</v>
      </c>
      <c r="DH41">
        <v>15</v>
      </c>
      <c r="DI41">
        <v>0</v>
      </c>
      <c r="DJ41" t="s">
        <v>294</v>
      </c>
      <c r="DK41">
        <v>1603922837.0999999</v>
      </c>
      <c r="DL41">
        <v>1603922837.0999999</v>
      </c>
      <c r="DM41">
        <v>0</v>
      </c>
      <c r="DN41">
        <v>3.5999999999999997E-2</v>
      </c>
      <c r="DO41">
        <v>1.7000000000000001E-2</v>
      </c>
      <c r="DP41">
        <v>0.377</v>
      </c>
      <c r="DQ41">
        <v>-0.105</v>
      </c>
      <c r="DR41">
        <v>400</v>
      </c>
      <c r="DS41">
        <v>12</v>
      </c>
      <c r="DT41">
        <v>0.27</v>
      </c>
      <c r="DU41">
        <v>0.26</v>
      </c>
      <c r="DV41">
        <v>8.2343721932121792</v>
      </c>
      <c r="DW41">
        <v>8.6021845695222199E-2</v>
      </c>
      <c r="DX41">
        <v>2.18907668722273E-2</v>
      </c>
      <c r="DY41">
        <v>1</v>
      </c>
      <c r="DZ41">
        <v>-10.996048387096801</v>
      </c>
      <c r="EA41">
        <v>-0.50989838709676605</v>
      </c>
      <c r="EB41">
        <v>4.8014277923293998E-2</v>
      </c>
      <c r="EC41">
        <v>0</v>
      </c>
      <c r="ED41">
        <v>2.7774045161290299</v>
      </c>
      <c r="EE41">
        <v>1.09280322580645</v>
      </c>
      <c r="EF41">
        <v>8.29422452319728E-2</v>
      </c>
      <c r="EG41">
        <v>0</v>
      </c>
      <c r="EH41">
        <v>1</v>
      </c>
      <c r="EI41">
        <v>3</v>
      </c>
      <c r="EJ41" t="s">
        <v>318</v>
      </c>
      <c r="EK41">
        <v>100</v>
      </c>
      <c r="EL41">
        <v>100</v>
      </c>
      <c r="EM41">
        <v>0</v>
      </c>
      <c r="EN41">
        <v>0.28889999999999999</v>
      </c>
      <c r="EO41">
        <v>0</v>
      </c>
      <c r="EP41">
        <v>0</v>
      </c>
      <c r="EQ41">
        <v>0</v>
      </c>
      <c r="ER41">
        <v>0</v>
      </c>
      <c r="ES41">
        <v>-0.13641089254119901</v>
      </c>
      <c r="ET41">
        <v>-5.6976549660881903E-3</v>
      </c>
      <c r="EU41">
        <v>7.2294696533427402E-4</v>
      </c>
      <c r="EV41">
        <v>-2.5009322186793402E-6</v>
      </c>
      <c r="EW41">
        <v>-1</v>
      </c>
      <c r="EX41">
        <v>-1</v>
      </c>
      <c r="EY41">
        <v>-1</v>
      </c>
      <c r="EZ41">
        <v>-1</v>
      </c>
      <c r="FA41">
        <v>1344.5</v>
      </c>
      <c r="FB41">
        <v>1344.5</v>
      </c>
      <c r="FC41">
        <v>2</v>
      </c>
      <c r="FD41">
        <v>493.08499999999998</v>
      </c>
      <c r="FE41">
        <v>449.78199999999998</v>
      </c>
      <c r="FF41">
        <v>35.863700000000001</v>
      </c>
      <c r="FG41">
        <v>32.163899999999998</v>
      </c>
      <c r="FH41">
        <v>30.000599999999999</v>
      </c>
      <c r="FI41">
        <v>31.827100000000002</v>
      </c>
      <c r="FJ41">
        <v>31.700900000000001</v>
      </c>
      <c r="FK41">
        <v>31.0426</v>
      </c>
      <c r="FL41">
        <v>0</v>
      </c>
      <c r="FM41">
        <v>100</v>
      </c>
      <c r="FN41">
        <v>-999.9</v>
      </c>
      <c r="FO41">
        <v>400</v>
      </c>
      <c r="FP41">
        <v>31.171700000000001</v>
      </c>
      <c r="FQ41">
        <v>101.13800000000001</v>
      </c>
      <c r="FR41">
        <v>101.32</v>
      </c>
    </row>
    <row r="42" spans="1:174" x14ac:dyDescent="0.25">
      <c r="A42">
        <v>26</v>
      </c>
      <c r="B42">
        <v>1604003585.5999999</v>
      </c>
      <c r="C42">
        <v>3678.5</v>
      </c>
      <c r="D42" t="s">
        <v>409</v>
      </c>
      <c r="E42" t="s">
        <v>410</v>
      </c>
      <c r="F42" t="s">
        <v>332</v>
      </c>
      <c r="G42" t="s">
        <v>384</v>
      </c>
      <c r="H42">
        <v>1604003577.8499999</v>
      </c>
      <c r="I42">
        <f t="shared" si="0"/>
        <v>6.7173385838313164E-3</v>
      </c>
      <c r="J42">
        <f t="shared" si="1"/>
        <v>16.094341493763846</v>
      </c>
      <c r="K42">
        <f t="shared" si="2"/>
        <v>377.66266666666701</v>
      </c>
      <c r="L42">
        <f t="shared" si="3"/>
        <v>270.42307222121349</v>
      </c>
      <c r="M42">
        <f t="shared" si="4"/>
        <v>27.512982159723936</v>
      </c>
      <c r="N42">
        <f t="shared" si="5"/>
        <v>38.423593538253868</v>
      </c>
      <c r="O42">
        <f t="shared" si="6"/>
        <v>0.28505343942278738</v>
      </c>
      <c r="P42">
        <f t="shared" si="7"/>
        <v>2.9580598824864328</v>
      </c>
      <c r="Q42">
        <f t="shared" si="8"/>
        <v>0.27062474590747848</v>
      </c>
      <c r="R42">
        <f t="shared" si="9"/>
        <v>0.1703759442394055</v>
      </c>
      <c r="S42">
        <f t="shared" si="10"/>
        <v>214.7668393726768</v>
      </c>
      <c r="T42">
        <f t="shared" si="11"/>
        <v>36.647453256582814</v>
      </c>
      <c r="U42">
        <f t="shared" si="12"/>
        <v>36.049906666666701</v>
      </c>
      <c r="V42">
        <f t="shared" si="13"/>
        <v>5.9851849452169859</v>
      </c>
      <c r="W42">
        <f t="shared" si="14"/>
        <v>56.386877573356657</v>
      </c>
      <c r="X42">
        <f t="shared" si="15"/>
        <v>3.578516019975134</v>
      </c>
      <c r="Y42">
        <f t="shared" si="16"/>
        <v>6.3463631503972788</v>
      </c>
      <c r="Z42">
        <f t="shared" si="17"/>
        <v>2.4066689252418518</v>
      </c>
      <c r="AA42">
        <f t="shared" si="18"/>
        <v>-296.23463154696105</v>
      </c>
      <c r="AB42">
        <f t="shared" si="19"/>
        <v>170.68547998575465</v>
      </c>
      <c r="AC42">
        <f t="shared" si="20"/>
        <v>13.684914345956615</v>
      </c>
      <c r="AD42">
        <f t="shared" si="21"/>
        <v>102.90260215742703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51987.73042555539</v>
      </c>
      <c r="AJ42" t="s">
        <v>290</v>
      </c>
      <c r="AK42">
        <v>15552.9</v>
      </c>
      <c r="AL42">
        <v>715.47692307692296</v>
      </c>
      <c r="AM42">
        <v>3262.08</v>
      </c>
      <c r="AN42">
        <f t="shared" si="25"/>
        <v>2546.603076923077</v>
      </c>
      <c r="AO42">
        <f t="shared" si="26"/>
        <v>0.78066849277855754</v>
      </c>
      <c r="AP42">
        <v>-0.57774747981622299</v>
      </c>
      <c r="AQ42" t="s">
        <v>411</v>
      </c>
      <c r="AR42">
        <v>15390.9</v>
      </c>
      <c r="AS42">
        <v>845.51250000000005</v>
      </c>
      <c r="AT42">
        <v>1242.3800000000001</v>
      </c>
      <c r="AU42">
        <f t="shared" si="27"/>
        <v>0.31944131425167821</v>
      </c>
      <c r="AV42">
        <v>0.5</v>
      </c>
      <c r="AW42">
        <f t="shared" si="28"/>
        <v>1095.8825306274987</v>
      </c>
      <c r="AX42">
        <f t="shared" si="29"/>
        <v>16.094341493763846</v>
      </c>
      <c r="AY42">
        <f t="shared" si="30"/>
        <v>175.03507792455159</v>
      </c>
      <c r="AZ42">
        <f t="shared" si="31"/>
        <v>1.0105845232537549</v>
      </c>
      <c r="BA42">
        <f t="shared" si="32"/>
        <v>1.5213390584877457E-2</v>
      </c>
      <c r="BB42">
        <f t="shared" si="33"/>
        <v>1.625670084837167</v>
      </c>
      <c r="BC42" t="s">
        <v>412</v>
      </c>
      <c r="BD42">
        <v>-13.15</v>
      </c>
      <c r="BE42">
        <f t="shared" si="34"/>
        <v>1255.5300000000002</v>
      </c>
      <c r="BF42">
        <f t="shared" si="35"/>
        <v>0.31609559309614266</v>
      </c>
      <c r="BG42">
        <f t="shared" si="36"/>
        <v>0.61665898272793052</v>
      </c>
      <c r="BH42">
        <f t="shared" si="37"/>
        <v>0.75320778598895699</v>
      </c>
      <c r="BI42">
        <f t="shared" si="38"/>
        <v>0.7930957196675873</v>
      </c>
      <c r="BJ42">
        <f t="shared" si="39"/>
        <v>-4.9161390863107007E-3</v>
      </c>
      <c r="BK42">
        <f t="shared" si="40"/>
        <v>1.0049161390863106</v>
      </c>
      <c r="BL42">
        <f t="shared" si="41"/>
        <v>1299.9976666666701</v>
      </c>
      <c r="BM42">
        <f t="shared" si="42"/>
        <v>1095.8825306274987</v>
      </c>
      <c r="BN42">
        <f t="shared" si="43"/>
        <v>0.84298807507667006</v>
      </c>
      <c r="BO42">
        <f t="shared" si="44"/>
        <v>0.19597615015333991</v>
      </c>
      <c r="BP42">
        <v>6</v>
      </c>
      <c r="BQ42">
        <v>0.5</v>
      </c>
      <c r="BR42" t="s">
        <v>293</v>
      </c>
      <c r="BS42">
        <v>2</v>
      </c>
      <c r="BT42">
        <v>1604003577.8499999</v>
      </c>
      <c r="BU42">
        <v>377.66266666666701</v>
      </c>
      <c r="BV42">
        <v>400.018933333333</v>
      </c>
      <c r="BW42">
        <v>35.172969999999999</v>
      </c>
      <c r="BX42">
        <v>27.3961066666667</v>
      </c>
      <c r="BY42">
        <v>377.66266666666701</v>
      </c>
      <c r="BZ42">
        <v>34.739690000000003</v>
      </c>
      <c r="CA42">
        <v>500.02703333333301</v>
      </c>
      <c r="CB42">
        <v>101.640466666667</v>
      </c>
      <c r="CC42">
        <v>0.100046573333333</v>
      </c>
      <c r="CD42">
        <v>37.120203333333301</v>
      </c>
      <c r="CE42">
        <v>36.049906666666701</v>
      </c>
      <c r="CF42">
        <v>999.9</v>
      </c>
      <c r="CG42">
        <v>0</v>
      </c>
      <c r="CH42">
        <v>0</v>
      </c>
      <c r="CI42">
        <v>9999.3950000000004</v>
      </c>
      <c r="CJ42">
        <v>0</v>
      </c>
      <c r="CK42">
        <v>627.34939999999995</v>
      </c>
      <c r="CL42">
        <v>1299.9976666666701</v>
      </c>
      <c r="CM42">
        <v>0.9000129</v>
      </c>
      <c r="CN42">
        <v>9.9987450000000005E-2</v>
      </c>
      <c r="CO42">
        <v>0</v>
      </c>
      <c r="CP42">
        <v>845.71783333333303</v>
      </c>
      <c r="CQ42">
        <v>4.99979</v>
      </c>
      <c r="CR42">
        <v>11369.7933333333</v>
      </c>
      <c r="CS42">
        <v>11051.313333333301</v>
      </c>
      <c r="CT42">
        <v>48.936999999999998</v>
      </c>
      <c r="CU42">
        <v>51.108199999999997</v>
      </c>
      <c r="CV42">
        <v>49.953800000000001</v>
      </c>
      <c r="CW42">
        <v>50.436999999999998</v>
      </c>
      <c r="CX42">
        <v>50.858199999999997</v>
      </c>
      <c r="CY42">
        <v>1165.5146666666701</v>
      </c>
      <c r="CZ42">
        <v>129.483</v>
      </c>
      <c r="DA42">
        <v>0</v>
      </c>
      <c r="DB42">
        <v>75.700000047683702</v>
      </c>
      <c r="DC42">
        <v>0</v>
      </c>
      <c r="DD42">
        <v>845.51250000000005</v>
      </c>
      <c r="DE42">
        <v>-76.012068365644893</v>
      </c>
      <c r="DF42">
        <v>-910.14358986286902</v>
      </c>
      <c r="DG42">
        <v>11367.4269230769</v>
      </c>
      <c r="DH42">
        <v>15</v>
      </c>
      <c r="DI42">
        <v>0</v>
      </c>
      <c r="DJ42" t="s">
        <v>294</v>
      </c>
      <c r="DK42">
        <v>1603922837.0999999</v>
      </c>
      <c r="DL42">
        <v>1603922837.0999999</v>
      </c>
      <c r="DM42">
        <v>0</v>
      </c>
      <c r="DN42">
        <v>3.5999999999999997E-2</v>
      </c>
      <c r="DO42">
        <v>1.7000000000000001E-2</v>
      </c>
      <c r="DP42">
        <v>0.377</v>
      </c>
      <c r="DQ42">
        <v>-0.105</v>
      </c>
      <c r="DR42">
        <v>400</v>
      </c>
      <c r="DS42">
        <v>12</v>
      </c>
      <c r="DT42">
        <v>0.27</v>
      </c>
      <c r="DU42">
        <v>0.26</v>
      </c>
      <c r="DV42">
        <v>16.091935508509099</v>
      </c>
      <c r="DW42">
        <v>0.42640199110678201</v>
      </c>
      <c r="DX42">
        <v>4.4396626215103298E-2</v>
      </c>
      <c r="DY42">
        <v>1</v>
      </c>
      <c r="DZ42">
        <v>-22.3485451612903</v>
      </c>
      <c r="EA42">
        <v>-0.835064516129011</v>
      </c>
      <c r="EB42">
        <v>7.4048191974222896E-2</v>
      </c>
      <c r="EC42">
        <v>0</v>
      </c>
      <c r="ED42">
        <v>7.7645680645161299</v>
      </c>
      <c r="EE42">
        <v>0.93248225806451202</v>
      </c>
      <c r="EF42">
        <v>7.0026957777764007E-2</v>
      </c>
      <c r="EG42">
        <v>0</v>
      </c>
      <c r="EH42">
        <v>1</v>
      </c>
      <c r="EI42">
        <v>3</v>
      </c>
      <c r="EJ42" t="s">
        <v>318</v>
      </c>
      <c r="EK42">
        <v>100</v>
      </c>
      <c r="EL42">
        <v>100</v>
      </c>
      <c r="EM42">
        <v>0</v>
      </c>
      <c r="EN42">
        <v>0.43509999999999999</v>
      </c>
      <c r="EO42">
        <v>0</v>
      </c>
      <c r="EP42">
        <v>0</v>
      </c>
      <c r="EQ42">
        <v>0</v>
      </c>
      <c r="ER42">
        <v>0</v>
      </c>
      <c r="ES42">
        <v>0.225432467281933</v>
      </c>
      <c r="ET42">
        <v>0</v>
      </c>
      <c r="EU42">
        <v>0</v>
      </c>
      <c r="EV42">
        <v>0</v>
      </c>
      <c r="EW42">
        <v>-1</v>
      </c>
      <c r="EX42">
        <v>-1</v>
      </c>
      <c r="EY42">
        <v>-1</v>
      </c>
      <c r="EZ42">
        <v>-1</v>
      </c>
      <c r="FA42">
        <v>1345.8</v>
      </c>
      <c r="FB42">
        <v>1345.8</v>
      </c>
      <c r="FC42">
        <v>2</v>
      </c>
      <c r="FD42">
        <v>502.50299999999999</v>
      </c>
      <c r="FE42">
        <v>448.36200000000002</v>
      </c>
      <c r="FF42">
        <v>35.856000000000002</v>
      </c>
      <c r="FG42">
        <v>32.262500000000003</v>
      </c>
      <c r="FH42">
        <v>30.000599999999999</v>
      </c>
      <c r="FI42">
        <v>31.892800000000001</v>
      </c>
      <c r="FJ42">
        <v>31.7516</v>
      </c>
      <c r="FK42">
        <v>31.0337</v>
      </c>
      <c r="FL42">
        <v>0</v>
      </c>
      <c r="FM42">
        <v>100</v>
      </c>
      <c r="FN42">
        <v>-999.9</v>
      </c>
      <c r="FO42">
        <v>400</v>
      </c>
      <c r="FP42">
        <v>31.171700000000001</v>
      </c>
      <c r="FQ42">
        <v>101.095</v>
      </c>
      <c r="FR42">
        <v>101.318</v>
      </c>
    </row>
    <row r="43" spans="1:174" x14ac:dyDescent="0.25">
      <c r="A43">
        <v>27</v>
      </c>
      <c r="B43">
        <v>1604003771.5</v>
      </c>
      <c r="C43">
        <v>3864.4000000953702</v>
      </c>
      <c r="D43" t="s">
        <v>413</v>
      </c>
      <c r="E43" t="s">
        <v>414</v>
      </c>
      <c r="F43" t="s">
        <v>332</v>
      </c>
      <c r="G43" t="s">
        <v>384</v>
      </c>
      <c r="H43">
        <v>1604003763.5</v>
      </c>
      <c r="I43">
        <f t="shared" si="0"/>
        <v>4.1139414594067586E-3</v>
      </c>
      <c r="J43">
        <f t="shared" si="1"/>
        <v>12.545660599603163</v>
      </c>
      <c r="K43">
        <f t="shared" si="2"/>
        <v>383.06103225806402</v>
      </c>
      <c r="L43">
        <f t="shared" si="3"/>
        <v>222.40017385075166</v>
      </c>
      <c r="M43">
        <f t="shared" si="4"/>
        <v>22.625797893494955</v>
      </c>
      <c r="N43">
        <f t="shared" si="5"/>
        <v>38.970569791734071</v>
      </c>
      <c r="O43">
        <f t="shared" si="6"/>
        <v>0.14043959496950006</v>
      </c>
      <c r="P43">
        <f t="shared" si="7"/>
        <v>2.958273040696568</v>
      </c>
      <c r="Q43">
        <f t="shared" si="8"/>
        <v>0.13683806199234974</v>
      </c>
      <c r="R43">
        <f t="shared" si="9"/>
        <v>8.5839679404527636E-2</v>
      </c>
      <c r="S43">
        <f t="shared" si="10"/>
        <v>214.76595782749376</v>
      </c>
      <c r="T43">
        <f t="shared" si="11"/>
        <v>37.038991290907042</v>
      </c>
      <c r="U43">
        <f t="shared" si="12"/>
        <v>36.392929032258102</v>
      </c>
      <c r="V43">
        <f t="shared" si="13"/>
        <v>6.0989440665507271</v>
      </c>
      <c r="W43">
        <f t="shared" si="14"/>
        <v>50.862027128672771</v>
      </c>
      <c r="X43">
        <f t="shared" si="15"/>
        <v>3.1798433096675804</v>
      </c>
      <c r="Y43">
        <f t="shared" si="16"/>
        <v>6.251900463233774</v>
      </c>
      <c r="Z43">
        <f t="shared" si="17"/>
        <v>2.9191007568831466</v>
      </c>
      <c r="AA43">
        <f t="shared" si="18"/>
        <v>-181.42481835983804</v>
      </c>
      <c r="AB43">
        <f t="shared" si="19"/>
        <v>72.177378290821466</v>
      </c>
      <c r="AC43">
        <f t="shared" si="20"/>
        <v>5.7883926093021572</v>
      </c>
      <c r="AD43">
        <f t="shared" si="21"/>
        <v>111.30691036777934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52039.734981759233</v>
      </c>
      <c r="AJ43" t="s">
        <v>290</v>
      </c>
      <c r="AK43">
        <v>15552.9</v>
      </c>
      <c r="AL43">
        <v>715.47692307692296</v>
      </c>
      <c r="AM43">
        <v>3262.08</v>
      </c>
      <c r="AN43">
        <f t="shared" si="25"/>
        <v>2546.603076923077</v>
      </c>
      <c r="AO43">
        <f t="shared" si="26"/>
        <v>0.78066849277855754</v>
      </c>
      <c r="AP43">
        <v>-0.57774747981622299</v>
      </c>
      <c r="AQ43" t="s">
        <v>415</v>
      </c>
      <c r="AR43">
        <v>15397.7</v>
      </c>
      <c r="AS43">
        <v>861.69907999999998</v>
      </c>
      <c r="AT43">
        <v>1206.46</v>
      </c>
      <c r="AU43">
        <f t="shared" si="27"/>
        <v>0.28576241234686606</v>
      </c>
      <c r="AV43">
        <v>0.5</v>
      </c>
      <c r="AW43">
        <f t="shared" si="28"/>
        <v>1095.8760286958345</v>
      </c>
      <c r="AX43">
        <f t="shared" si="29"/>
        <v>12.545660599603163</v>
      </c>
      <c r="AY43">
        <f t="shared" si="30"/>
        <v>156.58008879661253</v>
      </c>
      <c r="AZ43">
        <f t="shared" si="31"/>
        <v>1.7948460786101486</v>
      </c>
      <c r="BA43">
        <f t="shared" si="32"/>
        <v>1.1975267033659927E-2</v>
      </c>
      <c r="BB43">
        <f t="shared" si="33"/>
        <v>1.7038443048256882</v>
      </c>
      <c r="BC43" t="s">
        <v>416</v>
      </c>
      <c r="BD43">
        <v>-958.95</v>
      </c>
      <c r="BE43">
        <f t="shared" si="34"/>
        <v>2165.41</v>
      </c>
      <c r="BF43">
        <f t="shared" si="35"/>
        <v>0.15921276802083673</v>
      </c>
      <c r="BG43">
        <f t="shared" si="36"/>
        <v>0.48699488039649091</v>
      </c>
      <c r="BH43">
        <f t="shared" si="37"/>
        <v>0.70218493509097901</v>
      </c>
      <c r="BI43">
        <f t="shared" si="38"/>
        <v>0.80720078391002914</v>
      </c>
      <c r="BJ43">
        <f t="shared" si="39"/>
        <v>-0.17718144006093334</v>
      </c>
      <c r="BK43">
        <f t="shared" si="40"/>
        <v>1.1771814400609333</v>
      </c>
      <c r="BL43">
        <f t="shared" si="41"/>
        <v>1299.9896774193501</v>
      </c>
      <c r="BM43">
        <f t="shared" si="42"/>
        <v>1095.8760286958345</v>
      </c>
      <c r="BN43">
        <f t="shared" si="43"/>
        <v>0.84298825423851986</v>
      </c>
      <c r="BO43">
        <f t="shared" si="44"/>
        <v>0.19597650847703965</v>
      </c>
      <c r="BP43">
        <v>6</v>
      </c>
      <c r="BQ43">
        <v>0.5</v>
      </c>
      <c r="BR43" t="s">
        <v>293</v>
      </c>
      <c r="BS43">
        <v>2</v>
      </c>
      <c r="BT43">
        <v>1604003763.5</v>
      </c>
      <c r="BU43">
        <v>383.06103225806402</v>
      </c>
      <c r="BV43">
        <v>400.00470967741899</v>
      </c>
      <c r="BW43">
        <v>31.256254838709701</v>
      </c>
      <c r="BX43">
        <v>26.474445161290301</v>
      </c>
      <c r="BY43">
        <v>383.06103225806402</v>
      </c>
      <c r="BZ43">
        <v>30.950622580645199</v>
      </c>
      <c r="CA43">
        <v>500.06445161290299</v>
      </c>
      <c r="CB43">
        <v>101.634612903226</v>
      </c>
      <c r="CC43">
        <v>0.100010329032258</v>
      </c>
      <c r="CD43">
        <v>36.845490322580602</v>
      </c>
      <c r="CE43">
        <v>36.392929032258102</v>
      </c>
      <c r="CF43">
        <v>999.9</v>
      </c>
      <c r="CG43">
        <v>0</v>
      </c>
      <c r="CH43">
        <v>0</v>
      </c>
      <c r="CI43">
        <v>10001.18</v>
      </c>
      <c r="CJ43">
        <v>0</v>
      </c>
      <c r="CK43">
        <v>280.365064516129</v>
      </c>
      <c r="CL43">
        <v>1299.9896774193501</v>
      </c>
      <c r="CM43">
        <v>0.90000716129032299</v>
      </c>
      <c r="CN43">
        <v>9.9993012903225806E-2</v>
      </c>
      <c r="CO43">
        <v>0</v>
      </c>
      <c r="CP43">
        <v>863.72238709677401</v>
      </c>
      <c r="CQ43">
        <v>4.99979</v>
      </c>
      <c r="CR43">
        <v>11715.5064516129</v>
      </c>
      <c r="CS43">
        <v>11051.225806451601</v>
      </c>
      <c r="CT43">
        <v>48.936999999999998</v>
      </c>
      <c r="CU43">
        <v>51.311999999999998</v>
      </c>
      <c r="CV43">
        <v>50.070129032258002</v>
      </c>
      <c r="CW43">
        <v>50.5</v>
      </c>
      <c r="CX43">
        <v>50.832322580645098</v>
      </c>
      <c r="CY43">
        <v>1165.5</v>
      </c>
      <c r="CZ43">
        <v>129.49</v>
      </c>
      <c r="DA43">
        <v>0</v>
      </c>
      <c r="DB43">
        <v>185</v>
      </c>
      <c r="DC43">
        <v>0</v>
      </c>
      <c r="DD43">
        <v>861.69907999999998</v>
      </c>
      <c r="DE43">
        <v>-168.42853870546699</v>
      </c>
      <c r="DF43">
        <v>-1131.6153889925499</v>
      </c>
      <c r="DG43">
        <v>11696.204</v>
      </c>
      <c r="DH43">
        <v>15</v>
      </c>
      <c r="DI43">
        <v>0</v>
      </c>
      <c r="DJ43" t="s">
        <v>294</v>
      </c>
      <c r="DK43">
        <v>1603922837.0999999</v>
      </c>
      <c r="DL43">
        <v>1603922837.0999999</v>
      </c>
      <c r="DM43">
        <v>0</v>
      </c>
      <c r="DN43">
        <v>3.5999999999999997E-2</v>
      </c>
      <c r="DO43">
        <v>1.7000000000000001E-2</v>
      </c>
      <c r="DP43">
        <v>0.377</v>
      </c>
      <c r="DQ43">
        <v>-0.105</v>
      </c>
      <c r="DR43">
        <v>400</v>
      </c>
      <c r="DS43">
        <v>12</v>
      </c>
      <c r="DT43">
        <v>0.27</v>
      </c>
      <c r="DU43">
        <v>0.26</v>
      </c>
      <c r="DV43">
        <v>12.5458092593868</v>
      </c>
      <c r="DW43">
        <v>2.5640581854812401E-2</v>
      </c>
      <c r="DX43">
        <v>1.6285065960063402E-2</v>
      </c>
      <c r="DY43">
        <v>1</v>
      </c>
      <c r="DZ43">
        <v>-16.943819354838698</v>
      </c>
      <c r="EA43">
        <v>-0.56923548387093503</v>
      </c>
      <c r="EB43">
        <v>4.9150410488587898E-2</v>
      </c>
      <c r="EC43">
        <v>0</v>
      </c>
      <c r="ED43">
        <v>4.7818158064516103</v>
      </c>
      <c r="EE43">
        <v>1.44488951612903</v>
      </c>
      <c r="EF43">
        <v>0.109484543194659</v>
      </c>
      <c r="EG43">
        <v>0</v>
      </c>
      <c r="EH43">
        <v>1</v>
      </c>
      <c r="EI43">
        <v>3</v>
      </c>
      <c r="EJ43" t="s">
        <v>318</v>
      </c>
      <c r="EK43">
        <v>100</v>
      </c>
      <c r="EL43">
        <v>100</v>
      </c>
      <c r="EM43">
        <v>0</v>
      </c>
      <c r="EN43">
        <v>0.30940000000000001</v>
      </c>
      <c r="EO43">
        <v>0</v>
      </c>
      <c r="EP43">
        <v>0</v>
      </c>
      <c r="EQ43">
        <v>0</v>
      </c>
      <c r="ER43">
        <v>0</v>
      </c>
      <c r="ES43">
        <v>0.225432467281933</v>
      </c>
      <c r="ET43">
        <v>0</v>
      </c>
      <c r="EU43">
        <v>0</v>
      </c>
      <c r="EV43">
        <v>0</v>
      </c>
      <c r="EW43">
        <v>-1</v>
      </c>
      <c r="EX43">
        <v>-1</v>
      </c>
      <c r="EY43">
        <v>-1</v>
      </c>
      <c r="EZ43">
        <v>-1</v>
      </c>
      <c r="FA43">
        <v>1348.9</v>
      </c>
      <c r="FB43">
        <v>1348.9</v>
      </c>
      <c r="FC43">
        <v>2</v>
      </c>
      <c r="FD43">
        <v>501.923</v>
      </c>
      <c r="FE43">
        <v>450.44</v>
      </c>
      <c r="FF43">
        <v>35.681100000000001</v>
      </c>
      <c r="FG43">
        <v>32.433999999999997</v>
      </c>
      <c r="FH43">
        <v>30.000299999999999</v>
      </c>
      <c r="FI43">
        <v>32.037300000000002</v>
      </c>
      <c r="FJ43">
        <v>31.888999999999999</v>
      </c>
      <c r="FK43">
        <v>31.037500000000001</v>
      </c>
      <c r="FL43">
        <v>0</v>
      </c>
      <c r="FM43">
        <v>100</v>
      </c>
      <c r="FN43">
        <v>-999.9</v>
      </c>
      <c r="FO43">
        <v>400</v>
      </c>
      <c r="FP43">
        <v>35.238500000000002</v>
      </c>
      <c r="FQ43">
        <v>101.078</v>
      </c>
      <c r="FR43">
        <v>101.283</v>
      </c>
    </row>
    <row r="44" spans="1:174" x14ac:dyDescent="0.25">
      <c r="A44">
        <v>28</v>
      </c>
      <c r="B44">
        <v>1604003875.5</v>
      </c>
      <c r="C44">
        <v>3968.4000000953702</v>
      </c>
      <c r="D44" t="s">
        <v>417</v>
      </c>
      <c r="E44" t="s">
        <v>418</v>
      </c>
      <c r="F44" t="s">
        <v>373</v>
      </c>
      <c r="G44" t="s">
        <v>289</v>
      </c>
      <c r="H44">
        <v>1604003867.5</v>
      </c>
      <c r="I44">
        <f t="shared" si="0"/>
        <v>5.5727764561992691E-3</v>
      </c>
      <c r="J44">
        <f t="shared" si="1"/>
        <v>16.759949047899383</v>
      </c>
      <c r="K44">
        <f t="shared" si="2"/>
        <v>377.338161290323</v>
      </c>
      <c r="L44">
        <f t="shared" si="3"/>
        <v>235.42885274160815</v>
      </c>
      <c r="M44">
        <f t="shared" si="4"/>
        <v>23.951685273727534</v>
      </c>
      <c r="N44">
        <f t="shared" si="5"/>
        <v>38.389028259472788</v>
      </c>
      <c r="O44">
        <f t="shared" si="6"/>
        <v>0.21540868905544741</v>
      </c>
      <c r="P44">
        <f t="shared" si="7"/>
        <v>2.958237556831814</v>
      </c>
      <c r="Q44">
        <f t="shared" si="8"/>
        <v>0.20705866929959554</v>
      </c>
      <c r="R44">
        <f t="shared" si="9"/>
        <v>0.13013491525840398</v>
      </c>
      <c r="S44">
        <f t="shared" si="10"/>
        <v>214.77543774553243</v>
      </c>
      <c r="T44">
        <f t="shared" si="11"/>
        <v>36.576549403413168</v>
      </c>
      <c r="U44">
        <f t="shared" si="12"/>
        <v>35.874309677419397</v>
      </c>
      <c r="V44">
        <f t="shared" si="13"/>
        <v>5.9276669797563741</v>
      </c>
      <c r="W44">
        <f t="shared" si="14"/>
        <v>53.26504403717307</v>
      </c>
      <c r="X44">
        <f t="shared" si="15"/>
        <v>3.3138973552936264</v>
      </c>
      <c r="Y44">
        <f t="shared" si="16"/>
        <v>6.2215237313629084</v>
      </c>
      <c r="Z44">
        <f t="shared" si="17"/>
        <v>2.6137696244627477</v>
      </c>
      <c r="AA44">
        <f t="shared" si="18"/>
        <v>-245.75944171838776</v>
      </c>
      <c r="AB44">
        <f t="shared" si="19"/>
        <v>140.67716451176409</v>
      </c>
      <c r="AC44">
        <f t="shared" si="20"/>
        <v>11.248822268774482</v>
      </c>
      <c r="AD44">
        <f t="shared" si="21"/>
        <v>120.94198280768325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52053.738113056403</v>
      </c>
      <c r="AJ44" t="s">
        <v>290</v>
      </c>
      <c r="AK44">
        <v>15552.9</v>
      </c>
      <c r="AL44">
        <v>715.47692307692296</v>
      </c>
      <c r="AM44">
        <v>3262.08</v>
      </c>
      <c r="AN44">
        <f t="shared" si="25"/>
        <v>2546.603076923077</v>
      </c>
      <c r="AO44">
        <f t="shared" si="26"/>
        <v>0.78066849277855754</v>
      </c>
      <c r="AP44">
        <v>-0.57774747981622299</v>
      </c>
      <c r="AQ44" t="s">
        <v>419</v>
      </c>
      <c r="AR44">
        <v>15405.6</v>
      </c>
      <c r="AS44">
        <v>869.30232000000001</v>
      </c>
      <c r="AT44">
        <v>1377.22</v>
      </c>
      <c r="AU44">
        <f t="shared" si="27"/>
        <v>0.36879923323797215</v>
      </c>
      <c r="AV44">
        <v>0.5</v>
      </c>
      <c r="AW44">
        <f t="shared" si="28"/>
        <v>1095.9198006276235</v>
      </c>
      <c r="AX44">
        <f t="shared" si="29"/>
        <v>16.759949047899383</v>
      </c>
      <c r="AY44">
        <f t="shared" si="30"/>
        <v>202.08719108088943</v>
      </c>
      <c r="AZ44">
        <f t="shared" si="31"/>
        <v>2.485608689969649</v>
      </c>
      <c r="BA44">
        <f t="shared" si="32"/>
        <v>1.5820223813628024E-2</v>
      </c>
      <c r="BB44">
        <f t="shared" si="33"/>
        <v>1.3685976096774661</v>
      </c>
      <c r="BC44" t="s">
        <v>420</v>
      </c>
      <c r="BD44">
        <v>-2046.01</v>
      </c>
      <c r="BE44">
        <f t="shared" si="34"/>
        <v>3423.23</v>
      </c>
      <c r="BF44">
        <f t="shared" si="35"/>
        <v>0.14837381069925187</v>
      </c>
      <c r="BG44">
        <f t="shared" si="36"/>
        <v>0.35509194456009596</v>
      </c>
      <c r="BH44">
        <f t="shared" si="37"/>
        <v>0.76754513603931795</v>
      </c>
      <c r="BI44">
        <f t="shared" si="38"/>
        <v>0.74014675356372162</v>
      </c>
      <c r="BJ44">
        <f t="shared" si="39"/>
        <v>-0.34921602467226398</v>
      </c>
      <c r="BK44">
        <f t="shared" si="40"/>
        <v>1.349216024672264</v>
      </c>
      <c r="BL44">
        <f t="shared" si="41"/>
        <v>1300.04096774194</v>
      </c>
      <c r="BM44">
        <f t="shared" si="42"/>
        <v>1095.9198006276235</v>
      </c>
      <c r="BN44">
        <f t="shared" si="43"/>
        <v>0.84298866560424057</v>
      </c>
      <c r="BO44">
        <f t="shared" si="44"/>
        <v>0.19597733120848118</v>
      </c>
      <c r="BP44">
        <v>6</v>
      </c>
      <c r="BQ44">
        <v>0.5</v>
      </c>
      <c r="BR44" t="s">
        <v>293</v>
      </c>
      <c r="BS44">
        <v>2</v>
      </c>
      <c r="BT44">
        <v>1604003867.5</v>
      </c>
      <c r="BU44">
        <v>377.338161290323</v>
      </c>
      <c r="BV44">
        <v>399.97319354838697</v>
      </c>
      <c r="BW44">
        <v>32.573367741935499</v>
      </c>
      <c r="BX44">
        <v>26.1039483870968</v>
      </c>
      <c r="BY44">
        <v>377.338161290323</v>
      </c>
      <c r="BZ44">
        <v>32.226274193548399</v>
      </c>
      <c r="CA44">
        <v>500.00645161290299</v>
      </c>
      <c r="CB44">
        <v>101.63641935483901</v>
      </c>
      <c r="CC44">
        <v>9.9986335483870994E-2</v>
      </c>
      <c r="CD44">
        <v>36.756383870967703</v>
      </c>
      <c r="CE44">
        <v>35.874309677419397</v>
      </c>
      <c r="CF44">
        <v>999.9</v>
      </c>
      <c r="CG44">
        <v>0</v>
      </c>
      <c r="CH44">
        <v>0</v>
      </c>
      <c r="CI44">
        <v>10000.8009677419</v>
      </c>
      <c r="CJ44">
        <v>0</v>
      </c>
      <c r="CK44">
        <v>371.247419354839</v>
      </c>
      <c r="CL44">
        <v>1300.04096774194</v>
      </c>
      <c r="CM44">
        <v>0.89999332258064502</v>
      </c>
      <c r="CN44">
        <v>0.100006512903226</v>
      </c>
      <c r="CO44">
        <v>0</v>
      </c>
      <c r="CP44">
        <v>870.30629032258105</v>
      </c>
      <c r="CQ44">
        <v>4.99979</v>
      </c>
      <c r="CR44">
        <v>11863.1935483871</v>
      </c>
      <c r="CS44">
        <v>11051.625806451601</v>
      </c>
      <c r="CT44">
        <v>49.058</v>
      </c>
      <c r="CU44">
        <v>51.358741935483899</v>
      </c>
      <c r="CV44">
        <v>50.140999999999998</v>
      </c>
      <c r="CW44">
        <v>50.55</v>
      </c>
      <c r="CX44">
        <v>50.875</v>
      </c>
      <c r="CY44">
        <v>1165.5280645161299</v>
      </c>
      <c r="CZ44">
        <v>129.51290322580601</v>
      </c>
      <c r="DA44">
        <v>0</v>
      </c>
      <c r="DB44">
        <v>103.39999985694899</v>
      </c>
      <c r="DC44">
        <v>0</v>
      </c>
      <c r="DD44">
        <v>869.30232000000001</v>
      </c>
      <c r="DE44">
        <v>-55.658307776470402</v>
      </c>
      <c r="DF44">
        <v>-418.76922878903298</v>
      </c>
      <c r="DG44">
        <v>11856.356</v>
      </c>
      <c r="DH44">
        <v>15</v>
      </c>
      <c r="DI44">
        <v>0</v>
      </c>
      <c r="DJ44" t="s">
        <v>294</v>
      </c>
      <c r="DK44">
        <v>1603922837.0999999</v>
      </c>
      <c r="DL44">
        <v>1603922837.0999999</v>
      </c>
      <c r="DM44">
        <v>0</v>
      </c>
      <c r="DN44">
        <v>3.5999999999999997E-2</v>
      </c>
      <c r="DO44">
        <v>1.7000000000000001E-2</v>
      </c>
      <c r="DP44">
        <v>0.377</v>
      </c>
      <c r="DQ44">
        <v>-0.105</v>
      </c>
      <c r="DR44">
        <v>400</v>
      </c>
      <c r="DS44">
        <v>12</v>
      </c>
      <c r="DT44">
        <v>0.27</v>
      </c>
      <c r="DU44">
        <v>0.26</v>
      </c>
      <c r="DV44">
        <v>16.761323302273901</v>
      </c>
      <c r="DW44">
        <v>-0.26473182808374401</v>
      </c>
      <c r="DX44">
        <v>2.5254800595978899E-2</v>
      </c>
      <c r="DY44">
        <v>1</v>
      </c>
      <c r="DZ44">
        <v>-22.635132258064498</v>
      </c>
      <c r="EA44">
        <v>4.8256451612940801E-2</v>
      </c>
      <c r="EB44">
        <v>2.0469416795145998E-2</v>
      </c>
      <c r="EC44">
        <v>1</v>
      </c>
      <c r="ED44">
        <v>6.4694080645161298</v>
      </c>
      <c r="EE44">
        <v>0.69130064516128098</v>
      </c>
      <c r="EF44">
        <v>5.1818328705220698E-2</v>
      </c>
      <c r="EG44">
        <v>0</v>
      </c>
      <c r="EH44">
        <v>2</v>
      </c>
      <c r="EI44">
        <v>3</v>
      </c>
      <c r="EJ44" t="s">
        <v>325</v>
      </c>
      <c r="EK44">
        <v>100</v>
      </c>
      <c r="EL44">
        <v>100</v>
      </c>
      <c r="EM44">
        <v>0</v>
      </c>
      <c r="EN44">
        <v>0.3488</v>
      </c>
      <c r="EO44">
        <v>0</v>
      </c>
      <c r="EP44">
        <v>0</v>
      </c>
      <c r="EQ44">
        <v>0</v>
      </c>
      <c r="ER44">
        <v>0</v>
      </c>
      <c r="ES44">
        <v>0.225432467281933</v>
      </c>
      <c r="ET44">
        <v>0</v>
      </c>
      <c r="EU44">
        <v>0</v>
      </c>
      <c r="EV44">
        <v>0</v>
      </c>
      <c r="EW44">
        <v>-1</v>
      </c>
      <c r="EX44">
        <v>-1</v>
      </c>
      <c r="EY44">
        <v>-1</v>
      </c>
      <c r="EZ44">
        <v>-1</v>
      </c>
      <c r="FA44">
        <v>1350.6</v>
      </c>
      <c r="FB44">
        <v>1350.6</v>
      </c>
      <c r="FC44">
        <v>2</v>
      </c>
      <c r="FD44">
        <v>500.76600000000002</v>
      </c>
      <c r="FE44">
        <v>450.04199999999997</v>
      </c>
      <c r="FF44">
        <v>35.625500000000002</v>
      </c>
      <c r="FG44">
        <v>32.422499999999999</v>
      </c>
      <c r="FH44">
        <v>29.999600000000001</v>
      </c>
      <c r="FI44">
        <v>32.037999999999997</v>
      </c>
      <c r="FJ44">
        <v>31.889099999999999</v>
      </c>
      <c r="FK44">
        <v>31.0442</v>
      </c>
      <c r="FL44">
        <v>0</v>
      </c>
      <c r="FM44">
        <v>100</v>
      </c>
      <c r="FN44">
        <v>-999.9</v>
      </c>
      <c r="FO44">
        <v>400</v>
      </c>
      <c r="FP44">
        <v>35.238500000000002</v>
      </c>
      <c r="FQ44">
        <v>101.093</v>
      </c>
      <c r="FR44">
        <v>101.289</v>
      </c>
    </row>
    <row r="45" spans="1:174" x14ac:dyDescent="0.25">
      <c r="A45">
        <v>29</v>
      </c>
      <c r="B45">
        <v>1604003990.5</v>
      </c>
      <c r="C45">
        <v>4083.4000000953702</v>
      </c>
      <c r="D45" t="s">
        <v>421</v>
      </c>
      <c r="E45" t="s">
        <v>422</v>
      </c>
      <c r="F45" t="s">
        <v>373</v>
      </c>
      <c r="G45" t="s">
        <v>289</v>
      </c>
      <c r="H45">
        <v>1604003982.5</v>
      </c>
      <c r="I45">
        <f t="shared" si="0"/>
        <v>6.8272660903096966E-3</v>
      </c>
      <c r="J45">
        <f t="shared" si="1"/>
        <v>18.599626193972473</v>
      </c>
      <c r="K45">
        <f t="shared" si="2"/>
        <v>374.60806451612899</v>
      </c>
      <c r="L45">
        <f t="shared" si="3"/>
        <v>256.62990853439555</v>
      </c>
      <c r="M45">
        <f t="shared" si="4"/>
        <v>26.107732685324294</v>
      </c>
      <c r="N45">
        <f t="shared" si="5"/>
        <v>38.110005439381581</v>
      </c>
      <c r="O45">
        <f t="shared" si="6"/>
        <v>0.29476269093821894</v>
      </c>
      <c r="P45">
        <f t="shared" si="7"/>
        <v>2.957810201625676</v>
      </c>
      <c r="Q45">
        <f t="shared" si="8"/>
        <v>0.27936163216315923</v>
      </c>
      <c r="R45">
        <f t="shared" si="9"/>
        <v>0.17591765887023791</v>
      </c>
      <c r="S45">
        <f t="shared" si="10"/>
        <v>214.77261699001104</v>
      </c>
      <c r="T45">
        <f t="shared" si="11"/>
        <v>36.254910472380644</v>
      </c>
      <c r="U45">
        <f t="shared" si="12"/>
        <v>35.492706451612897</v>
      </c>
      <c r="V45">
        <f t="shared" si="13"/>
        <v>5.8043234871985989</v>
      </c>
      <c r="W45">
        <f t="shared" si="14"/>
        <v>55.147655576972255</v>
      </c>
      <c r="X45">
        <f t="shared" si="15"/>
        <v>3.4309391507447891</v>
      </c>
      <c r="Y45">
        <f t="shared" si="16"/>
        <v>6.2213690044467276</v>
      </c>
      <c r="Z45">
        <f t="shared" si="17"/>
        <v>2.3733843364538099</v>
      </c>
      <c r="AA45">
        <f t="shared" si="18"/>
        <v>-301.08243458265764</v>
      </c>
      <c r="AB45">
        <f t="shared" si="19"/>
        <v>201.43532154967616</v>
      </c>
      <c r="AC45">
        <f t="shared" si="20"/>
        <v>16.079696862334874</v>
      </c>
      <c r="AD45">
        <f t="shared" si="21"/>
        <v>131.20520081936445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52041.643093207691</v>
      </c>
      <c r="AJ45" t="s">
        <v>290</v>
      </c>
      <c r="AK45">
        <v>15552.9</v>
      </c>
      <c r="AL45">
        <v>715.47692307692296</v>
      </c>
      <c r="AM45">
        <v>3262.08</v>
      </c>
      <c r="AN45">
        <f t="shared" si="25"/>
        <v>2546.603076923077</v>
      </c>
      <c r="AO45">
        <f t="shared" si="26"/>
        <v>0.78066849277855754</v>
      </c>
      <c r="AP45">
        <v>-0.57774747981622299</v>
      </c>
      <c r="AQ45" t="s">
        <v>423</v>
      </c>
      <c r="AR45">
        <v>15419.2</v>
      </c>
      <c r="AS45">
        <v>886.94488000000001</v>
      </c>
      <c r="AT45">
        <v>1423.57</v>
      </c>
      <c r="AU45">
        <f t="shared" si="27"/>
        <v>0.3769573115477286</v>
      </c>
      <c r="AV45">
        <v>0.5</v>
      </c>
      <c r="AW45">
        <f t="shared" si="28"/>
        <v>1095.9092880582025</v>
      </c>
      <c r="AX45">
        <f t="shared" si="29"/>
        <v>18.599626193972473</v>
      </c>
      <c r="AY45">
        <f t="shared" si="30"/>
        <v>206.55550946330266</v>
      </c>
      <c r="AZ45">
        <f t="shared" si="31"/>
        <v>1.5720055915761078</v>
      </c>
      <c r="BA45">
        <f t="shared" si="32"/>
        <v>1.7499052049981537E-2</v>
      </c>
      <c r="BB45">
        <f t="shared" si="33"/>
        <v>1.2914784661098506</v>
      </c>
      <c r="BC45" t="s">
        <v>424</v>
      </c>
      <c r="BD45">
        <v>-814.29</v>
      </c>
      <c r="BE45">
        <f t="shared" si="34"/>
        <v>2237.8599999999997</v>
      </c>
      <c r="BF45">
        <f t="shared" si="35"/>
        <v>0.23979387450510756</v>
      </c>
      <c r="BG45">
        <f t="shared" si="36"/>
        <v>0.45101646808312301</v>
      </c>
      <c r="BH45">
        <f t="shared" si="37"/>
        <v>0.75784545491086008</v>
      </c>
      <c r="BI45">
        <f t="shared" si="38"/>
        <v>0.72194603731547058</v>
      </c>
      <c r="BJ45">
        <f t="shared" si="39"/>
        <v>-0.22015094564925392</v>
      </c>
      <c r="BK45">
        <f t="shared" si="40"/>
        <v>1.2201509456492539</v>
      </c>
      <c r="BL45">
        <f t="shared" si="41"/>
        <v>1300.0290322580599</v>
      </c>
      <c r="BM45">
        <f t="shared" si="42"/>
        <v>1095.9092880582025</v>
      </c>
      <c r="BN45">
        <f t="shared" si="43"/>
        <v>0.8429883186183037</v>
      </c>
      <c r="BO45">
        <f t="shared" si="44"/>
        <v>0.19597663723660741</v>
      </c>
      <c r="BP45">
        <v>6</v>
      </c>
      <c r="BQ45">
        <v>0.5</v>
      </c>
      <c r="BR45" t="s">
        <v>293</v>
      </c>
      <c r="BS45">
        <v>2</v>
      </c>
      <c r="BT45">
        <v>1604003982.5</v>
      </c>
      <c r="BU45">
        <v>374.60806451612899</v>
      </c>
      <c r="BV45">
        <v>399.997064516129</v>
      </c>
      <c r="BW45">
        <v>33.724935483871</v>
      </c>
      <c r="BX45">
        <v>25.808393548387102</v>
      </c>
      <c r="BY45">
        <v>374.60806451612899</v>
      </c>
      <c r="BZ45">
        <v>33.340387096774201</v>
      </c>
      <c r="CA45">
        <v>499.99232258064501</v>
      </c>
      <c r="CB45">
        <v>101.633032258065</v>
      </c>
      <c r="CC45">
        <v>9.9976316129032197E-2</v>
      </c>
      <c r="CD45">
        <v>36.755929032258102</v>
      </c>
      <c r="CE45">
        <v>35.492706451612897</v>
      </c>
      <c r="CF45">
        <v>999.9</v>
      </c>
      <c r="CG45">
        <v>0</v>
      </c>
      <c r="CH45">
        <v>0</v>
      </c>
      <c r="CI45">
        <v>9998.7103225806495</v>
      </c>
      <c r="CJ45">
        <v>0</v>
      </c>
      <c r="CK45">
        <v>807.00470967741899</v>
      </c>
      <c r="CL45">
        <v>1300.0290322580599</v>
      </c>
      <c r="CM45">
        <v>0.90000387096774204</v>
      </c>
      <c r="CN45">
        <v>9.9996100000000004E-2</v>
      </c>
      <c r="CO45">
        <v>0</v>
      </c>
      <c r="CP45">
        <v>887.73677419354794</v>
      </c>
      <c r="CQ45">
        <v>4.99979</v>
      </c>
      <c r="CR45">
        <v>12395.8290322581</v>
      </c>
      <c r="CS45">
        <v>11051.5516129032</v>
      </c>
      <c r="CT45">
        <v>49.05</v>
      </c>
      <c r="CU45">
        <v>51.445129032258102</v>
      </c>
      <c r="CV45">
        <v>50.186999999999998</v>
      </c>
      <c r="CW45">
        <v>50.5741935483871</v>
      </c>
      <c r="CX45">
        <v>50.914999999999999</v>
      </c>
      <c r="CY45">
        <v>1165.53322580645</v>
      </c>
      <c r="CZ45">
        <v>129.49677419354799</v>
      </c>
      <c r="DA45">
        <v>0</v>
      </c>
      <c r="DB45">
        <v>114.200000047684</v>
      </c>
      <c r="DC45">
        <v>0</v>
      </c>
      <c r="DD45">
        <v>886.94488000000001</v>
      </c>
      <c r="DE45">
        <v>-61.760769148345297</v>
      </c>
      <c r="DF45">
        <v>-772.961537220644</v>
      </c>
      <c r="DG45">
        <v>12385.24</v>
      </c>
      <c r="DH45">
        <v>15</v>
      </c>
      <c r="DI45">
        <v>0</v>
      </c>
      <c r="DJ45" t="s">
        <v>294</v>
      </c>
      <c r="DK45">
        <v>1603922837.0999999</v>
      </c>
      <c r="DL45">
        <v>1603922837.0999999</v>
      </c>
      <c r="DM45">
        <v>0</v>
      </c>
      <c r="DN45">
        <v>3.5999999999999997E-2</v>
      </c>
      <c r="DO45">
        <v>1.7000000000000001E-2</v>
      </c>
      <c r="DP45">
        <v>0.377</v>
      </c>
      <c r="DQ45">
        <v>-0.105</v>
      </c>
      <c r="DR45">
        <v>400</v>
      </c>
      <c r="DS45">
        <v>12</v>
      </c>
      <c r="DT45">
        <v>0.27</v>
      </c>
      <c r="DU45">
        <v>0.26</v>
      </c>
      <c r="DV45">
        <v>18.603690039101</v>
      </c>
      <c r="DW45">
        <v>-0.61158536604552205</v>
      </c>
      <c r="DX45">
        <v>5.0774376314368597E-2</v>
      </c>
      <c r="DY45">
        <v>0</v>
      </c>
      <c r="DZ45">
        <v>-25.389025806451599</v>
      </c>
      <c r="EA45">
        <v>0.40093064516139199</v>
      </c>
      <c r="EB45">
        <v>4.6110204368775803E-2</v>
      </c>
      <c r="EC45">
        <v>0</v>
      </c>
      <c r="ED45">
        <v>7.9165409677419403</v>
      </c>
      <c r="EE45">
        <v>0.91548580645162503</v>
      </c>
      <c r="EF45">
        <v>6.9101002716913301E-2</v>
      </c>
      <c r="EG45">
        <v>0</v>
      </c>
      <c r="EH45">
        <v>0</v>
      </c>
      <c r="EI45">
        <v>3</v>
      </c>
      <c r="EJ45" t="s">
        <v>295</v>
      </c>
      <c r="EK45">
        <v>100</v>
      </c>
      <c r="EL45">
        <v>100</v>
      </c>
      <c r="EM45">
        <v>0</v>
      </c>
      <c r="EN45">
        <v>0.38740000000000002</v>
      </c>
      <c r="EO45">
        <v>0</v>
      </c>
      <c r="EP45">
        <v>0</v>
      </c>
      <c r="EQ45">
        <v>0</v>
      </c>
      <c r="ER45">
        <v>0</v>
      </c>
      <c r="ES45">
        <v>0.225432467281933</v>
      </c>
      <c r="ET45">
        <v>0</v>
      </c>
      <c r="EU45">
        <v>0</v>
      </c>
      <c r="EV45">
        <v>0</v>
      </c>
      <c r="EW45">
        <v>-1</v>
      </c>
      <c r="EX45">
        <v>-1</v>
      </c>
      <c r="EY45">
        <v>-1</v>
      </c>
      <c r="EZ45">
        <v>-1</v>
      </c>
      <c r="FA45">
        <v>1352.6</v>
      </c>
      <c r="FB45">
        <v>1352.6</v>
      </c>
      <c r="FC45">
        <v>2</v>
      </c>
      <c r="FD45">
        <v>500.87200000000001</v>
      </c>
      <c r="FE45">
        <v>442.66899999999998</v>
      </c>
      <c r="FF45">
        <v>35.573700000000002</v>
      </c>
      <c r="FG45">
        <v>32.247199999999999</v>
      </c>
      <c r="FH45">
        <v>29.999500000000001</v>
      </c>
      <c r="FI45">
        <v>31.9206</v>
      </c>
      <c r="FJ45">
        <v>31.783000000000001</v>
      </c>
      <c r="FK45">
        <v>31.046199999999999</v>
      </c>
      <c r="FL45">
        <v>0</v>
      </c>
      <c r="FM45">
        <v>100</v>
      </c>
      <c r="FN45">
        <v>-999.9</v>
      </c>
      <c r="FO45">
        <v>400</v>
      </c>
      <c r="FP45">
        <v>32.571199999999997</v>
      </c>
      <c r="FQ45">
        <v>101.14</v>
      </c>
      <c r="FR45">
        <v>101.31399999999999</v>
      </c>
    </row>
    <row r="46" spans="1:174" x14ac:dyDescent="0.25">
      <c r="A46">
        <v>30</v>
      </c>
      <c r="B46">
        <v>1604004152.5</v>
      </c>
      <c r="C46">
        <v>4245.4000000953702</v>
      </c>
      <c r="D46" t="s">
        <v>425</v>
      </c>
      <c r="E46" t="s">
        <v>426</v>
      </c>
      <c r="F46" t="s">
        <v>427</v>
      </c>
      <c r="G46" t="s">
        <v>307</v>
      </c>
      <c r="H46">
        <v>1604004144.5</v>
      </c>
      <c r="I46">
        <f t="shared" si="0"/>
        <v>7.3498458541630101E-3</v>
      </c>
      <c r="J46">
        <f t="shared" si="1"/>
        <v>19.932359483561338</v>
      </c>
      <c r="K46">
        <f t="shared" si="2"/>
        <v>372.81135483870997</v>
      </c>
      <c r="L46">
        <f t="shared" si="3"/>
        <v>252.19601745007066</v>
      </c>
      <c r="M46">
        <f t="shared" si="4"/>
        <v>25.654927891095706</v>
      </c>
      <c r="N46">
        <f t="shared" si="5"/>
        <v>37.924660833561155</v>
      </c>
      <c r="O46">
        <f t="shared" si="6"/>
        <v>0.30950096209408845</v>
      </c>
      <c r="P46">
        <f t="shared" si="7"/>
        <v>2.9574196475908261</v>
      </c>
      <c r="Q46">
        <f t="shared" si="8"/>
        <v>0.29256667643173512</v>
      </c>
      <c r="R46">
        <f t="shared" si="9"/>
        <v>0.1842983975906376</v>
      </c>
      <c r="S46">
        <f t="shared" si="10"/>
        <v>214.77088931808805</v>
      </c>
      <c r="T46">
        <f t="shared" si="11"/>
        <v>36.345999286803725</v>
      </c>
      <c r="U46">
        <f t="shared" si="12"/>
        <v>35.818225806451601</v>
      </c>
      <c r="V46">
        <f t="shared" si="13"/>
        <v>5.9093977974693583</v>
      </c>
      <c r="W46">
        <f t="shared" si="14"/>
        <v>55.121093740490664</v>
      </c>
      <c r="X46">
        <f t="shared" si="15"/>
        <v>3.4716740070527701</v>
      </c>
      <c r="Y46">
        <f t="shared" si="16"/>
        <v>6.2982676348864963</v>
      </c>
      <c r="Z46">
        <f t="shared" si="17"/>
        <v>2.4377237904165883</v>
      </c>
      <c r="AA46">
        <f t="shared" si="18"/>
        <v>-324.12820216858876</v>
      </c>
      <c r="AB46">
        <f t="shared" si="19"/>
        <v>185.358217853817</v>
      </c>
      <c r="AC46">
        <f t="shared" si="20"/>
        <v>14.837832642728442</v>
      </c>
      <c r="AD46">
        <f t="shared" si="21"/>
        <v>90.838737646044734</v>
      </c>
      <c r="AE46">
        <v>5</v>
      </c>
      <c r="AF46">
        <v>1</v>
      </c>
      <c r="AG46">
        <f t="shared" si="22"/>
        <v>1</v>
      </c>
      <c r="AH46">
        <f t="shared" si="23"/>
        <v>0</v>
      </c>
      <c r="AI46">
        <f t="shared" si="24"/>
        <v>51992.700002873658</v>
      </c>
      <c r="AJ46" t="s">
        <v>290</v>
      </c>
      <c r="AK46">
        <v>15552.9</v>
      </c>
      <c r="AL46">
        <v>715.47692307692296</v>
      </c>
      <c r="AM46">
        <v>3262.08</v>
      </c>
      <c r="AN46">
        <f t="shared" si="25"/>
        <v>2546.603076923077</v>
      </c>
      <c r="AO46">
        <f t="shared" si="26"/>
        <v>0.78066849277855754</v>
      </c>
      <c r="AP46">
        <v>-0.57774747981622299</v>
      </c>
      <c r="AQ46" t="s">
        <v>428</v>
      </c>
      <c r="AR46">
        <v>15423.6</v>
      </c>
      <c r="AS46">
        <v>932.40776000000005</v>
      </c>
      <c r="AT46">
        <v>1502.47</v>
      </c>
      <c r="AU46">
        <f t="shared" si="27"/>
        <v>0.3794167204669644</v>
      </c>
      <c r="AV46">
        <v>0.5</v>
      </c>
      <c r="AW46">
        <f t="shared" si="28"/>
        <v>1095.8986254700078</v>
      </c>
      <c r="AX46">
        <f t="shared" si="29"/>
        <v>19.932359483561338</v>
      </c>
      <c r="AY46">
        <f t="shared" si="30"/>
        <v>207.90113122004223</v>
      </c>
      <c r="AZ46">
        <f t="shared" si="31"/>
        <v>0.99612637856329911</v>
      </c>
      <c r="BA46">
        <f t="shared" si="32"/>
        <v>1.8715332318791085E-2</v>
      </c>
      <c r="BB46">
        <f t="shared" si="33"/>
        <v>1.1711448481500462</v>
      </c>
      <c r="BC46" t="s">
        <v>429</v>
      </c>
      <c r="BD46">
        <v>5.82</v>
      </c>
      <c r="BE46">
        <f t="shared" si="34"/>
        <v>1496.65</v>
      </c>
      <c r="BF46">
        <f t="shared" si="35"/>
        <v>0.38089215247385827</v>
      </c>
      <c r="BG46">
        <f t="shared" si="36"/>
        <v>0.54037761112441884</v>
      </c>
      <c r="BH46">
        <f t="shared" si="37"/>
        <v>0.72435483451618654</v>
      </c>
      <c r="BI46">
        <f t="shared" si="38"/>
        <v>0.69096358829741211</v>
      </c>
      <c r="BJ46">
        <f t="shared" si="39"/>
        <v>2.3774923617086319E-3</v>
      </c>
      <c r="BK46">
        <f t="shared" si="40"/>
        <v>0.99762250763829141</v>
      </c>
      <c r="BL46">
        <f t="shared" si="41"/>
        <v>1300.0161290322601</v>
      </c>
      <c r="BM46">
        <f t="shared" si="42"/>
        <v>1095.8986254700078</v>
      </c>
      <c r="BN46">
        <f t="shared" si="43"/>
        <v>0.84298848375504498</v>
      </c>
      <c r="BO46">
        <f t="shared" si="44"/>
        <v>0.19597696751009003</v>
      </c>
      <c r="BP46">
        <v>6</v>
      </c>
      <c r="BQ46">
        <v>0.5</v>
      </c>
      <c r="BR46" t="s">
        <v>293</v>
      </c>
      <c r="BS46">
        <v>2</v>
      </c>
      <c r="BT46">
        <v>1604004144.5</v>
      </c>
      <c r="BU46">
        <v>372.81135483870997</v>
      </c>
      <c r="BV46">
        <v>400.01864516129001</v>
      </c>
      <c r="BW46">
        <v>34.127648387096798</v>
      </c>
      <c r="BX46">
        <v>25.6087290322581</v>
      </c>
      <c r="BY46">
        <v>372.81135483870997</v>
      </c>
      <c r="BZ46">
        <v>33.729722580645202</v>
      </c>
      <c r="CA46">
        <v>499.99390322580598</v>
      </c>
      <c r="CB46">
        <v>101.62612903225801</v>
      </c>
      <c r="CC46">
        <v>0.100013</v>
      </c>
      <c r="CD46">
        <v>36.980780645161303</v>
      </c>
      <c r="CE46">
        <v>35.818225806451601</v>
      </c>
      <c r="CF46">
        <v>999.9</v>
      </c>
      <c r="CG46">
        <v>0</v>
      </c>
      <c r="CH46">
        <v>0</v>
      </c>
      <c r="CI46">
        <v>9997.1745161290291</v>
      </c>
      <c r="CJ46">
        <v>0</v>
      </c>
      <c r="CK46">
        <v>275.60961290322598</v>
      </c>
      <c r="CL46">
        <v>1300.0161290322601</v>
      </c>
      <c r="CM46">
        <v>0.89999987096774203</v>
      </c>
      <c r="CN46">
        <v>0.100000148387097</v>
      </c>
      <c r="CO46">
        <v>0</v>
      </c>
      <c r="CP46">
        <v>933.54535483870904</v>
      </c>
      <c r="CQ46">
        <v>4.99979</v>
      </c>
      <c r="CR46">
        <v>13022.9258064516</v>
      </c>
      <c r="CS46">
        <v>11051.416129032301</v>
      </c>
      <c r="CT46">
        <v>49.211387096774203</v>
      </c>
      <c r="CU46">
        <v>51.536000000000001</v>
      </c>
      <c r="CV46">
        <v>50.311999999999998</v>
      </c>
      <c r="CW46">
        <v>50.664999999999999</v>
      </c>
      <c r="CX46">
        <v>51.061999999999998</v>
      </c>
      <c r="CY46">
        <v>1165.5138709677401</v>
      </c>
      <c r="CZ46">
        <v>129.502580645161</v>
      </c>
      <c r="DA46">
        <v>0</v>
      </c>
      <c r="DB46">
        <v>59</v>
      </c>
      <c r="DC46">
        <v>0</v>
      </c>
      <c r="DD46">
        <v>932.40776000000005</v>
      </c>
      <c r="DE46">
        <v>-92.322538615277693</v>
      </c>
      <c r="DF46">
        <v>-1014.81538503048</v>
      </c>
      <c r="DG46">
        <v>13008.144</v>
      </c>
      <c r="DH46">
        <v>15</v>
      </c>
      <c r="DI46">
        <v>0</v>
      </c>
      <c r="DJ46" t="s">
        <v>294</v>
      </c>
      <c r="DK46">
        <v>1603922837.0999999</v>
      </c>
      <c r="DL46">
        <v>1603922837.0999999</v>
      </c>
      <c r="DM46">
        <v>0</v>
      </c>
      <c r="DN46">
        <v>3.5999999999999997E-2</v>
      </c>
      <c r="DO46">
        <v>1.7000000000000001E-2</v>
      </c>
      <c r="DP46">
        <v>0.377</v>
      </c>
      <c r="DQ46">
        <v>-0.105</v>
      </c>
      <c r="DR46">
        <v>400</v>
      </c>
      <c r="DS46">
        <v>12</v>
      </c>
      <c r="DT46">
        <v>0.27</v>
      </c>
      <c r="DU46">
        <v>0.26</v>
      </c>
      <c r="DV46">
        <v>19.9294007491619</v>
      </c>
      <c r="DW46">
        <v>0.25346875045439898</v>
      </c>
      <c r="DX46">
        <v>3.4395556876772003E-2</v>
      </c>
      <c r="DY46">
        <v>1</v>
      </c>
      <c r="DZ46">
        <v>-27.2073741935484</v>
      </c>
      <c r="EA46">
        <v>-0.65936612903223901</v>
      </c>
      <c r="EB46">
        <v>6.1853760767828898E-2</v>
      </c>
      <c r="EC46">
        <v>0</v>
      </c>
      <c r="ED46">
        <v>8.5189254838709694</v>
      </c>
      <c r="EE46">
        <v>1.1394682258064801</v>
      </c>
      <c r="EF46">
        <v>8.5939788142956205E-2</v>
      </c>
      <c r="EG46">
        <v>0</v>
      </c>
      <c r="EH46">
        <v>1</v>
      </c>
      <c r="EI46">
        <v>3</v>
      </c>
      <c r="EJ46" t="s">
        <v>318</v>
      </c>
      <c r="EK46">
        <v>100</v>
      </c>
      <c r="EL46">
        <v>100</v>
      </c>
      <c r="EM46">
        <v>0</v>
      </c>
      <c r="EN46">
        <v>0.40179999999999999</v>
      </c>
      <c r="EO46">
        <v>0</v>
      </c>
      <c r="EP46">
        <v>0</v>
      </c>
      <c r="EQ46">
        <v>0</v>
      </c>
      <c r="ER46">
        <v>0</v>
      </c>
      <c r="ES46">
        <v>0.225432467281933</v>
      </c>
      <c r="ET46">
        <v>0</v>
      </c>
      <c r="EU46">
        <v>0</v>
      </c>
      <c r="EV46">
        <v>0</v>
      </c>
      <c r="EW46">
        <v>-1</v>
      </c>
      <c r="EX46">
        <v>-1</v>
      </c>
      <c r="EY46">
        <v>-1</v>
      </c>
      <c r="EZ46">
        <v>-1</v>
      </c>
      <c r="FA46">
        <v>1355.3</v>
      </c>
      <c r="FB46">
        <v>1355.3</v>
      </c>
      <c r="FC46">
        <v>2</v>
      </c>
      <c r="FD46">
        <v>492.82299999999998</v>
      </c>
      <c r="FE46">
        <v>454.94</v>
      </c>
      <c r="FF46">
        <v>35.637</v>
      </c>
      <c r="FG46">
        <v>32.313800000000001</v>
      </c>
      <c r="FH46">
        <v>30.001000000000001</v>
      </c>
      <c r="FI46">
        <v>31.980499999999999</v>
      </c>
      <c r="FJ46">
        <v>31.855499999999999</v>
      </c>
      <c r="FK46">
        <v>31.043900000000001</v>
      </c>
      <c r="FL46">
        <v>0</v>
      </c>
      <c r="FM46">
        <v>100</v>
      </c>
      <c r="FN46">
        <v>-999.9</v>
      </c>
      <c r="FO46">
        <v>400</v>
      </c>
      <c r="FP46">
        <v>25.766400000000001</v>
      </c>
      <c r="FQ46">
        <v>101.107</v>
      </c>
      <c r="FR46">
        <v>101.279</v>
      </c>
    </row>
    <row r="47" spans="1:174" x14ac:dyDescent="0.25">
      <c r="A47">
        <v>31</v>
      </c>
      <c r="B47">
        <v>1604004255.5</v>
      </c>
      <c r="C47">
        <v>4348.4000000953702</v>
      </c>
      <c r="D47" t="s">
        <v>430</v>
      </c>
      <c r="E47" t="s">
        <v>431</v>
      </c>
      <c r="F47" t="s">
        <v>427</v>
      </c>
      <c r="G47" t="s">
        <v>307</v>
      </c>
      <c r="H47">
        <v>1604004247.5</v>
      </c>
      <c r="I47">
        <f t="shared" si="0"/>
        <v>5.3351234310258467E-3</v>
      </c>
      <c r="J47">
        <f t="shared" si="1"/>
        <v>15.657844344558361</v>
      </c>
      <c r="K47">
        <f t="shared" si="2"/>
        <v>378.79509677419298</v>
      </c>
      <c r="L47">
        <f t="shared" si="3"/>
        <v>226.0767819783984</v>
      </c>
      <c r="M47">
        <f t="shared" si="4"/>
        <v>22.995679549768518</v>
      </c>
      <c r="N47">
        <f t="shared" si="5"/>
        <v>38.529611861138385</v>
      </c>
      <c r="O47">
        <f t="shared" si="6"/>
        <v>0.18635951614449414</v>
      </c>
      <c r="P47">
        <f t="shared" si="7"/>
        <v>2.9577865923328241</v>
      </c>
      <c r="Q47">
        <f t="shared" si="8"/>
        <v>0.18007347325450446</v>
      </c>
      <c r="R47">
        <f t="shared" si="9"/>
        <v>0.11309303297514359</v>
      </c>
      <c r="S47">
        <f t="shared" si="10"/>
        <v>214.76892051291603</v>
      </c>
      <c r="T47">
        <f t="shared" si="11"/>
        <v>37.082075777618321</v>
      </c>
      <c r="U47">
        <f t="shared" si="12"/>
        <v>36.405438709677398</v>
      </c>
      <c r="V47">
        <f t="shared" si="13"/>
        <v>6.1031279918665131</v>
      </c>
      <c r="W47">
        <f t="shared" si="14"/>
        <v>50.636141744425814</v>
      </c>
      <c r="X47">
        <f t="shared" si="15"/>
        <v>3.2277574132632165</v>
      </c>
      <c r="Y47">
        <f t="shared" si="16"/>
        <v>6.3744142070590097</v>
      </c>
      <c r="Z47">
        <f t="shared" si="17"/>
        <v>2.8753705786032966</v>
      </c>
      <c r="AA47">
        <f t="shared" si="18"/>
        <v>-235.27894330823983</v>
      </c>
      <c r="AB47">
        <f t="shared" si="19"/>
        <v>126.87578675213858</v>
      </c>
      <c r="AC47">
        <f t="shared" si="20"/>
        <v>10.19487298067304</v>
      </c>
      <c r="AD47">
        <f t="shared" si="21"/>
        <v>116.56063693748781</v>
      </c>
      <c r="AE47">
        <v>11</v>
      </c>
      <c r="AF47">
        <v>2</v>
      </c>
      <c r="AG47">
        <f t="shared" si="22"/>
        <v>1</v>
      </c>
      <c r="AH47">
        <f t="shared" si="23"/>
        <v>0</v>
      </c>
      <c r="AI47">
        <f t="shared" si="24"/>
        <v>51965.938454941774</v>
      </c>
      <c r="AJ47" t="s">
        <v>290</v>
      </c>
      <c r="AK47">
        <v>15552.9</v>
      </c>
      <c r="AL47">
        <v>715.47692307692296</v>
      </c>
      <c r="AM47">
        <v>3262.08</v>
      </c>
      <c r="AN47">
        <f t="shared" si="25"/>
        <v>2546.603076923077</v>
      </c>
      <c r="AO47">
        <f t="shared" si="26"/>
        <v>0.78066849277855754</v>
      </c>
      <c r="AP47">
        <v>-0.57774747981622299</v>
      </c>
      <c r="AQ47" t="s">
        <v>432</v>
      </c>
      <c r="AR47">
        <v>15424.9</v>
      </c>
      <c r="AS47">
        <v>986.14128000000005</v>
      </c>
      <c r="AT47">
        <v>1479.98</v>
      </c>
      <c r="AU47">
        <f t="shared" si="27"/>
        <v>0.33367931999081069</v>
      </c>
      <c r="AV47">
        <v>0.5</v>
      </c>
      <c r="AW47">
        <f t="shared" si="28"/>
        <v>1095.8892964377533</v>
      </c>
      <c r="AX47">
        <f t="shared" si="29"/>
        <v>15.657844344558361</v>
      </c>
      <c r="AY47">
        <f t="shared" si="30"/>
        <v>182.83779761027873</v>
      </c>
      <c r="AZ47">
        <f t="shared" si="31"/>
        <v>1.0896025621967864</v>
      </c>
      <c r="BA47">
        <f t="shared" si="32"/>
        <v>1.481499260659744E-2</v>
      </c>
      <c r="BB47">
        <f t="shared" si="33"/>
        <v>1.2041378937553209</v>
      </c>
      <c r="BC47" t="s">
        <v>433</v>
      </c>
      <c r="BD47">
        <v>-132.61000000000001</v>
      </c>
      <c r="BE47">
        <f t="shared" si="34"/>
        <v>1612.5900000000001</v>
      </c>
      <c r="BF47">
        <f t="shared" si="35"/>
        <v>0.30623947810664826</v>
      </c>
      <c r="BG47">
        <f t="shared" si="36"/>
        <v>0.52496693365226277</v>
      </c>
      <c r="BH47">
        <f t="shared" si="37"/>
        <v>0.64596040867169613</v>
      </c>
      <c r="BI47">
        <f t="shared" si="38"/>
        <v>0.69979496064742652</v>
      </c>
      <c r="BJ47">
        <f t="shared" si="39"/>
        <v>-4.1181135011123991E-2</v>
      </c>
      <c r="BK47">
        <f t="shared" si="40"/>
        <v>1.041181135011124</v>
      </c>
      <c r="BL47">
        <f t="shared" si="41"/>
        <v>1300.0051612903201</v>
      </c>
      <c r="BM47">
        <f t="shared" si="42"/>
        <v>1095.8892964377533</v>
      </c>
      <c r="BN47">
        <f t="shared" si="43"/>
        <v>0.84298841963829463</v>
      </c>
      <c r="BO47">
        <f t="shared" si="44"/>
        <v>0.19597683927658924</v>
      </c>
      <c r="BP47">
        <v>6</v>
      </c>
      <c r="BQ47">
        <v>0.5</v>
      </c>
      <c r="BR47" t="s">
        <v>293</v>
      </c>
      <c r="BS47">
        <v>2</v>
      </c>
      <c r="BT47">
        <v>1604004247.5</v>
      </c>
      <c r="BU47">
        <v>378.79509677419298</v>
      </c>
      <c r="BV47">
        <v>400.00325806451599</v>
      </c>
      <c r="BW47">
        <v>31.732961290322599</v>
      </c>
      <c r="BX47">
        <v>25.5358290322581</v>
      </c>
      <c r="BY47">
        <v>378.79509677419298</v>
      </c>
      <c r="BZ47">
        <v>31.412500000000001</v>
      </c>
      <c r="CA47">
        <v>500.14980645161302</v>
      </c>
      <c r="CB47">
        <v>101.61616129032301</v>
      </c>
      <c r="CC47">
        <v>0.10007577096774201</v>
      </c>
      <c r="CD47">
        <v>37.201096774193601</v>
      </c>
      <c r="CE47">
        <v>36.405438709677398</v>
      </c>
      <c r="CF47">
        <v>999.9</v>
      </c>
      <c r="CG47">
        <v>0</v>
      </c>
      <c r="CH47">
        <v>0</v>
      </c>
      <c r="CI47">
        <v>10000.2364516129</v>
      </c>
      <c r="CJ47">
        <v>0</v>
      </c>
      <c r="CK47">
        <v>278.25287096774201</v>
      </c>
      <c r="CL47">
        <v>1300.0051612903201</v>
      </c>
      <c r="CM47">
        <v>0.90000125806451603</v>
      </c>
      <c r="CN47">
        <v>9.9998758064516094E-2</v>
      </c>
      <c r="CO47">
        <v>0</v>
      </c>
      <c r="CP47">
        <v>988.694161290323</v>
      </c>
      <c r="CQ47">
        <v>4.99979</v>
      </c>
      <c r="CR47">
        <v>13468.058064516101</v>
      </c>
      <c r="CS47">
        <v>11051.348387096799</v>
      </c>
      <c r="CT47">
        <v>49.311999999999998</v>
      </c>
      <c r="CU47">
        <v>51.625</v>
      </c>
      <c r="CV47">
        <v>50.429000000000002</v>
      </c>
      <c r="CW47">
        <v>50.808</v>
      </c>
      <c r="CX47">
        <v>51.186999999999998</v>
      </c>
      <c r="CY47">
        <v>1165.50677419355</v>
      </c>
      <c r="CZ47">
        <v>129.49870967741899</v>
      </c>
      <c r="DA47">
        <v>0</v>
      </c>
      <c r="DB47">
        <v>102.10000014305101</v>
      </c>
      <c r="DC47">
        <v>0</v>
      </c>
      <c r="DD47">
        <v>986.14128000000005</v>
      </c>
      <c r="DE47">
        <v>-178.72876895802401</v>
      </c>
      <c r="DF47">
        <v>-1698.2153754471999</v>
      </c>
      <c r="DG47">
        <v>13458.48</v>
      </c>
      <c r="DH47">
        <v>15</v>
      </c>
      <c r="DI47">
        <v>0</v>
      </c>
      <c r="DJ47" t="s">
        <v>294</v>
      </c>
      <c r="DK47">
        <v>1603922837.0999999</v>
      </c>
      <c r="DL47">
        <v>1603922837.0999999</v>
      </c>
      <c r="DM47">
        <v>0</v>
      </c>
      <c r="DN47">
        <v>3.5999999999999997E-2</v>
      </c>
      <c r="DO47">
        <v>1.7000000000000001E-2</v>
      </c>
      <c r="DP47">
        <v>0.377</v>
      </c>
      <c r="DQ47">
        <v>-0.105</v>
      </c>
      <c r="DR47">
        <v>400</v>
      </c>
      <c r="DS47">
        <v>12</v>
      </c>
      <c r="DT47">
        <v>0.27</v>
      </c>
      <c r="DU47">
        <v>0.26</v>
      </c>
      <c r="DV47">
        <v>15.662037548708099</v>
      </c>
      <c r="DW47">
        <v>-0.83708385625405901</v>
      </c>
      <c r="DX47">
        <v>6.9622663861690498E-2</v>
      </c>
      <c r="DY47">
        <v>0</v>
      </c>
      <c r="DZ47">
        <v>-21.208119354838701</v>
      </c>
      <c r="EA47">
        <v>1.04563548387099</v>
      </c>
      <c r="EB47">
        <v>8.6542115122674804E-2</v>
      </c>
      <c r="EC47">
        <v>0</v>
      </c>
      <c r="ED47">
        <v>6.1971093548387097</v>
      </c>
      <c r="EE47">
        <v>0.13763758064516801</v>
      </c>
      <c r="EF47">
        <v>1.1704252311207799E-2</v>
      </c>
      <c r="EG47">
        <v>1</v>
      </c>
      <c r="EH47">
        <v>1</v>
      </c>
      <c r="EI47">
        <v>3</v>
      </c>
      <c r="EJ47" t="s">
        <v>318</v>
      </c>
      <c r="EK47">
        <v>100</v>
      </c>
      <c r="EL47">
        <v>100</v>
      </c>
      <c r="EM47">
        <v>0</v>
      </c>
      <c r="EN47">
        <v>0.32040000000000002</v>
      </c>
      <c r="EO47">
        <v>0</v>
      </c>
      <c r="EP47">
        <v>0</v>
      </c>
      <c r="EQ47">
        <v>0</v>
      </c>
      <c r="ER47">
        <v>0</v>
      </c>
      <c r="ES47">
        <v>0.225432467281933</v>
      </c>
      <c r="ET47">
        <v>0</v>
      </c>
      <c r="EU47">
        <v>0</v>
      </c>
      <c r="EV47">
        <v>0</v>
      </c>
      <c r="EW47">
        <v>-1</v>
      </c>
      <c r="EX47">
        <v>-1</v>
      </c>
      <c r="EY47">
        <v>-1</v>
      </c>
      <c r="EZ47">
        <v>-1</v>
      </c>
      <c r="FA47">
        <v>1357</v>
      </c>
      <c r="FB47">
        <v>1357</v>
      </c>
      <c r="FC47">
        <v>2</v>
      </c>
      <c r="FD47">
        <v>485.50299999999999</v>
      </c>
      <c r="FE47">
        <v>460.75900000000001</v>
      </c>
      <c r="FF47">
        <v>35.726100000000002</v>
      </c>
      <c r="FG47">
        <v>32.435600000000001</v>
      </c>
      <c r="FH47">
        <v>30.000599999999999</v>
      </c>
      <c r="FI47">
        <v>32.077599999999997</v>
      </c>
      <c r="FJ47">
        <v>31.9453</v>
      </c>
      <c r="FK47">
        <v>31.041899999999998</v>
      </c>
      <c r="FL47">
        <v>0</v>
      </c>
      <c r="FM47">
        <v>100</v>
      </c>
      <c r="FN47">
        <v>-999.9</v>
      </c>
      <c r="FO47">
        <v>400</v>
      </c>
      <c r="FP47">
        <v>34.270600000000002</v>
      </c>
      <c r="FQ47">
        <v>101.08499999999999</v>
      </c>
      <c r="FR47">
        <v>101.265</v>
      </c>
    </row>
    <row r="48" spans="1:174" x14ac:dyDescent="0.25">
      <c r="A48">
        <v>32</v>
      </c>
      <c r="B48">
        <v>1604004338</v>
      </c>
      <c r="C48">
        <v>4430.9000000953702</v>
      </c>
      <c r="D48" t="s">
        <v>434</v>
      </c>
      <c r="E48" t="s">
        <v>435</v>
      </c>
      <c r="F48" t="s">
        <v>436</v>
      </c>
      <c r="G48" t="s">
        <v>307</v>
      </c>
      <c r="H48">
        <v>1604004330</v>
      </c>
      <c r="I48">
        <f t="shared" si="0"/>
        <v>4.053641408693482E-3</v>
      </c>
      <c r="J48">
        <f t="shared" si="1"/>
        <v>11.174667035890877</v>
      </c>
      <c r="K48">
        <f t="shared" si="2"/>
        <v>384.70948387096797</v>
      </c>
      <c r="L48">
        <f t="shared" si="3"/>
        <v>227.28865106916228</v>
      </c>
      <c r="M48">
        <f t="shared" si="4"/>
        <v>23.118719283656606</v>
      </c>
      <c r="N48">
        <f t="shared" si="5"/>
        <v>39.130816789734702</v>
      </c>
      <c r="O48">
        <f t="shared" si="6"/>
        <v>0.12879491269601437</v>
      </c>
      <c r="P48">
        <f t="shared" si="7"/>
        <v>2.957156143990944</v>
      </c>
      <c r="Q48">
        <f t="shared" si="8"/>
        <v>0.12575779672415471</v>
      </c>
      <c r="R48">
        <f t="shared" si="9"/>
        <v>7.8865530729594263E-2</v>
      </c>
      <c r="S48">
        <f t="shared" si="10"/>
        <v>214.76684499031757</v>
      </c>
      <c r="T48">
        <f t="shared" si="11"/>
        <v>37.490162900938238</v>
      </c>
      <c r="U48">
        <f t="shared" si="12"/>
        <v>36.696683870967703</v>
      </c>
      <c r="V48">
        <f t="shared" si="13"/>
        <v>6.2012435402660255</v>
      </c>
      <c r="W48">
        <f t="shared" si="14"/>
        <v>47.983349947301733</v>
      </c>
      <c r="X48">
        <f t="shared" si="15"/>
        <v>3.0720393885066142</v>
      </c>
      <c r="Y48">
        <f t="shared" si="16"/>
        <v>6.4023028652241178</v>
      </c>
      <c r="Z48">
        <f t="shared" si="17"/>
        <v>3.1292041517594114</v>
      </c>
      <c r="AA48">
        <f t="shared" si="18"/>
        <v>-178.76558612338255</v>
      </c>
      <c r="AB48">
        <f t="shared" si="19"/>
        <v>93.189757870087774</v>
      </c>
      <c r="AC48">
        <f t="shared" si="20"/>
        <v>7.5031591707455894</v>
      </c>
      <c r="AD48">
        <f t="shared" si="21"/>
        <v>136.6941759077684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51934.684190858359</v>
      </c>
      <c r="AJ48" t="s">
        <v>290</v>
      </c>
      <c r="AK48">
        <v>15552.9</v>
      </c>
      <c r="AL48">
        <v>715.47692307692296</v>
      </c>
      <c r="AM48">
        <v>3262.08</v>
      </c>
      <c r="AN48">
        <f t="shared" si="25"/>
        <v>2546.603076923077</v>
      </c>
      <c r="AO48">
        <f t="shared" si="26"/>
        <v>0.78066849277855754</v>
      </c>
      <c r="AP48">
        <v>-0.57774747981622299</v>
      </c>
      <c r="AQ48" t="s">
        <v>437</v>
      </c>
      <c r="AR48">
        <v>15285</v>
      </c>
      <c r="AS48">
        <v>1184.998</v>
      </c>
      <c r="AT48">
        <v>75.5</v>
      </c>
      <c r="AU48">
        <f t="shared" si="27"/>
        <v>-14.695337748344372</v>
      </c>
      <c r="AV48">
        <v>0.5</v>
      </c>
      <c r="AW48">
        <f t="shared" si="28"/>
        <v>1095.8784490146729</v>
      </c>
      <c r="AX48">
        <f t="shared" si="29"/>
        <v>11.174667035890877</v>
      </c>
      <c r="AY48">
        <f t="shared" si="30"/>
        <v>-8052.1519697012027</v>
      </c>
      <c r="AZ48">
        <f t="shared" si="31"/>
        <v>0.97125827814569532</v>
      </c>
      <c r="BA48">
        <f t="shared" si="32"/>
        <v>1.0724195303114081E-2</v>
      </c>
      <c r="BB48">
        <f t="shared" si="33"/>
        <v>42.206357615894042</v>
      </c>
      <c r="BC48" t="s">
        <v>438</v>
      </c>
      <c r="BD48">
        <v>2.17</v>
      </c>
      <c r="BE48">
        <f t="shared" si="34"/>
        <v>73.33</v>
      </c>
      <c r="BF48">
        <f t="shared" si="35"/>
        <v>-15.130205918450839</v>
      </c>
      <c r="BG48">
        <f t="shared" si="36"/>
        <v>0.97750551395590679</v>
      </c>
      <c r="BH48">
        <f t="shared" si="37"/>
        <v>1.7336531365313657</v>
      </c>
      <c r="BI48">
        <f t="shared" si="38"/>
        <v>1.2513061139665993</v>
      </c>
      <c r="BJ48">
        <f t="shared" si="39"/>
        <v>-2.7706837347437143E-2</v>
      </c>
      <c r="BK48">
        <f t="shared" si="40"/>
        <v>1.0277068373474372</v>
      </c>
      <c r="BL48">
        <f t="shared" si="41"/>
        <v>1299.99225806452</v>
      </c>
      <c r="BM48">
        <f t="shared" si="42"/>
        <v>1095.8784490146729</v>
      </c>
      <c r="BN48">
        <f t="shared" si="43"/>
        <v>0.84298844259754302</v>
      </c>
      <c r="BO48">
        <f t="shared" si="44"/>
        <v>0.1959768851950861</v>
      </c>
      <c r="BP48">
        <v>6</v>
      </c>
      <c r="BQ48">
        <v>0.5</v>
      </c>
      <c r="BR48" t="s">
        <v>293</v>
      </c>
      <c r="BS48">
        <v>2</v>
      </c>
      <c r="BT48">
        <v>1604004330</v>
      </c>
      <c r="BU48">
        <v>384.70948387096797</v>
      </c>
      <c r="BV48">
        <v>399.990580645161</v>
      </c>
      <c r="BW48">
        <v>30.2023516129032</v>
      </c>
      <c r="BX48">
        <v>25.4848580645161</v>
      </c>
      <c r="BY48">
        <v>384.70948387096797</v>
      </c>
      <c r="BZ48">
        <v>29.928761290322601</v>
      </c>
      <c r="CA48">
        <v>499.995838709677</v>
      </c>
      <c r="CB48">
        <v>101.615290322581</v>
      </c>
      <c r="CC48">
        <v>9.9947877419354805E-2</v>
      </c>
      <c r="CD48">
        <v>37.281216129032302</v>
      </c>
      <c r="CE48">
        <v>36.696683870967703</v>
      </c>
      <c r="CF48">
        <v>999.9</v>
      </c>
      <c r="CG48">
        <v>0</v>
      </c>
      <c r="CH48">
        <v>0</v>
      </c>
      <c r="CI48">
        <v>9996.7464516129003</v>
      </c>
      <c r="CJ48">
        <v>0</v>
      </c>
      <c r="CK48">
        <v>302.78077419354798</v>
      </c>
      <c r="CL48">
        <v>1299.99225806452</v>
      </c>
      <c r="CM48">
        <v>0.90000058064516197</v>
      </c>
      <c r="CN48">
        <v>9.9999254838709695E-2</v>
      </c>
      <c r="CO48">
        <v>0</v>
      </c>
      <c r="CP48">
        <v>1193.9429032258099</v>
      </c>
      <c r="CQ48">
        <v>4.99979</v>
      </c>
      <c r="CR48">
        <v>15966.490322580599</v>
      </c>
      <c r="CS48">
        <v>11051.222580645201</v>
      </c>
      <c r="CT48">
        <v>49.436999999999998</v>
      </c>
      <c r="CU48">
        <v>51.686999999999998</v>
      </c>
      <c r="CV48">
        <v>50.491870967741903</v>
      </c>
      <c r="CW48">
        <v>50.822161290322597</v>
      </c>
      <c r="CX48">
        <v>51.311999999999998</v>
      </c>
      <c r="CY48">
        <v>1165.4938709677399</v>
      </c>
      <c r="CZ48">
        <v>129.498387096774</v>
      </c>
      <c r="DA48">
        <v>0</v>
      </c>
      <c r="DB48">
        <v>81.799999952316298</v>
      </c>
      <c r="DC48">
        <v>0</v>
      </c>
      <c r="DD48">
        <v>1184.998</v>
      </c>
      <c r="DE48">
        <v>-614.899999099517</v>
      </c>
      <c r="DF48">
        <v>-7962.2922964662303</v>
      </c>
      <c r="DG48">
        <v>15847.096</v>
      </c>
      <c r="DH48">
        <v>15</v>
      </c>
      <c r="DI48">
        <v>0</v>
      </c>
      <c r="DJ48" t="s">
        <v>294</v>
      </c>
      <c r="DK48">
        <v>1603922837.0999999</v>
      </c>
      <c r="DL48">
        <v>1603922837.0999999</v>
      </c>
      <c r="DM48">
        <v>0</v>
      </c>
      <c r="DN48">
        <v>3.5999999999999997E-2</v>
      </c>
      <c r="DO48">
        <v>1.7000000000000001E-2</v>
      </c>
      <c r="DP48">
        <v>0.377</v>
      </c>
      <c r="DQ48">
        <v>-0.105</v>
      </c>
      <c r="DR48">
        <v>400</v>
      </c>
      <c r="DS48">
        <v>12</v>
      </c>
      <c r="DT48">
        <v>0.27</v>
      </c>
      <c r="DU48">
        <v>0.26</v>
      </c>
      <c r="DV48">
        <v>11.1731482976894</v>
      </c>
      <c r="DW48">
        <v>5.76189194847717E-2</v>
      </c>
      <c r="DX48">
        <v>1.9398995826485101E-2</v>
      </c>
      <c r="DY48">
        <v>1</v>
      </c>
      <c r="DZ48">
        <v>-15.2766709677419</v>
      </c>
      <c r="EA48">
        <v>-0.40474354838709797</v>
      </c>
      <c r="EB48">
        <v>3.8350675592723399E-2</v>
      </c>
      <c r="EC48">
        <v>0</v>
      </c>
      <c r="ED48">
        <v>4.7102864516128999</v>
      </c>
      <c r="EE48">
        <v>0.85169129032256496</v>
      </c>
      <c r="EF48">
        <v>6.4412205592918798E-2</v>
      </c>
      <c r="EG48">
        <v>0</v>
      </c>
      <c r="EH48">
        <v>1</v>
      </c>
      <c r="EI48">
        <v>3</v>
      </c>
      <c r="EJ48" t="s">
        <v>318</v>
      </c>
      <c r="EK48">
        <v>100</v>
      </c>
      <c r="EL48">
        <v>100</v>
      </c>
      <c r="EM48">
        <v>0</v>
      </c>
      <c r="EN48">
        <v>0.27610000000000001</v>
      </c>
      <c r="EO48">
        <v>0</v>
      </c>
      <c r="EP48">
        <v>0</v>
      </c>
      <c r="EQ48">
        <v>0</v>
      </c>
      <c r="ER48">
        <v>0</v>
      </c>
      <c r="ES48">
        <v>-0.13641089254119901</v>
      </c>
      <c r="ET48">
        <v>-5.6976549660881903E-3</v>
      </c>
      <c r="EU48">
        <v>7.2294696533427402E-4</v>
      </c>
      <c r="EV48">
        <v>-2.5009322186793402E-6</v>
      </c>
      <c r="EW48">
        <v>-1</v>
      </c>
      <c r="EX48">
        <v>-1</v>
      </c>
      <c r="EY48">
        <v>-1</v>
      </c>
      <c r="EZ48">
        <v>-1</v>
      </c>
      <c r="FA48">
        <v>1358.3</v>
      </c>
      <c r="FB48">
        <v>1358.3</v>
      </c>
      <c r="FC48">
        <v>2</v>
      </c>
      <c r="FD48">
        <v>501.76900000000001</v>
      </c>
      <c r="FE48">
        <v>452.26600000000002</v>
      </c>
      <c r="FF48">
        <v>35.790799999999997</v>
      </c>
      <c r="FG48">
        <v>32.557200000000002</v>
      </c>
      <c r="FH48">
        <v>30.000599999999999</v>
      </c>
      <c r="FI48">
        <v>32.175899999999999</v>
      </c>
      <c r="FJ48">
        <v>32.0396</v>
      </c>
      <c r="FK48">
        <v>31.0442</v>
      </c>
      <c r="FL48">
        <v>0</v>
      </c>
      <c r="FM48">
        <v>100</v>
      </c>
      <c r="FN48">
        <v>-999.9</v>
      </c>
      <c r="FO48">
        <v>400</v>
      </c>
      <c r="FP48">
        <v>31.5105</v>
      </c>
      <c r="FQ48">
        <v>101.044</v>
      </c>
      <c r="FR48">
        <v>101.26900000000001</v>
      </c>
    </row>
    <row r="49" spans="1:174" x14ac:dyDescent="0.25">
      <c r="A49">
        <v>33</v>
      </c>
      <c r="B49">
        <v>1604004660</v>
      </c>
      <c r="C49">
        <v>4752.9000000953702</v>
      </c>
      <c r="D49" t="s">
        <v>439</v>
      </c>
      <c r="E49" t="s">
        <v>440</v>
      </c>
      <c r="F49" t="s">
        <v>436</v>
      </c>
      <c r="G49" t="s">
        <v>307</v>
      </c>
      <c r="H49">
        <v>1604004652</v>
      </c>
      <c r="I49">
        <f t="shared" ref="I49:I79" si="45">CA49*AG49*(BW49-BX49)/(100*BP49*(1000-AG49*BW49))</f>
        <v>7.2467383227146224E-3</v>
      </c>
      <c r="J49">
        <f t="shared" ref="J49:J79" si="46">CA49*AG49*(BV49-BU49*(1000-AG49*BX49)/(1000-AG49*BW49))/(100*BP49)</f>
        <v>14.361194782752978</v>
      </c>
      <c r="K49">
        <f t="shared" ref="K49:K79" si="47">BU49 - IF(AG49&gt;1, J49*BP49*100/(AI49*CI49), 0)</f>
        <v>379.46325806451603</v>
      </c>
      <c r="L49">
        <f t="shared" ref="L49:L79" si="48">((R49-I49/2)*K49-J49)/(R49+I49/2)</f>
        <v>280.42053687949675</v>
      </c>
      <c r="M49">
        <f t="shared" ref="M49:M79" si="49">L49*(CB49+CC49)/1000</f>
        <v>28.522199077339831</v>
      </c>
      <c r="N49">
        <f t="shared" ref="N49:N79" si="50">(BU49 - IF(AG49&gt;1, J49*BP49*100/(AI49*CI49), 0))*(CB49+CC49)/1000</f>
        <v>38.596055444052787</v>
      </c>
      <c r="O49">
        <f t="shared" ref="O49:O79" si="51">2/((1/Q49-1/P49)+SIGN(Q49)*SQRT((1/Q49-1/P49)*(1/Q49-1/P49) + 4*BQ49/((BQ49+1)*(BQ49+1))*(2*1/Q49*1/P49-1/P49*1/P49)))</f>
        <v>0.28289736798511267</v>
      </c>
      <c r="P49">
        <f t="shared" ref="P49:P79" si="52">IF(LEFT(BR49,1)&lt;&gt;"0",IF(LEFT(BR49,1)="1",3,BS49),$D$5+$E$5*(CI49*CB49/($K$5*1000))+$F$5*(CI49*CB49/($K$5*1000))*MAX(MIN(BP49,$J$5),$I$5)*MAX(MIN(BP49,$J$5),$I$5)+$G$5*MAX(MIN(BP49,$J$5),$I$5)*(CI49*CB49/($K$5*1000))+$H$5*(CI49*CB49/($K$5*1000))*(CI49*CB49/($K$5*1000)))</f>
        <v>2.9573179771914107</v>
      </c>
      <c r="Q49">
        <f t="shared" ref="Q49:Q79" si="53">I49*(1000-(1000*0.61365*EXP(17.502*U49/(240.97+U49))/(CB49+CC49)+BW49)/2)/(1000*0.61365*EXP(17.502*U49/(240.97+U49))/(CB49+CC49)-BW49)</f>
        <v>0.26867689787620441</v>
      </c>
      <c r="R49">
        <f t="shared" ref="R49:R79" si="54">1/((BQ49+1)/(O49/1.6)+1/(P49/1.37)) + BQ49/((BQ49+1)/(O49/1.6) + BQ49/(P49/1.37))</f>
        <v>0.16914112592017921</v>
      </c>
      <c r="S49">
        <f t="shared" ref="S49:S79" si="55">(BM49*BO49)</f>
        <v>214.77006506654246</v>
      </c>
      <c r="T49">
        <f t="shared" ref="T49:T79" si="56">(CD49+(S49+2*0.95*0.0000000567*(((CD49+$B$7)+273)^4-(CD49+273)^4)-44100*I49)/(1.84*29.3*P49+8*0.95*0.0000000567*(CD49+273)^3))</f>
        <v>36.526904685029521</v>
      </c>
      <c r="U49">
        <f t="shared" ref="U49:U79" si="57">($C$7*CE49+$D$7*CF49+$E$7*T49)</f>
        <v>36.210058064516097</v>
      </c>
      <c r="V49">
        <f t="shared" ref="V49:V79" si="58">0.61365*EXP(17.502*U49/(240.97+U49))</f>
        <v>6.038065686575532</v>
      </c>
      <c r="W49">
        <f t="shared" ref="W49:W79" si="59">(X49/Y49*100)</f>
        <v>53.880689066406653</v>
      </c>
      <c r="X49">
        <f t="shared" ref="X49:X79" si="60">BW49*(CB49+CC49)/1000</f>
        <v>3.4222708299286122</v>
      </c>
      <c r="Y49">
        <f t="shared" ref="Y49:Y79" si="61">0.61365*EXP(17.502*CD49/(240.97+CD49))</f>
        <v>6.3515721295077459</v>
      </c>
      <c r="Z49">
        <f t="shared" ref="Z49:Z79" si="62">(V49-BW49*(CB49+CC49)/1000)</f>
        <v>2.6157948566469198</v>
      </c>
      <c r="AA49">
        <f t="shared" ref="AA49:AA79" si="63">(-I49*44100)</f>
        <v>-319.58116003171483</v>
      </c>
      <c r="AB49">
        <f t="shared" ref="AB49:AB79" si="64">2*29.3*P49*0.92*(CD49-U49)</f>
        <v>147.50765134408795</v>
      </c>
      <c r="AC49">
        <f t="shared" ref="AC49:AC79" si="65">2*0.95*0.0000000567*(((CD49+$B$7)+273)^4-(U49+273)^4)</f>
        <v>11.83960646042914</v>
      </c>
      <c r="AD49">
        <f t="shared" ref="AD49:AD79" si="66">S49+AC49+AA49+AB49</f>
        <v>54.536162839344712</v>
      </c>
      <c r="AE49">
        <v>0</v>
      </c>
      <c r="AF49">
        <v>0</v>
      </c>
      <c r="AG49">
        <f t="shared" ref="AG49:AG79" si="67">IF(AE49*$H$13&gt;=AI49,1,(AI49/(AI49-AE49*$H$13)))</f>
        <v>1</v>
      </c>
      <c r="AH49">
        <f t="shared" ref="AH49:AH79" si="68">(AG49-1)*100</f>
        <v>0</v>
      </c>
      <c r="AI49">
        <f t="shared" ref="AI49:AI79" si="69">MAX(0,($B$13+$C$13*CI49)/(1+$D$13*CI49)*CB49/(CD49+273)*$E$13)</f>
        <v>51963.640002261163</v>
      </c>
      <c r="AJ49" t="s">
        <v>290</v>
      </c>
      <c r="AK49">
        <v>15552.9</v>
      </c>
      <c r="AL49">
        <v>715.47692307692296</v>
      </c>
      <c r="AM49">
        <v>3262.08</v>
      </c>
      <c r="AN49">
        <f t="shared" ref="AN49:AN79" si="70">AM49-AL49</f>
        <v>2546.603076923077</v>
      </c>
      <c r="AO49">
        <f t="shared" ref="AO49:AO79" si="71">AN49/AM49</f>
        <v>0.78066849277855754</v>
      </c>
      <c r="AP49">
        <v>-0.57774747981622299</v>
      </c>
      <c r="AQ49" t="s">
        <v>441</v>
      </c>
      <c r="AR49">
        <v>15505.3</v>
      </c>
      <c r="AS49">
        <v>1014.22269230769</v>
      </c>
      <c r="AT49">
        <v>1445.49</v>
      </c>
      <c r="AU49">
        <f t="shared" ref="AU49:AU79" si="72">1-AS49/AT49</f>
        <v>0.29835371236903063</v>
      </c>
      <c r="AV49">
        <v>0.5</v>
      </c>
      <c r="AW49">
        <f t="shared" ref="AW49:AW79" si="73">BM49</f>
        <v>1095.8930715953488</v>
      </c>
      <c r="AX49">
        <f t="shared" ref="AX49:AX79" si="74">J49</f>
        <v>14.361194782752978</v>
      </c>
      <c r="AY49">
        <f t="shared" ref="AY49:AY79" si="75">AU49*AV49*AW49</f>
        <v>163.48188313498611</v>
      </c>
      <c r="AZ49">
        <f t="shared" ref="AZ49:AZ79" si="76">BE49/AT49</f>
        <v>1.7835336114397193</v>
      </c>
      <c r="BA49">
        <f t="shared" ref="BA49:BA79" si="77">(AX49-AP49)/AW49</f>
        <v>1.3631751719008317E-2</v>
      </c>
      <c r="BB49">
        <f t="shared" ref="BB49:BB79" si="78">(AM49-AT49)/AT49</f>
        <v>1.256729551916651</v>
      </c>
      <c r="BC49" t="s">
        <v>442</v>
      </c>
      <c r="BD49">
        <v>-1132.5899999999999</v>
      </c>
      <c r="BE49">
        <f t="shared" ref="BE49:BE79" si="79">AT49-BD49</f>
        <v>2578.08</v>
      </c>
      <c r="BF49">
        <f t="shared" ref="BF49:BF79" si="80">(AT49-AS49)/(AT49-BD49)</f>
        <v>0.16728236039700478</v>
      </c>
      <c r="BG49">
        <f t="shared" ref="BG49:BG79" si="81">(AM49-AT49)/(AM49-BD49)</f>
        <v>0.41336209544743974</v>
      </c>
      <c r="BH49">
        <f t="shared" ref="BH49:BH79" si="82">(AT49-AS49)/(AT49-AL49)</f>
        <v>0.59076655107337694</v>
      </c>
      <c r="BI49">
        <f t="shared" ref="BI49:BI79" si="83">(AM49-AT49)/(AM49-AL49)</f>
        <v>0.71333849254391368</v>
      </c>
      <c r="BJ49">
        <f t="shared" ref="BJ49:BJ79" si="84">(BF49*BD49/AS49)</f>
        <v>-0.18680545209549057</v>
      </c>
      <c r="BK49">
        <f t="shared" ref="BK49:BK79" si="85">(1-BJ49)</f>
        <v>1.1868054520954905</v>
      </c>
      <c r="BL49">
        <f t="shared" ref="BL49:BL79" si="86">$B$11*CJ49+$C$11*CK49+$F$11*CL49*(1-CO49)</f>
        <v>1300.0093548387099</v>
      </c>
      <c r="BM49">
        <f t="shared" ref="BM49:BM79" si="87">BL49*BN49</f>
        <v>1095.8930715953488</v>
      </c>
      <c r="BN49">
        <f t="shared" ref="BN49:BN79" si="88">($B$11*$D$9+$C$11*$D$9+$F$11*((CY49+CQ49)/MAX(CY49+CQ49+CZ49, 0.1)*$I$9+CZ49/MAX(CY49+CQ49+CZ49, 0.1)*$J$9))/($B$11+$C$11+$F$11)</f>
        <v>0.84298860428686273</v>
      </c>
      <c r="BO49">
        <f t="shared" ref="BO49:BO79" si="89">($B$11*$K$9+$C$11*$K$9+$F$11*((CY49+CQ49)/MAX(CY49+CQ49+CZ49, 0.1)*$P$9+CZ49/MAX(CY49+CQ49+CZ49, 0.1)*$Q$9))/($B$11+$C$11+$F$11)</f>
        <v>0.19597720857372558</v>
      </c>
      <c r="BP49">
        <v>6</v>
      </c>
      <c r="BQ49">
        <v>0.5</v>
      </c>
      <c r="BR49" t="s">
        <v>293</v>
      </c>
      <c r="BS49">
        <v>2</v>
      </c>
      <c r="BT49">
        <v>1604004652</v>
      </c>
      <c r="BU49">
        <v>379.46325806451603</v>
      </c>
      <c r="BV49">
        <v>399.99722580645198</v>
      </c>
      <c r="BW49">
        <v>33.646599999999999</v>
      </c>
      <c r="BX49">
        <v>25.242825806451599</v>
      </c>
      <c r="BY49">
        <v>379.46325806451603</v>
      </c>
      <c r="BZ49">
        <v>33.264648387096798</v>
      </c>
      <c r="CA49">
        <v>499.98322580645203</v>
      </c>
      <c r="CB49">
        <v>101.612258064516</v>
      </c>
      <c r="CC49">
        <v>9.9975264516128995E-2</v>
      </c>
      <c r="CD49">
        <v>37.135248387096802</v>
      </c>
      <c r="CE49">
        <v>36.210058064516097</v>
      </c>
      <c r="CF49">
        <v>999.9</v>
      </c>
      <c r="CG49">
        <v>0</v>
      </c>
      <c r="CH49">
        <v>0</v>
      </c>
      <c r="CI49">
        <v>9997.9625806451604</v>
      </c>
      <c r="CJ49">
        <v>0</v>
      </c>
      <c r="CK49">
        <v>331.72596774193499</v>
      </c>
      <c r="CL49">
        <v>1300.0093548387099</v>
      </c>
      <c r="CM49">
        <v>0.89999519354838697</v>
      </c>
      <c r="CN49">
        <v>0.100004835483871</v>
      </c>
      <c r="CO49">
        <v>0</v>
      </c>
      <c r="CP49">
        <v>1015.15548387097</v>
      </c>
      <c r="CQ49">
        <v>4.99979</v>
      </c>
      <c r="CR49">
        <v>14042.445161290299</v>
      </c>
      <c r="CS49">
        <v>11051.348387096799</v>
      </c>
      <c r="CT49">
        <v>49.25</v>
      </c>
      <c r="CU49">
        <v>51.745935483871001</v>
      </c>
      <c r="CV49">
        <v>50.436999999999998</v>
      </c>
      <c r="CW49">
        <v>50.811999999999998</v>
      </c>
      <c r="CX49">
        <v>51.145000000000003</v>
      </c>
      <c r="CY49">
        <v>1165.50225806452</v>
      </c>
      <c r="CZ49">
        <v>129.507096774194</v>
      </c>
      <c r="DA49">
        <v>0</v>
      </c>
      <c r="DB49">
        <v>321.200000047684</v>
      </c>
      <c r="DC49">
        <v>0</v>
      </c>
      <c r="DD49">
        <v>1014.22269230769</v>
      </c>
      <c r="DE49">
        <v>-99.129914391532907</v>
      </c>
      <c r="DF49">
        <v>-1410.1914492544599</v>
      </c>
      <c r="DG49">
        <v>14029.1730769231</v>
      </c>
      <c r="DH49">
        <v>15</v>
      </c>
      <c r="DI49">
        <v>0</v>
      </c>
      <c r="DJ49" t="s">
        <v>294</v>
      </c>
      <c r="DK49">
        <v>1603922837.0999999</v>
      </c>
      <c r="DL49">
        <v>1603922837.0999999</v>
      </c>
      <c r="DM49">
        <v>0</v>
      </c>
      <c r="DN49">
        <v>3.5999999999999997E-2</v>
      </c>
      <c r="DO49">
        <v>1.7000000000000001E-2</v>
      </c>
      <c r="DP49">
        <v>0.377</v>
      </c>
      <c r="DQ49">
        <v>-0.105</v>
      </c>
      <c r="DR49">
        <v>400</v>
      </c>
      <c r="DS49">
        <v>12</v>
      </c>
      <c r="DT49">
        <v>0.27</v>
      </c>
      <c r="DU49">
        <v>0.26</v>
      </c>
      <c r="DV49">
        <v>14.377901066658101</v>
      </c>
      <c r="DW49">
        <v>-0.86522264662027604</v>
      </c>
      <c r="DX49">
        <v>6.6593264658649898E-2</v>
      </c>
      <c r="DY49">
        <v>0</v>
      </c>
      <c r="DZ49">
        <v>-20.543880645161298</v>
      </c>
      <c r="EA49">
        <v>1.0630645161290799</v>
      </c>
      <c r="EB49">
        <v>8.2118232698464896E-2</v>
      </c>
      <c r="EC49">
        <v>0</v>
      </c>
      <c r="ED49">
        <v>8.4041070967741902</v>
      </c>
      <c r="EE49">
        <v>-3.4545000000033403E-2</v>
      </c>
      <c r="EF49">
        <v>6.2877860063460999E-3</v>
      </c>
      <c r="EG49">
        <v>1</v>
      </c>
      <c r="EH49">
        <v>1</v>
      </c>
      <c r="EI49">
        <v>3</v>
      </c>
      <c r="EJ49" t="s">
        <v>318</v>
      </c>
      <c r="EK49">
        <v>100</v>
      </c>
      <c r="EL49">
        <v>100</v>
      </c>
      <c r="EM49">
        <v>0</v>
      </c>
      <c r="EN49">
        <v>0.38109999999999999</v>
      </c>
      <c r="EO49">
        <v>0</v>
      </c>
      <c r="EP49">
        <v>0</v>
      </c>
      <c r="EQ49">
        <v>0</v>
      </c>
      <c r="ER49">
        <v>0</v>
      </c>
      <c r="ES49">
        <v>0.225432467281933</v>
      </c>
      <c r="ET49">
        <v>0</v>
      </c>
      <c r="EU49">
        <v>0</v>
      </c>
      <c r="EV49">
        <v>0</v>
      </c>
      <c r="EW49">
        <v>-1</v>
      </c>
      <c r="EX49">
        <v>-1</v>
      </c>
      <c r="EY49">
        <v>-1</v>
      </c>
      <c r="EZ49">
        <v>-1</v>
      </c>
      <c r="FA49">
        <v>1363.7</v>
      </c>
      <c r="FB49">
        <v>1363.7</v>
      </c>
      <c r="FC49">
        <v>2</v>
      </c>
      <c r="FD49">
        <v>500.202</v>
      </c>
      <c r="FE49">
        <v>437.67200000000003</v>
      </c>
      <c r="FF49">
        <v>35.7986</v>
      </c>
      <c r="FG49">
        <v>32.296900000000001</v>
      </c>
      <c r="FH49">
        <v>30.0002</v>
      </c>
      <c r="FI49">
        <v>31.980599999999999</v>
      </c>
      <c r="FJ49">
        <v>31.8505</v>
      </c>
      <c r="FK49">
        <v>31.057300000000001</v>
      </c>
      <c r="FL49">
        <v>0</v>
      </c>
      <c r="FM49">
        <v>100</v>
      </c>
      <c r="FN49">
        <v>-999.9</v>
      </c>
      <c r="FO49">
        <v>400</v>
      </c>
      <c r="FP49">
        <v>31.5105</v>
      </c>
      <c r="FQ49">
        <v>101.12</v>
      </c>
      <c r="FR49">
        <v>101.3</v>
      </c>
    </row>
    <row r="50" spans="1:174" x14ac:dyDescent="0.25">
      <c r="A50">
        <v>34</v>
      </c>
      <c r="B50">
        <v>1604004741</v>
      </c>
      <c r="C50">
        <v>4833.9000000953702</v>
      </c>
      <c r="D50" t="s">
        <v>443</v>
      </c>
      <c r="E50" t="s">
        <v>444</v>
      </c>
      <c r="F50" t="s">
        <v>436</v>
      </c>
      <c r="G50" t="s">
        <v>384</v>
      </c>
      <c r="H50">
        <v>1604004733.25</v>
      </c>
      <c r="I50">
        <f t="shared" si="45"/>
        <v>8.2147088398436471E-3</v>
      </c>
      <c r="J50">
        <f t="shared" si="46"/>
        <v>14.138155765382725</v>
      </c>
      <c r="K50">
        <f t="shared" si="47"/>
        <v>379.289266666667</v>
      </c>
      <c r="L50">
        <f t="shared" si="48"/>
        <v>301.64402582558836</v>
      </c>
      <c r="M50">
        <f t="shared" si="49"/>
        <v>30.680361892493387</v>
      </c>
      <c r="N50">
        <f t="shared" si="50"/>
        <v>38.577697441288535</v>
      </c>
      <c r="O50">
        <f t="shared" si="51"/>
        <v>0.36962393341075184</v>
      </c>
      <c r="P50">
        <f t="shared" si="52"/>
        <v>2.9575559521571599</v>
      </c>
      <c r="Q50">
        <f t="shared" si="53"/>
        <v>0.34574478335936065</v>
      </c>
      <c r="R50">
        <f t="shared" si="54"/>
        <v>0.2181072522993987</v>
      </c>
      <c r="S50">
        <f t="shared" si="55"/>
        <v>214.77115365836664</v>
      </c>
      <c r="T50">
        <f t="shared" si="56"/>
        <v>36.116793025685311</v>
      </c>
      <c r="U50">
        <f t="shared" si="57"/>
        <v>35.589300000000001</v>
      </c>
      <c r="V50">
        <f t="shared" si="58"/>
        <v>5.8353321518016728</v>
      </c>
      <c r="W50">
        <f t="shared" si="59"/>
        <v>56.071230957430508</v>
      </c>
      <c r="X50">
        <f t="shared" si="60"/>
        <v>3.5300036193317994</v>
      </c>
      <c r="Y50">
        <f t="shared" si="61"/>
        <v>6.2955700437748394</v>
      </c>
      <c r="Z50">
        <f t="shared" si="62"/>
        <v>2.3053285324698733</v>
      </c>
      <c r="AA50">
        <f t="shared" si="63"/>
        <v>-362.26865983710485</v>
      </c>
      <c r="AB50">
        <f t="shared" si="64"/>
        <v>220.61723080850649</v>
      </c>
      <c r="AC50">
        <f t="shared" si="65"/>
        <v>17.639247520200126</v>
      </c>
      <c r="AD50">
        <f t="shared" si="66"/>
        <v>90.7589721499684</v>
      </c>
      <c r="AE50">
        <v>0</v>
      </c>
      <c r="AF50">
        <v>0</v>
      </c>
      <c r="AG50">
        <f t="shared" si="67"/>
        <v>1</v>
      </c>
      <c r="AH50">
        <f t="shared" si="68"/>
        <v>0</v>
      </c>
      <c r="AI50">
        <f t="shared" si="69"/>
        <v>51997.545821722597</v>
      </c>
      <c r="AJ50" t="s">
        <v>290</v>
      </c>
      <c r="AK50">
        <v>15552.9</v>
      </c>
      <c r="AL50">
        <v>715.47692307692296</v>
      </c>
      <c r="AM50">
        <v>3262.08</v>
      </c>
      <c r="AN50">
        <f t="shared" si="70"/>
        <v>2546.603076923077</v>
      </c>
      <c r="AO50">
        <f t="shared" si="71"/>
        <v>0.78066849277855754</v>
      </c>
      <c r="AP50">
        <v>-0.57774747981622299</v>
      </c>
      <c r="AQ50" t="s">
        <v>445</v>
      </c>
      <c r="AR50">
        <v>15425.2</v>
      </c>
      <c r="AS50">
        <v>784.95846153846196</v>
      </c>
      <c r="AT50">
        <v>1034.0899999999999</v>
      </c>
      <c r="AU50">
        <f t="shared" si="72"/>
        <v>0.24091862261654018</v>
      </c>
      <c r="AV50">
        <v>0.5</v>
      </c>
      <c r="AW50">
        <f t="shared" si="73"/>
        <v>1095.9004306275701</v>
      </c>
      <c r="AX50">
        <f t="shared" si="74"/>
        <v>14.138155765382725</v>
      </c>
      <c r="AY50">
        <f t="shared" si="75"/>
        <v>132.01141113583373</v>
      </c>
      <c r="AZ50">
        <f t="shared" si="76"/>
        <v>1.059820711930296</v>
      </c>
      <c r="BA50">
        <f t="shared" si="77"/>
        <v>1.3428138938472585E-2</v>
      </c>
      <c r="BB50">
        <f t="shared" si="78"/>
        <v>2.1545416743223509</v>
      </c>
      <c r="BC50" t="s">
        <v>446</v>
      </c>
      <c r="BD50">
        <v>-61.86</v>
      </c>
      <c r="BE50">
        <f t="shared" si="79"/>
        <v>1095.9499999999998</v>
      </c>
      <c r="BF50">
        <f t="shared" si="80"/>
        <v>0.22732016831200147</v>
      </c>
      <c r="BG50">
        <f t="shared" si="81"/>
        <v>0.67028586556917391</v>
      </c>
      <c r="BH50">
        <f t="shared" si="82"/>
        <v>0.78192502601418967</v>
      </c>
      <c r="BI50">
        <f t="shared" si="83"/>
        <v>0.87488702899548831</v>
      </c>
      <c r="BJ50">
        <f t="shared" si="84"/>
        <v>-1.7914356365074217E-2</v>
      </c>
      <c r="BK50">
        <f t="shared" si="85"/>
        <v>1.0179143563650743</v>
      </c>
      <c r="BL50">
        <f t="shared" si="86"/>
        <v>1300.01833333333</v>
      </c>
      <c r="BM50">
        <f t="shared" si="87"/>
        <v>1095.9004306275701</v>
      </c>
      <c r="BN50">
        <f t="shared" si="88"/>
        <v>0.84298844295342479</v>
      </c>
      <c r="BO50">
        <f t="shared" si="89"/>
        <v>0.19597688590684958</v>
      </c>
      <c r="BP50">
        <v>6</v>
      </c>
      <c r="BQ50">
        <v>0.5</v>
      </c>
      <c r="BR50" t="s">
        <v>293</v>
      </c>
      <c r="BS50">
        <v>2</v>
      </c>
      <c r="BT50">
        <v>1604004733.25</v>
      </c>
      <c r="BU50">
        <v>379.289266666667</v>
      </c>
      <c r="BV50">
        <v>399.99403333333299</v>
      </c>
      <c r="BW50">
        <v>34.706386666666702</v>
      </c>
      <c r="BX50">
        <v>25.190823333333299</v>
      </c>
      <c r="BY50">
        <v>379.289266666667</v>
      </c>
      <c r="BZ50">
        <v>34.289003333333298</v>
      </c>
      <c r="CA50">
        <v>499.99810000000002</v>
      </c>
      <c r="CB50">
        <v>101.6105</v>
      </c>
      <c r="CC50">
        <v>9.999073E-2</v>
      </c>
      <c r="CD50">
        <v>36.972933333333302</v>
      </c>
      <c r="CE50">
        <v>35.589300000000001</v>
      </c>
      <c r="CF50">
        <v>999.9</v>
      </c>
      <c r="CG50">
        <v>0</v>
      </c>
      <c r="CH50">
        <v>0</v>
      </c>
      <c r="CI50">
        <v>9999.4853333333394</v>
      </c>
      <c r="CJ50">
        <v>0</v>
      </c>
      <c r="CK50">
        <v>365.10213333333297</v>
      </c>
      <c r="CL50">
        <v>1300.01833333333</v>
      </c>
      <c r="CM50">
        <v>0.90000056666666595</v>
      </c>
      <c r="CN50">
        <v>9.9999619999999997E-2</v>
      </c>
      <c r="CO50">
        <v>0</v>
      </c>
      <c r="CP50">
        <v>785.12663333333296</v>
      </c>
      <c r="CQ50">
        <v>4.99979</v>
      </c>
      <c r="CR50">
        <v>10408.916666666701</v>
      </c>
      <c r="CS50">
        <v>11051.446666666699</v>
      </c>
      <c r="CT50">
        <v>49.285133333333299</v>
      </c>
      <c r="CU50">
        <v>51.686999999999998</v>
      </c>
      <c r="CV50">
        <v>50.432866666666598</v>
      </c>
      <c r="CW50">
        <v>50.820399999999999</v>
      </c>
      <c r="CX50">
        <v>51.186999999999998</v>
      </c>
      <c r="CY50">
        <v>1165.51733333333</v>
      </c>
      <c r="CZ50">
        <v>129.501</v>
      </c>
      <c r="DA50">
        <v>0</v>
      </c>
      <c r="DB50">
        <v>80</v>
      </c>
      <c r="DC50">
        <v>0</v>
      </c>
      <c r="DD50">
        <v>784.95846153846196</v>
      </c>
      <c r="DE50">
        <v>-114.673504350644</v>
      </c>
      <c r="DF50">
        <v>-1490.08888990936</v>
      </c>
      <c r="DG50">
        <v>10406.8346153846</v>
      </c>
      <c r="DH50">
        <v>15</v>
      </c>
      <c r="DI50">
        <v>0</v>
      </c>
      <c r="DJ50" t="s">
        <v>294</v>
      </c>
      <c r="DK50">
        <v>1603922837.0999999</v>
      </c>
      <c r="DL50">
        <v>1603922837.0999999</v>
      </c>
      <c r="DM50">
        <v>0</v>
      </c>
      <c r="DN50">
        <v>3.5999999999999997E-2</v>
      </c>
      <c r="DO50">
        <v>1.7000000000000001E-2</v>
      </c>
      <c r="DP50">
        <v>0.377</v>
      </c>
      <c r="DQ50">
        <v>-0.105</v>
      </c>
      <c r="DR50">
        <v>400</v>
      </c>
      <c r="DS50">
        <v>12</v>
      </c>
      <c r="DT50">
        <v>0.27</v>
      </c>
      <c r="DU50">
        <v>0.26</v>
      </c>
      <c r="DV50">
        <v>14.143079617801</v>
      </c>
      <c r="DW50">
        <v>-0.38550658330460802</v>
      </c>
      <c r="DX50">
        <v>3.3099470007002502E-2</v>
      </c>
      <c r="DY50">
        <v>1</v>
      </c>
      <c r="DZ50">
        <v>-20.705274193548401</v>
      </c>
      <c r="EA50">
        <v>0.115809677419415</v>
      </c>
      <c r="EB50">
        <v>2.25214015455396E-2</v>
      </c>
      <c r="EC50">
        <v>1</v>
      </c>
      <c r="ED50">
        <v>9.5046154838709693</v>
      </c>
      <c r="EE50">
        <v>0.84967499999996499</v>
      </c>
      <c r="EF50">
        <v>6.3674644715181403E-2</v>
      </c>
      <c r="EG50">
        <v>0</v>
      </c>
      <c r="EH50">
        <v>2</v>
      </c>
      <c r="EI50">
        <v>3</v>
      </c>
      <c r="EJ50" t="s">
        <v>325</v>
      </c>
      <c r="EK50">
        <v>100</v>
      </c>
      <c r="EL50">
        <v>100</v>
      </c>
      <c r="EM50">
        <v>0</v>
      </c>
      <c r="EN50">
        <v>0.42030000000000001</v>
      </c>
      <c r="EO50">
        <v>0</v>
      </c>
      <c r="EP50">
        <v>0</v>
      </c>
      <c r="EQ50">
        <v>0</v>
      </c>
      <c r="ER50">
        <v>0</v>
      </c>
      <c r="ES50">
        <v>0.225432467281933</v>
      </c>
      <c r="ET50">
        <v>0</v>
      </c>
      <c r="EU50">
        <v>0</v>
      </c>
      <c r="EV50">
        <v>0</v>
      </c>
      <c r="EW50">
        <v>-1</v>
      </c>
      <c r="EX50">
        <v>-1</v>
      </c>
      <c r="EY50">
        <v>-1</v>
      </c>
      <c r="EZ50">
        <v>-1</v>
      </c>
      <c r="FA50">
        <v>1365.1</v>
      </c>
      <c r="FB50">
        <v>1365.1</v>
      </c>
      <c r="FC50">
        <v>2</v>
      </c>
      <c r="FD50">
        <v>504.74</v>
      </c>
      <c r="FE50">
        <v>442.59100000000001</v>
      </c>
      <c r="FF50">
        <v>35.773499999999999</v>
      </c>
      <c r="FG50">
        <v>32.287999999999997</v>
      </c>
      <c r="FH50">
        <v>30.0001</v>
      </c>
      <c r="FI50">
        <v>31.952999999999999</v>
      </c>
      <c r="FJ50">
        <v>31.822299999999998</v>
      </c>
      <c r="FK50">
        <v>31.062000000000001</v>
      </c>
      <c r="FL50">
        <v>0</v>
      </c>
      <c r="FM50">
        <v>100</v>
      </c>
      <c r="FN50">
        <v>-999.9</v>
      </c>
      <c r="FO50">
        <v>400</v>
      </c>
      <c r="FP50">
        <v>33.605499999999999</v>
      </c>
      <c r="FQ50">
        <v>101.12</v>
      </c>
      <c r="FR50">
        <v>101.288</v>
      </c>
    </row>
    <row r="51" spans="1:174" x14ac:dyDescent="0.25">
      <c r="A51">
        <v>35</v>
      </c>
      <c r="B51">
        <v>1604004835</v>
      </c>
      <c r="C51">
        <v>4927.9000000953702</v>
      </c>
      <c r="D51" t="s">
        <v>447</v>
      </c>
      <c r="E51" t="s">
        <v>448</v>
      </c>
      <c r="F51" t="s">
        <v>436</v>
      </c>
      <c r="G51" t="s">
        <v>384</v>
      </c>
      <c r="H51">
        <v>1604004827.25</v>
      </c>
      <c r="I51">
        <f t="shared" si="45"/>
        <v>8.1846438586809667E-3</v>
      </c>
      <c r="J51">
        <f t="shared" si="46"/>
        <v>14.546241871319186</v>
      </c>
      <c r="K51">
        <f t="shared" si="47"/>
        <v>378.82666666666699</v>
      </c>
      <c r="L51">
        <f t="shared" si="48"/>
        <v>298.73003335359795</v>
      </c>
      <c r="M51">
        <f t="shared" si="49"/>
        <v>30.382913436102687</v>
      </c>
      <c r="N51">
        <f t="shared" si="50"/>
        <v>38.529295804003709</v>
      </c>
      <c r="O51">
        <f t="shared" si="51"/>
        <v>0.36624499287558304</v>
      </c>
      <c r="P51">
        <f t="shared" si="52"/>
        <v>2.9583536296071706</v>
      </c>
      <c r="Q51">
        <f t="shared" si="53"/>
        <v>0.34279146334370192</v>
      </c>
      <c r="R51">
        <f t="shared" si="54"/>
        <v>0.21622659151589838</v>
      </c>
      <c r="S51">
        <f t="shared" si="55"/>
        <v>214.7677904260257</v>
      </c>
      <c r="T51">
        <f t="shared" si="56"/>
        <v>36.129987724253454</v>
      </c>
      <c r="U51">
        <f t="shared" si="57"/>
        <v>35.601563333333303</v>
      </c>
      <c r="V51">
        <f t="shared" si="58"/>
        <v>5.8392792308047952</v>
      </c>
      <c r="W51">
        <f t="shared" si="59"/>
        <v>55.938123176460842</v>
      </c>
      <c r="X51">
        <f t="shared" si="60"/>
        <v>3.5226434572671996</v>
      </c>
      <c r="Y51">
        <f t="shared" si="61"/>
        <v>6.2973930071889743</v>
      </c>
      <c r="Z51">
        <f t="shared" si="62"/>
        <v>2.3166357735375955</v>
      </c>
      <c r="AA51">
        <f t="shared" si="63"/>
        <v>-360.94279416783064</v>
      </c>
      <c r="AB51">
        <f t="shared" si="64"/>
        <v>219.56667741569879</v>
      </c>
      <c r="AC51">
        <f t="shared" si="65"/>
        <v>17.552012388144206</v>
      </c>
      <c r="AD51">
        <f t="shared" si="66"/>
        <v>90.943686062038068</v>
      </c>
      <c r="AE51">
        <v>0</v>
      </c>
      <c r="AF51">
        <v>0</v>
      </c>
      <c r="AG51">
        <f t="shared" si="67"/>
        <v>1</v>
      </c>
      <c r="AH51">
        <f t="shared" si="68"/>
        <v>0</v>
      </c>
      <c r="AI51">
        <f t="shared" si="69"/>
        <v>52019.148113464231</v>
      </c>
      <c r="AJ51" t="s">
        <v>290</v>
      </c>
      <c r="AK51">
        <v>15552.9</v>
      </c>
      <c r="AL51">
        <v>715.47692307692296</v>
      </c>
      <c r="AM51">
        <v>3262.08</v>
      </c>
      <c r="AN51">
        <f t="shared" si="70"/>
        <v>2546.603076923077</v>
      </c>
      <c r="AO51">
        <f t="shared" si="71"/>
        <v>0.78066849277855754</v>
      </c>
      <c r="AP51">
        <v>-0.57774747981622299</v>
      </c>
      <c r="AQ51" t="s">
        <v>449</v>
      </c>
      <c r="AR51">
        <v>15410.2</v>
      </c>
      <c r="AS51">
        <v>881.39515384615402</v>
      </c>
      <c r="AT51">
        <v>1143.93</v>
      </c>
      <c r="AU51">
        <f t="shared" si="72"/>
        <v>0.22950254487061794</v>
      </c>
      <c r="AV51">
        <v>0.5</v>
      </c>
      <c r="AW51">
        <f t="shared" si="73"/>
        <v>1095.8805186351624</v>
      </c>
      <c r="AX51">
        <f t="shared" si="74"/>
        <v>14.546241871319186</v>
      </c>
      <c r="AY51">
        <f t="shared" si="75"/>
        <v>125.7536839504512</v>
      </c>
      <c r="AZ51">
        <f t="shared" si="76"/>
        <v>1.5060274667156206</v>
      </c>
      <c r="BA51">
        <f t="shared" si="77"/>
        <v>1.3800764858901965E-2</v>
      </c>
      <c r="BB51">
        <f t="shared" si="78"/>
        <v>1.8516430201148668</v>
      </c>
      <c r="BC51" t="s">
        <v>450</v>
      </c>
      <c r="BD51">
        <v>-578.86</v>
      </c>
      <c r="BE51">
        <f t="shared" si="79"/>
        <v>1722.79</v>
      </c>
      <c r="BF51">
        <f t="shared" si="80"/>
        <v>0.15238934876209292</v>
      </c>
      <c r="BG51">
        <f t="shared" si="81"/>
        <v>0.55146656807968875</v>
      </c>
      <c r="BH51">
        <f t="shared" si="82"/>
        <v>0.61275052110544326</v>
      </c>
      <c r="BI51">
        <f t="shared" si="83"/>
        <v>0.83175506194677418</v>
      </c>
      <c r="BJ51">
        <f t="shared" si="84"/>
        <v>-0.1000823501689259</v>
      </c>
      <c r="BK51">
        <f t="shared" si="85"/>
        <v>1.1000823501689259</v>
      </c>
      <c r="BL51">
        <f t="shared" si="86"/>
        <v>1299.9943333333299</v>
      </c>
      <c r="BM51">
        <f t="shared" si="87"/>
        <v>1095.8805186351624</v>
      </c>
      <c r="BN51">
        <f t="shared" si="88"/>
        <v>0.84298868890082235</v>
      </c>
      <c r="BO51">
        <f t="shared" si="89"/>
        <v>0.19597737780164484</v>
      </c>
      <c r="BP51">
        <v>6</v>
      </c>
      <c r="BQ51">
        <v>0.5</v>
      </c>
      <c r="BR51" t="s">
        <v>293</v>
      </c>
      <c r="BS51">
        <v>2</v>
      </c>
      <c r="BT51">
        <v>1604004827.25</v>
      </c>
      <c r="BU51">
        <v>378.82666666666699</v>
      </c>
      <c r="BV51">
        <v>400.00049999999999</v>
      </c>
      <c r="BW51">
        <v>34.6352366666667</v>
      </c>
      <c r="BX51">
        <v>25.154879999999999</v>
      </c>
      <c r="BY51">
        <v>378.82666666666699</v>
      </c>
      <c r="BZ51">
        <v>34.220239999999997</v>
      </c>
      <c r="CA51">
        <v>500.05503333333297</v>
      </c>
      <c r="CB51">
        <v>101.606866666667</v>
      </c>
      <c r="CC51">
        <v>0.100059466666667</v>
      </c>
      <c r="CD51">
        <v>36.978236666666703</v>
      </c>
      <c r="CE51">
        <v>35.601563333333303</v>
      </c>
      <c r="CF51">
        <v>999.9</v>
      </c>
      <c r="CG51">
        <v>0</v>
      </c>
      <c r="CH51">
        <v>0</v>
      </c>
      <c r="CI51">
        <v>10004.368333333299</v>
      </c>
      <c r="CJ51">
        <v>0</v>
      </c>
      <c r="CK51">
        <v>648.76790000000005</v>
      </c>
      <c r="CL51">
        <v>1299.9943333333299</v>
      </c>
      <c r="CM51">
        <v>0.899992666666667</v>
      </c>
      <c r="CN51">
        <v>0.100007396666667</v>
      </c>
      <c r="CO51">
        <v>0</v>
      </c>
      <c r="CP51">
        <v>882.02080000000001</v>
      </c>
      <c r="CQ51">
        <v>4.99979</v>
      </c>
      <c r="CR51">
        <v>11778.6933333333</v>
      </c>
      <c r="CS51">
        <v>11051.2133333333</v>
      </c>
      <c r="CT51">
        <v>49.358199999999997</v>
      </c>
      <c r="CU51">
        <v>51.691200000000002</v>
      </c>
      <c r="CV51">
        <v>50.495800000000003</v>
      </c>
      <c r="CW51">
        <v>50.875</v>
      </c>
      <c r="CX51">
        <v>51.237400000000001</v>
      </c>
      <c r="CY51">
        <v>1165.4856666666701</v>
      </c>
      <c r="CZ51">
        <v>129.50933333333299</v>
      </c>
      <c r="DA51">
        <v>0</v>
      </c>
      <c r="DB51">
        <v>93.200000047683702</v>
      </c>
      <c r="DC51">
        <v>0</v>
      </c>
      <c r="DD51">
        <v>881.39515384615402</v>
      </c>
      <c r="DE51">
        <v>-204.806358954285</v>
      </c>
      <c r="DF51">
        <v>-1726.5333322967699</v>
      </c>
      <c r="DG51">
        <v>11774.873076923101</v>
      </c>
      <c r="DH51">
        <v>15</v>
      </c>
      <c r="DI51">
        <v>0</v>
      </c>
      <c r="DJ51" t="s">
        <v>294</v>
      </c>
      <c r="DK51">
        <v>1603922837.0999999</v>
      </c>
      <c r="DL51">
        <v>1603922837.0999999</v>
      </c>
      <c r="DM51">
        <v>0</v>
      </c>
      <c r="DN51">
        <v>3.5999999999999997E-2</v>
      </c>
      <c r="DO51">
        <v>1.7000000000000001E-2</v>
      </c>
      <c r="DP51">
        <v>0.377</v>
      </c>
      <c r="DQ51">
        <v>-0.105</v>
      </c>
      <c r="DR51">
        <v>400</v>
      </c>
      <c r="DS51">
        <v>12</v>
      </c>
      <c r="DT51">
        <v>0.27</v>
      </c>
      <c r="DU51">
        <v>0.26</v>
      </c>
      <c r="DV51">
        <v>14.542557307910901</v>
      </c>
      <c r="DW51">
        <v>7.5055511662951199E-2</v>
      </c>
      <c r="DX51">
        <v>2.6234490153721899E-2</v>
      </c>
      <c r="DY51">
        <v>1</v>
      </c>
      <c r="DZ51">
        <v>-21.1614161290323</v>
      </c>
      <c r="EA51">
        <v>-0.76698387096769904</v>
      </c>
      <c r="EB51">
        <v>6.6343738780220998E-2</v>
      </c>
      <c r="EC51">
        <v>0</v>
      </c>
      <c r="ED51">
        <v>9.4577080645161296</v>
      </c>
      <c r="EE51">
        <v>1.71739258064517</v>
      </c>
      <c r="EF51">
        <v>0.12898940855292901</v>
      </c>
      <c r="EG51">
        <v>0</v>
      </c>
      <c r="EH51">
        <v>1</v>
      </c>
      <c r="EI51">
        <v>3</v>
      </c>
      <c r="EJ51" t="s">
        <v>318</v>
      </c>
      <c r="EK51">
        <v>100</v>
      </c>
      <c r="EL51">
        <v>100</v>
      </c>
      <c r="EM51">
        <v>0</v>
      </c>
      <c r="EN51">
        <v>0.4209</v>
      </c>
      <c r="EO51">
        <v>0</v>
      </c>
      <c r="EP51">
        <v>0</v>
      </c>
      <c r="EQ51">
        <v>0</v>
      </c>
      <c r="ER51">
        <v>0</v>
      </c>
      <c r="ES51">
        <v>0.225432467281933</v>
      </c>
      <c r="ET51">
        <v>0</v>
      </c>
      <c r="EU51">
        <v>0</v>
      </c>
      <c r="EV51">
        <v>0</v>
      </c>
      <c r="EW51">
        <v>-1</v>
      </c>
      <c r="EX51">
        <v>-1</v>
      </c>
      <c r="EY51">
        <v>-1</v>
      </c>
      <c r="EZ51">
        <v>-1</v>
      </c>
      <c r="FA51">
        <v>1366.6</v>
      </c>
      <c r="FB51">
        <v>1366.6</v>
      </c>
      <c r="FC51">
        <v>2</v>
      </c>
      <c r="FD51">
        <v>504.82499999999999</v>
      </c>
      <c r="FE51">
        <v>436.745</v>
      </c>
      <c r="FF51">
        <v>35.788499999999999</v>
      </c>
      <c r="FG51">
        <v>32.308</v>
      </c>
      <c r="FH51">
        <v>30.0001</v>
      </c>
      <c r="FI51">
        <v>31.9558</v>
      </c>
      <c r="FJ51">
        <v>31.819800000000001</v>
      </c>
      <c r="FK51">
        <v>31.066099999999999</v>
      </c>
      <c r="FL51">
        <v>0</v>
      </c>
      <c r="FM51">
        <v>100</v>
      </c>
      <c r="FN51">
        <v>-999.9</v>
      </c>
      <c r="FO51">
        <v>400</v>
      </c>
      <c r="FP51">
        <v>33.605499999999999</v>
      </c>
      <c r="FQ51">
        <v>101.121</v>
      </c>
      <c r="FR51">
        <v>101.273</v>
      </c>
    </row>
    <row r="52" spans="1:174" x14ac:dyDescent="0.25">
      <c r="A52">
        <v>36</v>
      </c>
      <c r="B52">
        <v>1604004912.5</v>
      </c>
      <c r="C52">
        <v>5005.4000000953702</v>
      </c>
      <c r="D52" t="s">
        <v>451</v>
      </c>
      <c r="E52" t="s">
        <v>452</v>
      </c>
      <c r="F52" t="s">
        <v>453</v>
      </c>
      <c r="G52" t="s">
        <v>384</v>
      </c>
      <c r="H52">
        <v>1604004904.75</v>
      </c>
      <c r="I52">
        <f t="shared" si="45"/>
        <v>6.2911996101639904E-3</v>
      </c>
      <c r="J52">
        <f t="shared" si="46"/>
        <v>16.615470953767531</v>
      </c>
      <c r="K52">
        <f t="shared" si="47"/>
        <v>377.20506666666699</v>
      </c>
      <c r="L52">
        <f t="shared" si="48"/>
        <v>243.26085440734346</v>
      </c>
      <c r="M52">
        <f t="shared" si="49"/>
        <v>24.740254851246441</v>
      </c>
      <c r="N52">
        <f t="shared" si="50"/>
        <v>38.36272590282011</v>
      </c>
      <c r="O52">
        <f t="shared" si="51"/>
        <v>0.22996946196179141</v>
      </c>
      <c r="P52">
        <f t="shared" si="52"/>
        <v>2.9579091074691739</v>
      </c>
      <c r="Q52">
        <f t="shared" si="53"/>
        <v>0.22047816747617255</v>
      </c>
      <c r="R52">
        <f t="shared" si="54"/>
        <v>0.13861896771030918</v>
      </c>
      <c r="S52">
        <f t="shared" si="55"/>
        <v>214.76713395604546</v>
      </c>
      <c r="T52">
        <f t="shared" si="56"/>
        <v>36.737601991253605</v>
      </c>
      <c r="U52">
        <f t="shared" si="57"/>
        <v>36.295263333333303</v>
      </c>
      <c r="V52">
        <f t="shared" si="58"/>
        <v>6.0663648266117125</v>
      </c>
      <c r="W52">
        <f t="shared" si="59"/>
        <v>52.019545849651941</v>
      </c>
      <c r="X52">
        <f t="shared" si="60"/>
        <v>3.2979510391033098</v>
      </c>
      <c r="Y52">
        <f t="shared" si="61"/>
        <v>6.3398305103145693</v>
      </c>
      <c r="Z52">
        <f t="shared" si="62"/>
        <v>2.7684137875084027</v>
      </c>
      <c r="AA52">
        <f t="shared" si="63"/>
        <v>-277.44190280823199</v>
      </c>
      <c r="AB52">
        <f t="shared" si="64"/>
        <v>128.53927386808095</v>
      </c>
      <c r="AC52">
        <f t="shared" si="65"/>
        <v>10.317616708883076</v>
      </c>
      <c r="AD52">
        <f t="shared" si="66"/>
        <v>76.182121724777488</v>
      </c>
      <c r="AE52">
        <v>0</v>
      </c>
      <c r="AF52">
        <v>0</v>
      </c>
      <c r="AG52">
        <f t="shared" si="67"/>
        <v>1</v>
      </c>
      <c r="AH52">
        <f t="shared" si="68"/>
        <v>0</v>
      </c>
      <c r="AI52">
        <f t="shared" si="69"/>
        <v>51985.840447893373</v>
      </c>
      <c r="AJ52" t="s">
        <v>290</v>
      </c>
      <c r="AK52">
        <v>15552.9</v>
      </c>
      <c r="AL52">
        <v>715.47692307692296</v>
      </c>
      <c r="AM52">
        <v>3262.08</v>
      </c>
      <c r="AN52">
        <f t="shared" si="70"/>
        <v>2546.603076923077</v>
      </c>
      <c r="AO52">
        <f t="shared" si="71"/>
        <v>0.78066849277855754</v>
      </c>
      <c r="AP52">
        <v>-0.57774747981622299</v>
      </c>
      <c r="AQ52" t="s">
        <v>454</v>
      </c>
      <c r="AR52">
        <v>15392.4</v>
      </c>
      <c r="AS52">
        <v>1109.3265384615399</v>
      </c>
      <c r="AT52">
        <v>1694.93</v>
      </c>
      <c r="AU52">
        <f t="shared" si="72"/>
        <v>0.34550303643127456</v>
      </c>
      <c r="AV52">
        <v>0.5</v>
      </c>
      <c r="AW52">
        <f t="shared" si="73"/>
        <v>1095.8831906275088</v>
      </c>
      <c r="AX52">
        <f t="shared" si="74"/>
        <v>16.615470953767531</v>
      </c>
      <c r="AY52">
        <f t="shared" si="75"/>
        <v>189.31548496789878</v>
      </c>
      <c r="AZ52">
        <f t="shared" si="76"/>
        <v>0.55411727917967113</v>
      </c>
      <c r="BA52">
        <f t="shared" si="77"/>
        <v>1.5688915187884962E-2</v>
      </c>
      <c r="BB52">
        <f t="shared" si="78"/>
        <v>0.92461045588903368</v>
      </c>
      <c r="BC52" t="s">
        <v>455</v>
      </c>
      <c r="BD52">
        <v>755.74</v>
      </c>
      <c r="BE52">
        <f t="shared" si="79"/>
        <v>939.19</v>
      </c>
      <c r="BF52">
        <f t="shared" si="80"/>
        <v>0.62351969413905606</v>
      </c>
      <c r="BG52">
        <f t="shared" si="81"/>
        <v>0.62527430436413245</v>
      </c>
      <c r="BH52">
        <f t="shared" si="82"/>
        <v>0.59788822490416393</v>
      </c>
      <c r="BI52">
        <f t="shared" si="83"/>
        <v>0.61538840277123308</v>
      </c>
      <c r="BJ52">
        <f t="shared" si="84"/>
        <v>0.42477914059656052</v>
      </c>
      <c r="BK52">
        <f t="shared" si="85"/>
        <v>0.57522085940343948</v>
      </c>
      <c r="BL52">
        <f t="shared" si="86"/>
        <v>1299.99833333333</v>
      </c>
      <c r="BM52">
        <f t="shared" si="87"/>
        <v>1095.8831906275088</v>
      </c>
      <c r="BN52">
        <f t="shared" si="88"/>
        <v>0.84298815046750952</v>
      </c>
      <c r="BO52">
        <f t="shared" si="89"/>
        <v>0.195976300935019</v>
      </c>
      <c r="BP52">
        <v>6</v>
      </c>
      <c r="BQ52">
        <v>0.5</v>
      </c>
      <c r="BR52" t="s">
        <v>293</v>
      </c>
      <c r="BS52">
        <v>2</v>
      </c>
      <c r="BT52">
        <v>1604004904.75</v>
      </c>
      <c r="BU52">
        <v>377.20506666666699</v>
      </c>
      <c r="BV52">
        <v>399.989933333333</v>
      </c>
      <c r="BW52">
        <v>32.427410000000002</v>
      </c>
      <c r="BX52">
        <v>25.1232233333333</v>
      </c>
      <c r="BY52">
        <v>377.20506666666699</v>
      </c>
      <c r="BZ52">
        <v>32.0850066666667</v>
      </c>
      <c r="CA52">
        <v>500.03039999999999</v>
      </c>
      <c r="CB52">
        <v>101.602633333333</v>
      </c>
      <c r="CC52">
        <v>9.9939863333333295E-2</v>
      </c>
      <c r="CD52">
        <v>37.101320000000001</v>
      </c>
      <c r="CE52">
        <v>36.295263333333303</v>
      </c>
      <c r="CF52">
        <v>999.9</v>
      </c>
      <c r="CG52">
        <v>0</v>
      </c>
      <c r="CH52">
        <v>0</v>
      </c>
      <c r="CI52">
        <v>10002.263000000001</v>
      </c>
      <c r="CJ52">
        <v>0</v>
      </c>
      <c r="CK52">
        <v>443.58069999999998</v>
      </c>
      <c r="CL52">
        <v>1299.99833333333</v>
      </c>
      <c r="CM52">
        <v>0.90001050000000005</v>
      </c>
      <c r="CN52">
        <v>9.9989833333333306E-2</v>
      </c>
      <c r="CO52">
        <v>0</v>
      </c>
      <c r="CP52">
        <v>1109.9960000000001</v>
      </c>
      <c r="CQ52">
        <v>4.99979</v>
      </c>
      <c r="CR52">
        <v>14814.253333333299</v>
      </c>
      <c r="CS52">
        <v>11051.31</v>
      </c>
      <c r="CT52">
        <v>49.453800000000001</v>
      </c>
      <c r="CU52">
        <v>51.811999999999998</v>
      </c>
      <c r="CV52">
        <v>50.5809</v>
      </c>
      <c r="CW52">
        <v>50.936999999999998</v>
      </c>
      <c r="CX52">
        <v>51.311999999999998</v>
      </c>
      <c r="CY52">
        <v>1165.5119999999999</v>
      </c>
      <c r="CZ52">
        <v>129.48633333333299</v>
      </c>
      <c r="DA52">
        <v>0</v>
      </c>
      <c r="DB52">
        <v>76.600000143051105</v>
      </c>
      <c r="DC52">
        <v>0</v>
      </c>
      <c r="DD52">
        <v>1109.3265384615399</v>
      </c>
      <c r="DE52">
        <v>-209.84444442228701</v>
      </c>
      <c r="DF52">
        <v>-2565.0632475573102</v>
      </c>
      <c r="DG52">
        <v>14806.4038461538</v>
      </c>
      <c r="DH52">
        <v>15</v>
      </c>
      <c r="DI52">
        <v>0</v>
      </c>
      <c r="DJ52" t="s">
        <v>294</v>
      </c>
      <c r="DK52">
        <v>1603922837.0999999</v>
      </c>
      <c r="DL52">
        <v>1603922837.0999999</v>
      </c>
      <c r="DM52">
        <v>0</v>
      </c>
      <c r="DN52">
        <v>3.5999999999999997E-2</v>
      </c>
      <c r="DO52">
        <v>1.7000000000000001E-2</v>
      </c>
      <c r="DP52">
        <v>0.377</v>
      </c>
      <c r="DQ52">
        <v>-0.105</v>
      </c>
      <c r="DR52">
        <v>400</v>
      </c>
      <c r="DS52">
        <v>12</v>
      </c>
      <c r="DT52">
        <v>0.27</v>
      </c>
      <c r="DU52">
        <v>0.26</v>
      </c>
      <c r="DV52">
        <v>16.623986609563399</v>
      </c>
      <c r="DW52">
        <v>-0.85169342792499603</v>
      </c>
      <c r="DX52">
        <v>6.3503229913056597E-2</v>
      </c>
      <c r="DY52">
        <v>0</v>
      </c>
      <c r="DZ52">
        <v>-22.7894419354839</v>
      </c>
      <c r="EA52">
        <v>0.60732580645164103</v>
      </c>
      <c r="EB52">
        <v>4.8566481035019302E-2</v>
      </c>
      <c r="EC52">
        <v>0</v>
      </c>
      <c r="ED52">
        <v>7.2997374193548401</v>
      </c>
      <c r="EE52">
        <v>0.91013951612900001</v>
      </c>
      <c r="EF52">
        <v>6.8457206033086096E-2</v>
      </c>
      <c r="EG52">
        <v>0</v>
      </c>
      <c r="EH52">
        <v>0</v>
      </c>
      <c r="EI52">
        <v>3</v>
      </c>
      <c r="EJ52" t="s">
        <v>295</v>
      </c>
      <c r="EK52">
        <v>100</v>
      </c>
      <c r="EL52">
        <v>100</v>
      </c>
      <c r="EM52">
        <v>0</v>
      </c>
      <c r="EN52">
        <v>0.34539999999999998</v>
      </c>
      <c r="EO52">
        <v>0</v>
      </c>
      <c r="EP52">
        <v>0</v>
      </c>
      <c r="EQ52">
        <v>0</v>
      </c>
      <c r="ER52">
        <v>0</v>
      </c>
      <c r="ES52">
        <v>0.225432467281933</v>
      </c>
      <c r="ET52">
        <v>0</v>
      </c>
      <c r="EU52">
        <v>0</v>
      </c>
      <c r="EV52">
        <v>0</v>
      </c>
      <c r="EW52">
        <v>-1</v>
      </c>
      <c r="EX52">
        <v>-1</v>
      </c>
      <c r="EY52">
        <v>-1</v>
      </c>
      <c r="EZ52">
        <v>-1</v>
      </c>
      <c r="FA52">
        <v>1367.9</v>
      </c>
      <c r="FB52">
        <v>1367.9</v>
      </c>
      <c r="FC52">
        <v>2</v>
      </c>
      <c r="FD52">
        <v>500.14800000000002</v>
      </c>
      <c r="FE52">
        <v>441.7</v>
      </c>
      <c r="FF52">
        <v>35.8123</v>
      </c>
      <c r="FG52">
        <v>32.289400000000001</v>
      </c>
      <c r="FH52">
        <v>30</v>
      </c>
      <c r="FI52">
        <v>31.934100000000001</v>
      </c>
      <c r="FJ52">
        <v>31.802900000000001</v>
      </c>
      <c r="FK52">
        <v>31.068000000000001</v>
      </c>
      <c r="FL52">
        <v>0</v>
      </c>
      <c r="FM52">
        <v>100</v>
      </c>
      <c r="FN52">
        <v>-999.9</v>
      </c>
      <c r="FO52">
        <v>400</v>
      </c>
      <c r="FP52">
        <v>34.827100000000002</v>
      </c>
      <c r="FQ52">
        <v>101.131</v>
      </c>
      <c r="FR52">
        <v>101.304</v>
      </c>
    </row>
    <row r="53" spans="1:174" x14ac:dyDescent="0.25">
      <c r="A53">
        <v>37</v>
      </c>
      <c r="B53">
        <v>1604005002.5</v>
      </c>
      <c r="C53">
        <v>5095.4000000953702</v>
      </c>
      <c r="D53" t="s">
        <v>456</v>
      </c>
      <c r="E53" t="s">
        <v>457</v>
      </c>
      <c r="F53" t="s">
        <v>453</v>
      </c>
      <c r="G53" t="s">
        <v>384</v>
      </c>
      <c r="H53">
        <v>1604004994.75</v>
      </c>
      <c r="I53">
        <f t="shared" si="45"/>
        <v>6.1649272989590873E-3</v>
      </c>
      <c r="J53">
        <f t="shared" si="46"/>
        <v>15.831565588243294</v>
      </c>
      <c r="K53">
        <f t="shared" si="47"/>
        <v>378.20696666666697</v>
      </c>
      <c r="L53">
        <f t="shared" si="48"/>
        <v>244.8865929307569</v>
      </c>
      <c r="M53">
        <f t="shared" si="49"/>
        <v>24.904934953950704</v>
      </c>
      <c r="N53">
        <f t="shared" si="50"/>
        <v>38.463599788117769</v>
      </c>
      <c r="O53">
        <f t="shared" si="51"/>
        <v>0.22058662882806987</v>
      </c>
      <c r="P53">
        <f t="shared" si="52"/>
        <v>2.9570540619001409</v>
      </c>
      <c r="Q53">
        <f t="shared" si="53"/>
        <v>0.21183576745109081</v>
      </c>
      <c r="R53">
        <f t="shared" si="54"/>
        <v>0.13315465850022268</v>
      </c>
      <c r="S53">
        <f t="shared" si="55"/>
        <v>214.76609695944248</v>
      </c>
      <c r="T53">
        <f t="shared" si="56"/>
        <v>36.927127683689996</v>
      </c>
      <c r="U53">
        <f t="shared" si="57"/>
        <v>36.396329999999999</v>
      </c>
      <c r="V53">
        <f t="shared" si="58"/>
        <v>6.1000812909052859</v>
      </c>
      <c r="W53">
        <f t="shared" si="59"/>
        <v>51.24498370848675</v>
      </c>
      <c r="X53">
        <f t="shared" si="60"/>
        <v>3.2768169702524981</v>
      </c>
      <c r="Y53">
        <f t="shared" si="61"/>
        <v>6.3944150883002822</v>
      </c>
      <c r="Z53">
        <f t="shared" si="62"/>
        <v>2.8232643206527879</v>
      </c>
      <c r="AA53">
        <f t="shared" si="63"/>
        <v>-271.87329388409574</v>
      </c>
      <c r="AB53">
        <f t="shared" si="64"/>
        <v>137.46156015971752</v>
      </c>
      <c r="AC53">
        <f t="shared" si="65"/>
        <v>11.050801192168782</v>
      </c>
      <c r="AD53">
        <f t="shared" si="66"/>
        <v>91.405164427233046</v>
      </c>
      <c r="AE53">
        <v>0</v>
      </c>
      <c r="AF53">
        <v>0</v>
      </c>
      <c r="AG53">
        <f t="shared" si="67"/>
        <v>1</v>
      </c>
      <c r="AH53">
        <f t="shared" si="68"/>
        <v>0</v>
      </c>
      <c r="AI53">
        <f t="shared" si="69"/>
        <v>51935.264837874296</v>
      </c>
      <c r="AJ53" t="s">
        <v>290</v>
      </c>
      <c r="AK53">
        <v>15552.9</v>
      </c>
      <c r="AL53">
        <v>715.47692307692296</v>
      </c>
      <c r="AM53">
        <v>3262.08</v>
      </c>
      <c r="AN53">
        <f t="shared" si="70"/>
        <v>2546.603076923077</v>
      </c>
      <c r="AO53">
        <f t="shared" si="71"/>
        <v>0.78066849277855754</v>
      </c>
      <c r="AP53">
        <v>-0.57774747981622299</v>
      </c>
      <c r="AQ53" t="s">
        <v>458</v>
      </c>
      <c r="AR53">
        <v>15271.3</v>
      </c>
      <c r="AS53">
        <v>963.05791999999997</v>
      </c>
      <c r="AT53">
        <v>548.14</v>
      </c>
      <c r="AU53">
        <f t="shared" si="72"/>
        <v>-0.75695610610427999</v>
      </c>
      <c r="AV53">
        <v>0.5</v>
      </c>
      <c r="AW53">
        <f t="shared" si="73"/>
        <v>1095.8740806275832</v>
      </c>
      <c r="AX53">
        <f t="shared" si="74"/>
        <v>15.831565588243294</v>
      </c>
      <c r="AY53">
        <f t="shared" si="75"/>
        <v>-414.76428842623159</v>
      </c>
      <c r="AZ53">
        <f t="shared" si="76"/>
        <v>2.8870179151311706</v>
      </c>
      <c r="BA53">
        <f t="shared" si="77"/>
        <v>1.4973721304424193E-2</v>
      </c>
      <c r="BB53">
        <f t="shared" si="78"/>
        <v>4.9511803553836611</v>
      </c>
      <c r="BC53" t="s">
        <v>459</v>
      </c>
      <c r="BD53">
        <v>-1034.3499999999999</v>
      </c>
      <c r="BE53">
        <f t="shared" si="79"/>
        <v>1582.4899999999998</v>
      </c>
      <c r="BF53">
        <f t="shared" si="80"/>
        <v>-0.26219307546967124</v>
      </c>
      <c r="BG53">
        <f t="shared" si="81"/>
        <v>0.63167327292659248</v>
      </c>
      <c r="BH53">
        <f t="shared" si="82"/>
        <v>2.4795359707269551</v>
      </c>
      <c r="BI53">
        <f t="shared" si="83"/>
        <v>1.0657098566295251</v>
      </c>
      <c r="BJ53">
        <f t="shared" si="84"/>
        <v>0.28160238546405852</v>
      </c>
      <c r="BK53">
        <f t="shared" si="85"/>
        <v>0.71839761453594142</v>
      </c>
      <c r="BL53">
        <f t="shared" si="86"/>
        <v>1299.9870000000001</v>
      </c>
      <c r="BM53">
        <f t="shared" si="87"/>
        <v>1095.8740806275832</v>
      </c>
      <c r="BN53">
        <f t="shared" si="88"/>
        <v>0.84298849190613689</v>
      </c>
      <c r="BO53">
        <f t="shared" si="89"/>
        <v>0.19597698381227396</v>
      </c>
      <c r="BP53">
        <v>6</v>
      </c>
      <c r="BQ53">
        <v>0.5</v>
      </c>
      <c r="BR53" t="s">
        <v>293</v>
      </c>
      <c r="BS53">
        <v>2</v>
      </c>
      <c r="BT53">
        <v>1604004994.75</v>
      </c>
      <c r="BU53">
        <v>378.20696666666697</v>
      </c>
      <c r="BV53">
        <v>400.00083333333299</v>
      </c>
      <c r="BW53">
        <v>32.220463333333299</v>
      </c>
      <c r="BX53">
        <v>25.0615566666667</v>
      </c>
      <c r="BY53">
        <v>378.20696666666697</v>
      </c>
      <c r="BZ53">
        <v>31.884640000000001</v>
      </c>
      <c r="CA53">
        <v>500.04483333333297</v>
      </c>
      <c r="CB53">
        <v>101.599833333333</v>
      </c>
      <c r="CC53">
        <v>0.100037843333333</v>
      </c>
      <c r="CD53">
        <v>37.258586666666702</v>
      </c>
      <c r="CE53">
        <v>36.396329999999999</v>
      </c>
      <c r="CF53">
        <v>999.9</v>
      </c>
      <c r="CG53">
        <v>0</v>
      </c>
      <c r="CH53">
        <v>0</v>
      </c>
      <c r="CI53">
        <v>9997.6883333333299</v>
      </c>
      <c r="CJ53">
        <v>0</v>
      </c>
      <c r="CK53">
        <v>679.17920000000004</v>
      </c>
      <c r="CL53">
        <v>1299.9870000000001</v>
      </c>
      <c r="CM53">
        <v>0.89999660000000004</v>
      </c>
      <c r="CN53">
        <v>0.10000334</v>
      </c>
      <c r="CO53">
        <v>0</v>
      </c>
      <c r="CP53">
        <v>963.77346666666597</v>
      </c>
      <c r="CQ53">
        <v>4.99979</v>
      </c>
      <c r="CR53">
        <v>12971.0933333333</v>
      </c>
      <c r="CS53">
        <v>11051.166666666701</v>
      </c>
      <c r="CT53">
        <v>49.603999999999999</v>
      </c>
      <c r="CU53">
        <v>51.9664</v>
      </c>
      <c r="CV53">
        <v>50.691200000000002</v>
      </c>
      <c r="CW53">
        <v>51.1291333333333</v>
      </c>
      <c r="CX53">
        <v>51.453800000000001</v>
      </c>
      <c r="CY53">
        <v>1165.4870000000001</v>
      </c>
      <c r="CZ53">
        <v>129.5</v>
      </c>
      <c r="DA53">
        <v>0</v>
      </c>
      <c r="DB53">
        <v>89</v>
      </c>
      <c r="DC53">
        <v>0</v>
      </c>
      <c r="DD53">
        <v>963.05791999999997</v>
      </c>
      <c r="DE53">
        <v>-86.168077057937097</v>
      </c>
      <c r="DF53">
        <v>-1078.0923099465799</v>
      </c>
      <c r="DG53">
        <v>12960.552</v>
      </c>
      <c r="DH53">
        <v>15</v>
      </c>
      <c r="DI53">
        <v>0</v>
      </c>
      <c r="DJ53" t="s">
        <v>294</v>
      </c>
      <c r="DK53">
        <v>1603922837.0999999</v>
      </c>
      <c r="DL53">
        <v>1603922837.0999999</v>
      </c>
      <c r="DM53">
        <v>0</v>
      </c>
      <c r="DN53">
        <v>3.5999999999999997E-2</v>
      </c>
      <c r="DO53">
        <v>1.7000000000000001E-2</v>
      </c>
      <c r="DP53">
        <v>0.377</v>
      </c>
      <c r="DQ53">
        <v>-0.105</v>
      </c>
      <c r="DR53">
        <v>400</v>
      </c>
      <c r="DS53">
        <v>12</v>
      </c>
      <c r="DT53">
        <v>0.27</v>
      </c>
      <c r="DU53">
        <v>0.26</v>
      </c>
      <c r="DV53">
        <v>15.832640626190599</v>
      </c>
      <c r="DW53">
        <v>-0.26217985969955399</v>
      </c>
      <c r="DX53">
        <v>3.4900517689721099E-2</v>
      </c>
      <c r="DY53">
        <v>1</v>
      </c>
      <c r="DZ53">
        <v>-21.793754838709699</v>
      </c>
      <c r="EA53">
        <v>-2.86838709676667E-2</v>
      </c>
      <c r="EB53">
        <v>3.7039323817329099E-2</v>
      </c>
      <c r="EC53">
        <v>1</v>
      </c>
      <c r="ED53">
        <v>7.1549035483871002</v>
      </c>
      <c r="EE53">
        <v>0.78843822580642897</v>
      </c>
      <c r="EF53">
        <v>5.9510210809866501E-2</v>
      </c>
      <c r="EG53">
        <v>0</v>
      </c>
      <c r="EH53">
        <v>2</v>
      </c>
      <c r="EI53">
        <v>3</v>
      </c>
      <c r="EJ53" t="s">
        <v>325</v>
      </c>
      <c r="EK53">
        <v>100</v>
      </c>
      <c r="EL53">
        <v>100</v>
      </c>
      <c r="EM53">
        <v>0</v>
      </c>
      <c r="EN53">
        <v>0.3382</v>
      </c>
      <c r="EO53">
        <v>0</v>
      </c>
      <c r="EP53">
        <v>0</v>
      </c>
      <c r="EQ53">
        <v>0</v>
      </c>
      <c r="ER53">
        <v>0</v>
      </c>
      <c r="ES53">
        <v>0.225432467281933</v>
      </c>
      <c r="ET53">
        <v>0</v>
      </c>
      <c r="EU53">
        <v>0</v>
      </c>
      <c r="EV53">
        <v>0</v>
      </c>
      <c r="EW53">
        <v>-1</v>
      </c>
      <c r="EX53">
        <v>-1</v>
      </c>
      <c r="EY53">
        <v>-1</v>
      </c>
      <c r="EZ53">
        <v>-1</v>
      </c>
      <c r="FA53">
        <v>1369.4</v>
      </c>
      <c r="FB53">
        <v>1369.4</v>
      </c>
      <c r="FC53">
        <v>2</v>
      </c>
      <c r="FD53">
        <v>500.16800000000001</v>
      </c>
      <c r="FE53">
        <v>442.185</v>
      </c>
      <c r="FF53">
        <v>35.8795</v>
      </c>
      <c r="FG53">
        <v>32.276600000000002</v>
      </c>
      <c r="FH53">
        <v>30.0001</v>
      </c>
      <c r="FI53">
        <v>31.9221</v>
      </c>
      <c r="FJ53">
        <v>31.792000000000002</v>
      </c>
      <c r="FK53">
        <v>31.0748</v>
      </c>
      <c r="FL53">
        <v>0</v>
      </c>
      <c r="FM53">
        <v>100</v>
      </c>
      <c r="FN53">
        <v>-999.9</v>
      </c>
      <c r="FO53">
        <v>400</v>
      </c>
      <c r="FP53">
        <v>31.9954</v>
      </c>
      <c r="FQ53">
        <v>101.136</v>
      </c>
      <c r="FR53">
        <v>101.301</v>
      </c>
    </row>
    <row r="54" spans="1:174" x14ac:dyDescent="0.25">
      <c r="A54">
        <v>38</v>
      </c>
      <c r="B54">
        <v>1604005068</v>
      </c>
      <c r="C54">
        <v>5160.9000000953702</v>
      </c>
      <c r="D54" t="s">
        <v>460</v>
      </c>
      <c r="E54" t="s">
        <v>461</v>
      </c>
      <c r="F54" t="s">
        <v>288</v>
      </c>
      <c r="G54" t="s">
        <v>462</v>
      </c>
      <c r="H54">
        <v>1604005060.25</v>
      </c>
      <c r="I54">
        <f t="shared" si="45"/>
        <v>2.9383435798385972E-3</v>
      </c>
      <c r="J54">
        <f t="shared" si="46"/>
        <v>9.9878383905115378</v>
      </c>
      <c r="K54">
        <f t="shared" si="47"/>
        <v>386.6619</v>
      </c>
      <c r="L54">
        <f t="shared" si="48"/>
        <v>183.99548643176064</v>
      </c>
      <c r="M54">
        <f t="shared" si="49"/>
        <v>18.711056814091449</v>
      </c>
      <c r="N54">
        <f t="shared" si="50"/>
        <v>39.320816608334439</v>
      </c>
      <c r="O54">
        <f t="shared" si="51"/>
        <v>8.6660499682916323E-2</v>
      </c>
      <c r="P54">
        <f t="shared" si="52"/>
        <v>2.957248016011206</v>
      </c>
      <c r="Q54">
        <f t="shared" si="53"/>
        <v>8.5274002907277116E-2</v>
      </c>
      <c r="R54">
        <f t="shared" si="54"/>
        <v>5.3418975220188028E-2</v>
      </c>
      <c r="S54">
        <f t="shared" si="55"/>
        <v>214.77244663837638</v>
      </c>
      <c r="T54">
        <f t="shared" si="56"/>
        <v>37.824345756793065</v>
      </c>
      <c r="U54">
        <f t="shared" si="57"/>
        <v>36.798920000000003</v>
      </c>
      <c r="V54">
        <f t="shared" si="58"/>
        <v>6.2360084364775537</v>
      </c>
      <c r="W54">
        <f t="shared" si="59"/>
        <v>45.006665849842989</v>
      </c>
      <c r="X54">
        <f t="shared" si="60"/>
        <v>2.8891190572593346</v>
      </c>
      <c r="Y54">
        <f t="shared" si="61"/>
        <v>6.4193136787745706</v>
      </c>
      <c r="Z54">
        <f t="shared" si="62"/>
        <v>3.3468893792182191</v>
      </c>
      <c r="AA54">
        <f t="shared" si="63"/>
        <v>-129.58095187088213</v>
      </c>
      <c r="AB54">
        <f t="shared" si="64"/>
        <v>84.660600511734899</v>
      </c>
      <c r="AC54">
        <f t="shared" si="65"/>
        <v>6.8212027394936001</v>
      </c>
      <c r="AD54">
        <f t="shared" si="66"/>
        <v>176.67329801872273</v>
      </c>
      <c r="AE54">
        <v>65</v>
      </c>
      <c r="AF54">
        <v>13</v>
      </c>
      <c r="AG54">
        <f t="shared" si="67"/>
        <v>1</v>
      </c>
      <c r="AH54">
        <f t="shared" si="68"/>
        <v>0</v>
      </c>
      <c r="AI54">
        <f t="shared" si="69"/>
        <v>51928.66207211234</v>
      </c>
      <c r="AJ54" t="s">
        <v>290</v>
      </c>
      <c r="AK54">
        <v>15552.9</v>
      </c>
      <c r="AL54">
        <v>715.47692307692296</v>
      </c>
      <c r="AM54">
        <v>3262.08</v>
      </c>
      <c r="AN54">
        <f t="shared" si="70"/>
        <v>2546.603076923077</v>
      </c>
      <c r="AO54">
        <f t="shared" si="71"/>
        <v>0.78066849277855754</v>
      </c>
      <c r="AP54">
        <v>-0.57774747981622299</v>
      </c>
      <c r="AQ54" t="s">
        <v>463</v>
      </c>
      <c r="AR54">
        <v>15374.6</v>
      </c>
      <c r="AS54">
        <v>756.38357692307704</v>
      </c>
      <c r="AT54">
        <v>1.65</v>
      </c>
      <c r="AU54">
        <f t="shared" si="72"/>
        <v>-457.41428904428915</v>
      </c>
      <c r="AV54">
        <v>0.5</v>
      </c>
      <c r="AW54">
        <f t="shared" si="73"/>
        <v>1095.905900627597</v>
      </c>
      <c r="AX54">
        <f t="shared" si="74"/>
        <v>9.9878383905115378</v>
      </c>
      <c r="AY54">
        <f t="shared" si="75"/>
        <v>-250641.50919750685</v>
      </c>
      <c r="AZ54">
        <f t="shared" si="76"/>
        <v>0.21212121212121204</v>
      </c>
      <c r="BA54">
        <f t="shared" si="77"/>
        <v>9.6409608382226272E-3</v>
      </c>
      <c r="BB54">
        <f t="shared" si="78"/>
        <v>1976.0181818181818</v>
      </c>
      <c r="BC54" t="s">
        <v>464</v>
      </c>
      <c r="BD54">
        <v>1.3</v>
      </c>
      <c r="BE54">
        <f t="shared" si="79"/>
        <v>0.34999999999999987</v>
      </c>
      <c r="BF54">
        <f t="shared" si="80"/>
        <v>-2156.3816483516498</v>
      </c>
      <c r="BG54">
        <f t="shared" si="81"/>
        <v>0.99989266371849683</v>
      </c>
      <c r="BH54">
        <f t="shared" si="82"/>
        <v>1.0573061235485872</v>
      </c>
      <c r="BI54">
        <f t="shared" si="83"/>
        <v>1.280305529175517</v>
      </c>
      <c r="BJ54">
        <f t="shared" si="84"/>
        <v>-3.7061832493254085</v>
      </c>
      <c r="BK54">
        <f t="shared" si="85"/>
        <v>4.7061832493254085</v>
      </c>
      <c r="BL54">
        <f t="shared" si="86"/>
        <v>1300.0246666666701</v>
      </c>
      <c r="BM54">
        <f t="shared" si="87"/>
        <v>1095.905900627597</v>
      </c>
      <c r="BN54">
        <f t="shared" si="88"/>
        <v>0.84298854377706223</v>
      </c>
      <c r="BO54">
        <f t="shared" si="89"/>
        <v>0.19597708755412463</v>
      </c>
      <c r="BP54">
        <v>6</v>
      </c>
      <c r="BQ54">
        <v>0.5</v>
      </c>
      <c r="BR54" t="s">
        <v>293</v>
      </c>
      <c r="BS54">
        <v>2</v>
      </c>
      <c r="BT54">
        <v>1604005060.25</v>
      </c>
      <c r="BU54">
        <v>386.6619</v>
      </c>
      <c r="BV54">
        <v>400.010066666667</v>
      </c>
      <c r="BW54">
        <v>28.4102</v>
      </c>
      <c r="BX54">
        <v>24.98452</v>
      </c>
      <c r="BY54">
        <v>386.6619</v>
      </c>
      <c r="BZ54">
        <v>28.188773333333302</v>
      </c>
      <c r="CA54">
        <v>500.02300000000002</v>
      </c>
      <c r="CB54">
        <v>101.593033333333</v>
      </c>
      <c r="CC54">
        <v>9.9987386666666705E-2</v>
      </c>
      <c r="CD54">
        <v>37.329936666666697</v>
      </c>
      <c r="CE54">
        <v>36.798920000000003</v>
      </c>
      <c r="CF54">
        <v>999.9</v>
      </c>
      <c r="CG54">
        <v>0</v>
      </c>
      <c r="CH54">
        <v>0</v>
      </c>
      <c r="CI54">
        <v>9999.4576666666708</v>
      </c>
      <c r="CJ54">
        <v>0</v>
      </c>
      <c r="CK54">
        <v>290.56843333333302</v>
      </c>
      <c r="CL54">
        <v>1300.0246666666701</v>
      </c>
      <c r="CM54">
        <v>0.89999739999999995</v>
      </c>
      <c r="CN54">
        <v>0.10000265666666699</v>
      </c>
      <c r="CO54">
        <v>0</v>
      </c>
      <c r="CP54">
        <v>756.31293333333304</v>
      </c>
      <c r="CQ54">
        <v>4.99979</v>
      </c>
      <c r="CR54">
        <v>10435.3866666667</v>
      </c>
      <c r="CS54">
        <v>11051.483333333301</v>
      </c>
      <c r="CT54">
        <v>49.3872</v>
      </c>
      <c r="CU54">
        <v>51.724733333333297</v>
      </c>
      <c r="CV54">
        <v>50.441466666666699</v>
      </c>
      <c r="CW54">
        <v>50.8414</v>
      </c>
      <c r="CX54">
        <v>51.2622</v>
      </c>
      <c r="CY54">
        <v>1165.51866666667</v>
      </c>
      <c r="CZ54">
        <v>129.506</v>
      </c>
      <c r="DA54">
        <v>0</v>
      </c>
      <c r="DB54">
        <v>64.399999856948895</v>
      </c>
      <c r="DC54">
        <v>0</v>
      </c>
      <c r="DD54">
        <v>756.38357692307704</v>
      </c>
      <c r="DE54">
        <v>-185.454940200756</v>
      </c>
      <c r="DF54">
        <v>-2581.6683778217498</v>
      </c>
      <c r="DG54">
        <v>10435.8692307692</v>
      </c>
      <c r="DH54">
        <v>15</v>
      </c>
      <c r="DI54">
        <v>0</v>
      </c>
      <c r="DJ54" t="s">
        <v>294</v>
      </c>
      <c r="DK54">
        <v>1603922837.0999999</v>
      </c>
      <c r="DL54">
        <v>1603922837.0999999</v>
      </c>
      <c r="DM54">
        <v>0</v>
      </c>
      <c r="DN54">
        <v>3.5999999999999997E-2</v>
      </c>
      <c r="DO54">
        <v>1.7000000000000001E-2</v>
      </c>
      <c r="DP54">
        <v>0.377</v>
      </c>
      <c r="DQ54">
        <v>-0.105</v>
      </c>
      <c r="DR54">
        <v>400</v>
      </c>
      <c r="DS54">
        <v>12</v>
      </c>
      <c r="DT54">
        <v>0.27</v>
      </c>
      <c r="DU54">
        <v>0.26</v>
      </c>
      <c r="DV54">
        <v>9.9917492638062306</v>
      </c>
      <c r="DW54">
        <v>-0.373336032004914</v>
      </c>
      <c r="DX54">
        <v>4.2890498658874801E-2</v>
      </c>
      <c r="DY54">
        <v>1</v>
      </c>
      <c r="DZ54">
        <v>-13.344332258064499</v>
      </c>
      <c r="EA54">
        <v>4.7453225806458901E-2</v>
      </c>
      <c r="EB54">
        <v>4.5846907850118697E-2</v>
      </c>
      <c r="EC54">
        <v>1</v>
      </c>
      <c r="ED54">
        <v>3.4104067741935502</v>
      </c>
      <c r="EE54">
        <v>1.1146451612903101</v>
      </c>
      <c r="EF54">
        <v>8.4976685052415402E-2</v>
      </c>
      <c r="EG54">
        <v>0</v>
      </c>
      <c r="EH54">
        <v>2</v>
      </c>
      <c r="EI54">
        <v>3</v>
      </c>
      <c r="EJ54" t="s">
        <v>325</v>
      </c>
      <c r="EK54">
        <v>100</v>
      </c>
      <c r="EL54">
        <v>100</v>
      </c>
      <c r="EM54">
        <v>0</v>
      </c>
      <c r="EN54">
        <v>0.22389999999999999</v>
      </c>
      <c r="EO54">
        <v>0</v>
      </c>
      <c r="EP54">
        <v>0</v>
      </c>
      <c r="EQ54">
        <v>0</v>
      </c>
      <c r="ER54">
        <v>0</v>
      </c>
      <c r="ES54">
        <v>-0.13641089254119901</v>
      </c>
      <c r="ET54">
        <v>-5.6976549660881903E-3</v>
      </c>
      <c r="EU54">
        <v>7.2294696533427402E-4</v>
      </c>
      <c r="EV54">
        <v>-2.5009322186793402E-6</v>
      </c>
      <c r="EW54">
        <v>-1</v>
      </c>
      <c r="EX54">
        <v>-1</v>
      </c>
      <c r="EY54">
        <v>-1</v>
      </c>
      <c r="EZ54">
        <v>-1</v>
      </c>
      <c r="FA54">
        <v>1370.5</v>
      </c>
      <c r="FB54">
        <v>1370.5</v>
      </c>
      <c r="FC54">
        <v>2</v>
      </c>
      <c r="FD54">
        <v>439.05900000000003</v>
      </c>
      <c r="FE54">
        <v>438.16199999999998</v>
      </c>
      <c r="FF54">
        <v>35.905999999999999</v>
      </c>
      <c r="FG54">
        <v>32.288400000000003</v>
      </c>
      <c r="FH54">
        <v>30.000599999999999</v>
      </c>
      <c r="FI54">
        <v>31.9344</v>
      </c>
      <c r="FJ54">
        <v>31.810700000000001</v>
      </c>
      <c r="FK54">
        <v>31.072600000000001</v>
      </c>
      <c r="FL54">
        <v>0</v>
      </c>
      <c r="FM54">
        <v>100</v>
      </c>
      <c r="FN54">
        <v>-999.9</v>
      </c>
      <c r="FO54">
        <v>400</v>
      </c>
      <c r="FP54">
        <v>31.9954</v>
      </c>
      <c r="FQ54">
        <v>101.134</v>
      </c>
      <c r="FR54">
        <v>101.282</v>
      </c>
    </row>
    <row r="55" spans="1:174" x14ac:dyDescent="0.25">
      <c r="A55">
        <v>39</v>
      </c>
      <c r="B55">
        <v>1604005151.5</v>
      </c>
      <c r="C55">
        <v>5244.4000000953702</v>
      </c>
      <c r="D55" t="s">
        <v>465</v>
      </c>
      <c r="E55" t="s">
        <v>466</v>
      </c>
      <c r="F55" t="s">
        <v>288</v>
      </c>
      <c r="G55" t="s">
        <v>462</v>
      </c>
      <c r="H55">
        <v>1604005143.5</v>
      </c>
      <c r="I55">
        <f t="shared" si="45"/>
        <v>3.2037539759672343E-3</v>
      </c>
      <c r="J55">
        <f t="shared" si="46"/>
        <v>9.9118946138250408</v>
      </c>
      <c r="K55">
        <f t="shared" si="47"/>
        <v>386.64741935483897</v>
      </c>
      <c r="L55">
        <f t="shared" si="48"/>
        <v>198.29580949774731</v>
      </c>
      <c r="M55">
        <f t="shared" si="49"/>
        <v>20.164013139578802</v>
      </c>
      <c r="N55">
        <f t="shared" si="50"/>
        <v>39.316835106108364</v>
      </c>
      <c r="O55">
        <f t="shared" si="51"/>
        <v>9.3543743261421966E-2</v>
      </c>
      <c r="P55">
        <f t="shared" si="52"/>
        <v>2.9573615554994026</v>
      </c>
      <c r="Q55">
        <f t="shared" si="53"/>
        <v>9.1930517930375918E-2</v>
      </c>
      <c r="R55">
        <f t="shared" si="54"/>
        <v>5.7599198220988052E-2</v>
      </c>
      <c r="S55">
        <f t="shared" si="55"/>
        <v>214.76697140642148</v>
      </c>
      <c r="T55">
        <f t="shared" si="56"/>
        <v>37.930761369772341</v>
      </c>
      <c r="U55">
        <f t="shared" si="57"/>
        <v>36.9587</v>
      </c>
      <c r="V55">
        <f t="shared" si="58"/>
        <v>6.2906797542239508</v>
      </c>
      <c r="W55">
        <f t="shared" si="59"/>
        <v>44.860487054819238</v>
      </c>
      <c r="X55">
        <f t="shared" si="60"/>
        <v>2.9072031833982961</v>
      </c>
      <c r="Y55">
        <f t="shared" si="61"/>
        <v>6.4805430664310704</v>
      </c>
      <c r="Z55">
        <f t="shared" si="62"/>
        <v>3.3834765708256547</v>
      </c>
      <c r="AA55">
        <f t="shared" si="63"/>
        <v>-141.28555034015503</v>
      </c>
      <c r="AB55">
        <f t="shared" si="64"/>
        <v>87.00183572870813</v>
      </c>
      <c r="AC55">
        <f t="shared" si="65"/>
        <v>7.0209096546488601</v>
      </c>
      <c r="AD55">
        <f t="shared" si="66"/>
        <v>167.50416644962343</v>
      </c>
      <c r="AE55">
        <v>0</v>
      </c>
      <c r="AF55">
        <v>0</v>
      </c>
      <c r="AG55">
        <f t="shared" si="67"/>
        <v>1</v>
      </c>
      <c r="AH55">
        <f t="shared" si="68"/>
        <v>0</v>
      </c>
      <c r="AI55">
        <f t="shared" si="69"/>
        <v>51902.557517294226</v>
      </c>
      <c r="AJ55" t="s">
        <v>290</v>
      </c>
      <c r="AK55">
        <v>15552.9</v>
      </c>
      <c r="AL55">
        <v>715.47692307692296</v>
      </c>
      <c r="AM55">
        <v>3262.08</v>
      </c>
      <c r="AN55">
        <f t="shared" si="70"/>
        <v>2546.603076923077</v>
      </c>
      <c r="AO55">
        <f t="shared" si="71"/>
        <v>0.78066849277855754</v>
      </c>
      <c r="AP55">
        <v>-0.57774747981622299</v>
      </c>
      <c r="AQ55" t="s">
        <v>467</v>
      </c>
      <c r="AR55">
        <v>15459.1</v>
      </c>
      <c r="AS55">
        <v>806.72557692307703</v>
      </c>
      <c r="AT55">
        <v>1099.0899999999999</v>
      </c>
      <c r="AU55">
        <f t="shared" si="72"/>
        <v>0.26600589858603296</v>
      </c>
      <c r="AV55">
        <v>0.5</v>
      </c>
      <c r="AW55">
        <f t="shared" si="73"/>
        <v>1095.8770545022523</v>
      </c>
      <c r="AX55">
        <f t="shared" si="74"/>
        <v>9.9118946138250408</v>
      </c>
      <c r="AY55">
        <f t="shared" si="75"/>
        <v>145.75488031134333</v>
      </c>
      <c r="AZ55">
        <f t="shared" si="76"/>
        <v>5.625007961131482</v>
      </c>
      <c r="BA55">
        <f t="shared" si="77"/>
        <v>9.5719150707153575E-3</v>
      </c>
      <c r="BB55">
        <f t="shared" si="78"/>
        <v>1.9679826037904085</v>
      </c>
      <c r="BC55" t="s">
        <v>468</v>
      </c>
      <c r="BD55">
        <v>-5083.3</v>
      </c>
      <c r="BE55">
        <f t="shared" si="79"/>
        <v>6182.39</v>
      </c>
      <c r="BF55">
        <f t="shared" si="80"/>
        <v>4.7289870596472057E-2</v>
      </c>
      <c r="BG55">
        <f t="shared" si="81"/>
        <v>0.25918412343116787</v>
      </c>
      <c r="BH55">
        <f t="shared" si="82"/>
        <v>0.76213362021427788</v>
      </c>
      <c r="BI55">
        <f t="shared" si="83"/>
        <v>0.84936283145209412</v>
      </c>
      <c r="BJ55">
        <f t="shared" si="84"/>
        <v>-0.29798063440595235</v>
      </c>
      <c r="BK55">
        <f t="shared" si="85"/>
        <v>1.2979806344059523</v>
      </c>
      <c r="BL55">
        <f t="shared" si="86"/>
        <v>1299.9903225806499</v>
      </c>
      <c r="BM55">
        <f t="shared" si="87"/>
        <v>1095.8770545022523</v>
      </c>
      <c r="BN55">
        <f t="shared" si="88"/>
        <v>0.84298862496667959</v>
      </c>
      <c r="BO55">
        <f t="shared" si="89"/>
        <v>0.19597724993335927</v>
      </c>
      <c r="BP55">
        <v>6</v>
      </c>
      <c r="BQ55">
        <v>0.5</v>
      </c>
      <c r="BR55" t="s">
        <v>293</v>
      </c>
      <c r="BS55">
        <v>2</v>
      </c>
      <c r="BT55">
        <v>1604005143.5</v>
      </c>
      <c r="BU55">
        <v>386.64741935483897</v>
      </c>
      <c r="BV55">
        <v>400.02758064516098</v>
      </c>
      <c r="BW55">
        <v>28.589854838709702</v>
      </c>
      <c r="BX55">
        <v>24.855425806451599</v>
      </c>
      <c r="BY55">
        <v>386.64741935483897</v>
      </c>
      <c r="BZ55">
        <v>28.363341935483898</v>
      </c>
      <c r="CA55">
        <v>500.021677419355</v>
      </c>
      <c r="CB55">
        <v>101.586483870968</v>
      </c>
      <c r="CC55">
        <v>0.100047935483871</v>
      </c>
      <c r="CD55">
        <v>37.504380645161298</v>
      </c>
      <c r="CE55">
        <v>36.9587</v>
      </c>
      <c r="CF55">
        <v>999.9</v>
      </c>
      <c r="CG55">
        <v>0</v>
      </c>
      <c r="CH55">
        <v>0</v>
      </c>
      <c r="CI55">
        <v>10000.7464516129</v>
      </c>
      <c r="CJ55">
        <v>0</v>
      </c>
      <c r="CK55">
        <v>316.93664516129002</v>
      </c>
      <c r="CL55">
        <v>1299.9903225806499</v>
      </c>
      <c r="CM55">
        <v>0.89999451612903203</v>
      </c>
      <c r="CN55">
        <v>0.100005525806452</v>
      </c>
      <c r="CO55">
        <v>0</v>
      </c>
      <c r="CP55">
        <v>807.62535483871</v>
      </c>
      <c r="CQ55">
        <v>4.99979</v>
      </c>
      <c r="CR55">
        <v>11238.8032258065</v>
      </c>
      <c r="CS55">
        <v>11051.2</v>
      </c>
      <c r="CT55">
        <v>48.6973548387097</v>
      </c>
      <c r="CU55">
        <v>51.044096774193498</v>
      </c>
      <c r="CV55">
        <v>49.763870967741902</v>
      </c>
      <c r="CW55">
        <v>50.205354838709702</v>
      </c>
      <c r="CX55">
        <v>50.651000000000003</v>
      </c>
      <c r="CY55">
        <v>1165.48451612903</v>
      </c>
      <c r="CZ55">
        <v>129.506129032258</v>
      </c>
      <c r="DA55">
        <v>0</v>
      </c>
      <c r="DB55">
        <v>82.899999856948895</v>
      </c>
      <c r="DC55">
        <v>0</v>
      </c>
      <c r="DD55">
        <v>806.72557692307703</v>
      </c>
      <c r="DE55">
        <v>-78.718871842214398</v>
      </c>
      <c r="DF55">
        <v>15.374363350346499</v>
      </c>
      <c r="DG55">
        <v>11231.05</v>
      </c>
      <c r="DH55">
        <v>15</v>
      </c>
      <c r="DI55">
        <v>0</v>
      </c>
      <c r="DJ55" t="s">
        <v>294</v>
      </c>
      <c r="DK55">
        <v>1603922837.0999999</v>
      </c>
      <c r="DL55">
        <v>1603922837.0999999</v>
      </c>
      <c r="DM55">
        <v>0</v>
      </c>
      <c r="DN55">
        <v>3.5999999999999997E-2</v>
      </c>
      <c r="DO55">
        <v>1.7000000000000001E-2</v>
      </c>
      <c r="DP55">
        <v>0.377</v>
      </c>
      <c r="DQ55">
        <v>-0.105</v>
      </c>
      <c r="DR55">
        <v>400</v>
      </c>
      <c r="DS55">
        <v>12</v>
      </c>
      <c r="DT55">
        <v>0.27</v>
      </c>
      <c r="DU55">
        <v>0.26</v>
      </c>
      <c r="DV55">
        <v>9.9129009742236498</v>
      </c>
      <c r="DW55">
        <v>-0.22858000945867099</v>
      </c>
      <c r="DX55">
        <v>3.1851579077738501E-2</v>
      </c>
      <c r="DY55">
        <v>1</v>
      </c>
      <c r="DZ55">
        <v>-13.380061290322599</v>
      </c>
      <c r="EA55">
        <v>4.51790322580762E-2</v>
      </c>
      <c r="EB55">
        <v>3.63640878980575E-2</v>
      </c>
      <c r="EC55">
        <v>1</v>
      </c>
      <c r="ED55">
        <v>3.7344267741935502</v>
      </c>
      <c r="EE55">
        <v>0.56219661290322198</v>
      </c>
      <c r="EF55">
        <v>4.2940873106430397E-2</v>
      </c>
      <c r="EG55">
        <v>0</v>
      </c>
      <c r="EH55">
        <v>2</v>
      </c>
      <c r="EI55">
        <v>3</v>
      </c>
      <c r="EJ55" t="s">
        <v>325</v>
      </c>
      <c r="EK55">
        <v>100</v>
      </c>
      <c r="EL55">
        <v>100</v>
      </c>
      <c r="EM55">
        <v>0</v>
      </c>
      <c r="EN55">
        <v>0.2278</v>
      </c>
      <c r="EO55">
        <v>0</v>
      </c>
      <c r="EP55">
        <v>0</v>
      </c>
      <c r="EQ55">
        <v>0</v>
      </c>
      <c r="ER55">
        <v>0</v>
      </c>
      <c r="ES55">
        <v>-0.13641089254119901</v>
      </c>
      <c r="ET55">
        <v>-5.6976549660881903E-3</v>
      </c>
      <c r="EU55">
        <v>7.2294696533427402E-4</v>
      </c>
      <c r="EV55">
        <v>-2.5009322186793402E-6</v>
      </c>
      <c r="EW55">
        <v>-1</v>
      </c>
      <c r="EX55">
        <v>-1</v>
      </c>
      <c r="EY55">
        <v>-1</v>
      </c>
      <c r="EZ55">
        <v>-1</v>
      </c>
      <c r="FA55">
        <v>1371.9</v>
      </c>
      <c r="FB55">
        <v>1371.9</v>
      </c>
      <c r="FC55">
        <v>2</v>
      </c>
      <c r="FD55">
        <v>501.33499999999998</v>
      </c>
      <c r="FE55">
        <v>442.40100000000001</v>
      </c>
      <c r="FF55">
        <v>35.963999999999999</v>
      </c>
      <c r="FG55">
        <v>32.347999999999999</v>
      </c>
      <c r="FH55">
        <v>30.000800000000002</v>
      </c>
      <c r="FI55">
        <v>31.982500000000002</v>
      </c>
      <c r="FJ55">
        <v>31.852599999999999</v>
      </c>
      <c r="FK55">
        <v>31.067799999999998</v>
      </c>
      <c r="FL55">
        <v>0</v>
      </c>
      <c r="FM55">
        <v>100</v>
      </c>
      <c r="FN55">
        <v>-999.9</v>
      </c>
      <c r="FO55">
        <v>400</v>
      </c>
      <c r="FP55">
        <v>31.9954</v>
      </c>
      <c r="FQ55">
        <v>101.099</v>
      </c>
      <c r="FR55">
        <v>101.274</v>
      </c>
    </row>
    <row r="56" spans="1:174" x14ac:dyDescent="0.25">
      <c r="A56">
        <v>40</v>
      </c>
      <c r="B56">
        <v>1604005389.5</v>
      </c>
      <c r="C56">
        <v>5482.4000000953702</v>
      </c>
      <c r="D56" t="s">
        <v>469</v>
      </c>
      <c r="E56" t="s">
        <v>470</v>
      </c>
      <c r="F56" t="s">
        <v>471</v>
      </c>
      <c r="G56" t="s">
        <v>462</v>
      </c>
      <c r="H56">
        <v>1604005381.75</v>
      </c>
      <c r="I56">
        <f t="shared" si="45"/>
        <v>1.6166112628092971E-3</v>
      </c>
      <c r="J56">
        <f t="shared" si="46"/>
        <v>7.2469910777397759</v>
      </c>
      <c r="K56">
        <f t="shared" si="47"/>
        <v>390.53609999999998</v>
      </c>
      <c r="L56">
        <f t="shared" si="48"/>
        <v>124.46899629893976</v>
      </c>
      <c r="M56">
        <f t="shared" si="49"/>
        <v>12.657128438849949</v>
      </c>
      <c r="N56">
        <f t="shared" si="50"/>
        <v>39.713227588303866</v>
      </c>
      <c r="O56">
        <f t="shared" si="51"/>
        <v>4.6427312198428022E-2</v>
      </c>
      <c r="P56">
        <f t="shared" si="52"/>
        <v>2.9562851448955501</v>
      </c>
      <c r="Q56">
        <f t="shared" si="53"/>
        <v>4.6026023400610155E-2</v>
      </c>
      <c r="R56">
        <f t="shared" si="54"/>
        <v>2.8802029603367939E-2</v>
      </c>
      <c r="S56">
        <f t="shared" si="55"/>
        <v>214.77210989864352</v>
      </c>
      <c r="T56">
        <f t="shared" si="56"/>
        <v>38.119004694114047</v>
      </c>
      <c r="U56">
        <f t="shared" si="57"/>
        <v>37.127523333333301</v>
      </c>
      <c r="V56">
        <f t="shared" si="58"/>
        <v>6.348897056589081</v>
      </c>
      <c r="W56">
        <f t="shared" si="59"/>
        <v>45.913963359149015</v>
      </c>
      <c r="X56">
        <f t="shared" si="60"/>
        <v>2.9403240330888645</v>
      </c>
      <c r="Y56">
        <f t="shared" si="61"/>
        <v>6.4039865391036059</v>
      </c>
      <c r="Z56">
        <f t="shared" si="62"/>
        <v>3.4085730235002165</v>
      </c>
      <c r="AA56">
        <f t="shared" si="63"/>
        <v>-71.292556689890006</v>
      </c>
      <c r="AB56">
        <f t="shared" si="64"/>
        <v>25.264797874855102</v>
      </c>
      <c r="AC56">
        <f t="shared" si="65"/>
        <v>2.0390816400498006</v>
      </c>
      <c r="AD56">
        <f t="shared" si="66"/>
        <v>170.78343272365842</v>
      </c>
      <c r="AE56">
        <v>6</v>
      </c>
      <c r="AF56">
        <v>1</v>
      </c>
      <c r="AG56">
        <f t="shared" si="67"/>
        <v>1</v>
      </c>
      <c r="AH56">
        <f t="shared" si="68"/>
        <v>0</v>
      </c>
      <c r="AI56">
        <f t="shared" si="69"/>
        <v>51908.718039761981</v>
      </c>
      <c r="AJ56" t="s">
        <v>290</v>
      </c>
      <c r="AK56">
        <v>15552.9</v>
      </c>
      <c r="AL56">
        <v>715.47692307692296</v>
      </c>
      <c r="AM56">
        <v>3262.08</v>
      </c>
      <c r="AN56">
        <f t="shared" si="70"/>
        <v>2546.603076923077</v>
      </c>
      <c r="AO56">
        <f t="shared" si="71"/>
        <v>0.78066849277855754</v>
      </c>
      <c r="AP56">
        <v>-0.57774747981622299</v>
      </c>
      <c r="AQ56" t="s">
        <v>472</v>
      </c>
      <c r="AR56">
        <v>15423.6</v>
      </c>
      <c r="AS56">
        <v>1431.1851999999999</v>
      </c>
      <c r="AT56">
        <v>1863.61</v>
      </c>
      <c r="AU56">
        <f t="shared" si="72"/>
        <v>0.2320361019741255</v>
      </c>
      <c r="AV56">
        <v>0.5</v>
      </c>
      <c r="AW56">
        <f t="shared" si="73"/>
        <v>1095.9067286353356</v>
      </c>
      <c r="AX56">
        <f t="shared" si="74"/>
        <v>7.2469910777397759</v>
      </c>
      <c r="AY56">
        <f t="shared" si="75"/>
        <v>127.14496271987952</v>
      </c>
      <c r="AZ56">
        <f t="shared" si="76"/>
        <v>0.99886778886140348</v>
      </c>
      <c r="BA56">
        <f t="shared" si="77"/>
        <v>7.1399676205106052E-3</v>
      </c>
      <c r="BB56">
        <f t="shared" si="78"/>
        <v>0.75040915212946924</v>
      </c>
      <c r="BC56" t="s">
        <v>473</v>
      </c>
      <c r="BD56">
        <v>2.11</v>
      </c>
      <c r="BE56">
        <f t="shared" si="79"/>
        <v>1861.5</v>
      </c>
      <c r="BF56">
        <f t="shared" si="80"/>
        <v>0.23229911361804997</v>
      </c>
      <c r="BG56">
        <f t="shared" si="81"/>
        <v>0.42898247529885247</v>
      </c>
      <c r="BH56">
        <f t="shared" si="82"/>
        <v>0.37663299550507745</v>
      </c>
      <c r="BI56">
        <f t="shared" si="83"/>
        <v>0.54915114674631427</v>
      </c>
      <c r="BJ56">
        <f t="shared" si="84"/>
        <v>3.4247917721206552E-4</v>
      </c>
      <c r="BK56">
        <f t="shared" si="85"/>
        <v>0.99965752082278792</v>
      </c>
      <c r="BL56">
        <f t="shared" si="86"/>
        <v>1300.0260000000001</v>
      </c>
      <c r="BM56">
        <f t="shared" si="87"/>
        <v>1095.9067286353356</v>
      </c>
      <c r="BN56">
        <f t="shared" si="88"/>
        <v>0.84298831610701286</v>
      </c>
      <c r="BO56">
        <f t="shared" si="89"/>
        <v>0.19597663221402595</v>
      </c>
      <c r="BP56">
        <v>6</v>
      </c>
      <c r="BQ56">
        <v>0.5</v>
      </c>
      <c r="BR56" t="s">
        <v>293</v>
      </c>
      <c r="BS56">
        <v>2</v>
      </c>
      <c r="BT56">
        <v>1604005381.75</v>
      </c>
      <c r="BU56">
        <v>390.53609999999998</v>
      </c>
      <c r="BV56">
        <v>399.99</v>
      </c>
      <c r="BW56">
        <v>28.9148666666667</v>
      </c>
      <c r="BX56">
        <v>27.0310466666667</v>
      </c>
      <c r="BY56">
        <v>390.53609999999998</v>
      </c>
      <c r="BZ56">
        <v>28.6790533333333</v>
      </c>
      <c r="CA56">
        <v>500.00546666666702</v>
      </c>
      <c r="CB56">
        <v>101.589</v>
      </c>
      <c r="CC56">
        <v>0.100005416666667</v>
      </c>
      <c r="CD56">
        <v>37.286043333333303</v>
      </c>
      <c r="CE56">
        <v>37.127523333333301</v>
      </c>
      <c r="CF56">
        <v>999.9</v>
      </c>
      <c r="CG56">
        <v>0</v>
      </c>
      <c r="CH56">
        <v>0</v>
      </c>
      <c r="CI56">
        <v>9994.3936666666705</v>
      </c>
      <c r="CJ56">
        <v>0</v>
      </c>
      <c r="CK56">
        <v>833.67150000000004</v>
      </c>
      <c r="CL56">
        <v>1300.0260000000001</v>
      </c>
      <c r="CM56">
        <v>0.90000603333333296</v>
      </c>
      <c r="CN56">
        <v>9.9994246666666703E-2</v>
      </c>
      <c r="CO56">
        <v>0</v>
      </c>
      <c r="CP56">
        <v>1431.6856666666699</v>
      </c>
      <c r="CQ56">
        <v>4.99979</v>
      </c>
      <c r="CR56">
        <v>18823.080000000002</v>
      </c>
      <c r="CS56">
        <v>11051.5333333333</v>
      </c>
      <c r="CT56">
        <v>47.4559</v>
      </c>
      <c r="CU56">
        <v>50.186999999999998</v>
      </c>
      <c r="CV56">
        <v>48.564233333333299</v>
      </c>
      <c r="CW56">
        <v>49.368699999999997</v>
      </c>
      <c r="CX56">
        <v>49.472700000000003</v>
      </c>
      <c r="CY56">
        <v>1165.53033333333</v>
      </c>
      <c r="CZ56">
        <v>129.49633333333301</v>
      </c>
      <c r="DA56">
        <v>0</v>
      </c>
      <c r="DB56">
        <v>237</v>
      </c>
      <c r="DC56">
        <v>0</v>
      </c>
      <c r="DD56">
        <v>1431.1851999999999</v>
      </c>
      <c r="DE56">
        <v>-99.728461544634996</v>
      </c>
      <c r="DF56">
        <v>-1358.98461522806</v>
      </c>
      <c r="DG56">
        <v>18815.567999999999</v>
      </c>
      <c r="DH56">
        <v>15</v>
      </c>
      <c r="DI56">
        <v>0</v>
      </c>
      <c r="DJ56" t="s">
        <v>294</v>
      </c>
      <c r="DK56">
        <v>1603922837.0999999</v>
      </c>
      <c r="DL56">
        <v>1603922837.0999999</v>
      </c>
      <c r="DM56">
        <v>0</v>
      </c>
      <c r="DN56">
        <v>3.5999999999999997E-2</v>
      </c>
      <c r="DO56">
        <v>1.7000000000000001E-2</v>
      </c>
      <c r="DP56">
        <v>0.377</v>
      </c>
      <c r="DQ56">
        <v>-0.105</v>
      </c>
      <c r="DR56">
        <v>400</v>
      </c>
      <c r="DS56">
        <v>12</v>
      </c>
      <c r="DT56">
        <v>0.27</v>
      </c>
      <c r="DU56">
        <v>0.26</v>
      </c>
      <c r="DV56">
        <v>7.2572355114707001</v>
      </c>
      <c r="DW56">
        <v>-1.1199352796389299</v>
      </c>
      <c r="DX56">
        <v>8.2045934303752704E-2</v>
      </c>
      <c r="DY56">
        <v>0</v>
      </c>
      <c r="DZ56">
        <v>-9.4578290322580596</v>
      </c>
      <c r="EA56">
        <v>1.1528148387097099</v>
      </c>
      <c r="EB56">
        <v>8.8603729126896902E-2</v>
      </c>
      <c r="EC56">
        <v>0</v>
      </c>
      <c r="ED56">
        <v>1.8806454838709701</v>
      </c>
      <c r="EE56">
        <v>0.56811338709676895</v>
      </c>
      <c r="EF56">
        <v>4.3519714022921097E-2</v>
      </c>
      <c r="EG56">
        <v>0</v>
      </c>
      <c r="EH56">
        <v>0</v>
      </c>
      <c r="EI56">
        <v>3</v>
      </c>
      <c r="EJ56" t="s">
        <v>295</v>
      </c>
      <c r="EK56">
        <v>100</v>
      </c>
      <c r="EL56">
        <v>100</v>
      </c>
      <c r="EM56">
        <v>0</v>
      </c>
      <c r="EN56">
        <v>0.23930000000000001</v>
      </c>
      <c r="EO56">
        <v>0</v>
      </c>
      <c r="EP56">
        <v>0</v>
      </c>
      <c r="EQ56">
        <v>0</v>
      </c>
      <c r="ER56">
        <v>0</v>
      </c>
      <c r="ES56">
        <v>-0.13641089254119901</v>
      </c>
      <c r="ET56">
        <v>-5.6976549660881903E-3</v>
      </c>
      <c r="EU56">
        <v>7.2294696533427402E-4</v>
      </c>
      <c r="EV56">
        <v>-2.5009322186793402E-6</v>
      </c>
      <c r="EW56">
        <v>-1</v>
      </c>
      <c r="EX56">
        <v>-1</v>
      </c>
      <c r="EY56">
        <v>-1</v>
      </c>
      <c r="EZ56">
        <v>-1</v>
      </c>
      <c r="FA56">
        <v>1375.9</v>
      </c>
      <c r="FB56">
        <v>1375.9</v>
      </c>
      <c r="FC56">
        <v>2</v>
      </c>
      <c r="FD56">
        <v>492.21100000000001</v>
      </c>
      <c r="FE56">
        <v>442.68799999999999</v>
      </c>
      <c r="FF56">
        <v>35.938200000000002</v>
      </c>
      <c r="FG56">
        <v>32.635800000000003</v>
      </c>
      <c r="FH56">
        <v>30.000499999999999</v>
      </c>
      <c r="FI56">
        <v>32.251600000000003</v>
      </c>
      <c r="FJ56">
        <v>32.110999999999997</v>
      </c>
      <c r="FK56">
        <v>31.099900000000002</v>
      </c>
      <c r="FL56">
        <v>0</v>
      </c>
      <c r="FM56">
        <v>100</v>
      </c>
      <c r="FN56">
        <v>-999.9</v>
      </c>
      <c r="FO56">
        <v>400</v>
      </c>
      <c r="FP56">
        <v>28.518000000000001</v>
      </c>
      <c r="FQ56">
        <v>101.039</v>
      </c>
      <c r="FR56">
        <v>101.21899999999999</v>
      </c>
    </row>
    <row r="57" spans="1:174" x14ac:dyDescent="0.25">
      <c r="A57">
        <v>41</v>
      </c>
      <c r="B57">
        <v>1604005490.5</v>
      </c>
      <c r="C57">
        <v>5583.4000000953702</v>
      </c>
      <c r="D57" t="s">
        <v>474</v>
      </c>
      <c r="E57" t="s">
        <v>475</v>
      </c>
      <c r="F57" t="s">
        <v>471</v>
      </c>
      <c r="G57" t="s">
        <v>462</v>
      </c>
      <c r="H57">
        <v>1604005482.5</v>
      </c>
      <c r="I57">
        <f t="shared" si="45"/>
        <v>1.7072680794388468E-3</v>
      </c>
      <c r="J57">
        <f t="shared" si="46"/>
        <v>6.4391189467951007</v>
      </c>
      <c r="K57">
        <f t="shared" si="47"/>
        <v>391.50141935483902</v>
      </c>
      <c r="L57">
        <f t="shared" si="48"/>
        <v>165.79758738295212</v>
      </c>
      <c r="M57">
        <f t="shared" si="49"/>
        <v>16.860095185391504</v>
      </c>
      <c r="N57">
        <f t="shared" si="50"/>
        <v>39.812106434892392</v>
      </c>
      <c r="O57">
        <f t="shared" si="51"/>
        <v>4.9408298174771888E-2</v>
      </c>
      <c r="P57">
        <f t="shared" si="52"/>
        <v>2.9569365048208711</v>
      </c>
      <c r="Q57">
        <f t="shared" si="53"/>
        <v>4.8954194478156611E-2</v>
      </c>
      <c r="R57">
        <f t="shared" si="54"/>
        <v>3.0636822994257358E-2</v>
      </c>
      <c r="S57">
        <f t="shared" si="55"/>
        <v>214.76592557857745</v>
      </c>
      <c r="T57">
        <f t="shared" si="56"/>
        <v>38.280148890659547</v>
      </c>
      <c r="U57">
        <f t="shared" si="57"/>
        <v>37.163706451612903</v>
      </c>
      <c r="V57">
        <f t="shared" si="58"/>
        <v>6.3614351837729863</v>
      </c>
      <c r="W57">
        <f t="shared" si="59"/>
        <v>46.034704252594288</v>
      </c>
      <c r="X57">
        <f t="shared" si="60"/>
        <v>2.9778396349071259</v>
      </c>
      <c r="Y57">
        <f t="shared" si="61"/>
        <v>6.4686841878414141</v>
      </c>
      <c r="Z57">
        <f t="shared" si="62"/>
        <v>3.3835955488658604</v>
      </c>
      <c r="AA57">
        <f t="shared" si="63"/>
        <v>-75.290522303253141</v>
      </c>
      <c r="AB57">
        <f t="shared" si="64"/>
        <v>48.940208780305369</v>
      </c>
      <c r="AC57">
        <f t="shared" si="65"/>
        <v>3.9532356566826197</v>
      </c>
      <c r="AD57">
        <f t="shared" si="66"/>
        <v>192.36884771231229</v>
      </c>
      <c r="AE57">
        <v>64</v>
      </c>
      <c r="AF57">
        <v>12</v>
      </c>
      <c r="AG57">
        <f t="shared" si="67"/>
        <v>1</v>
      </c>
      <c r="AH57">
        <f t="shared" si="68"/>
        <v>0</v>
      </c>
      <c r="AI57">
        <f t="shared" si="69"/>
        <v>51896.274943747347</v>
      </c>
      <c r="AJ57" t="s">
        <v>290</v>
      </c>
      <c r="AK57">
        <v>15552.9</v>
      </c>
      <c r="AL57">
        <v>715.47692307692296</v>
      </c>
      <c r="AM57">
        <v>3262.08</v>
      </c>
      <c r="AN57">
        <f t="shared" si="70"/>
        <v>2546.603076923077</v>
      </c>
      <c r="AO57">
        <f t="shared" si="71"/>
        <v>0.78066849277855754</v>
      </c>
      <c r="AP57">
        <v>-0.57774747981622299</v>
      </c>
      <c r="AQ57" t="s">
        <v>476</v>
      </c>
      <c r="AR57">
        <v>15317.1</v>
      </c>
      <c r="AS57">
        <v>1114.7766200000001</v>
      </c>
      <c r="AT57">
        <v>3.89</v>
      </c>
      <c r="AU57">
        <f t="shared" si="72"/>
        <v>-285.57496658097688</v>
      </c>
      <c r="AV57">
        <v>0.5</v>
      </c>
      <c r="AW57">
        <f t="shared" si="73"/>
        <v>1095.8726009612578</v>
      </c>
      <c r="AX57">
        <f t="shared" si="74"/>
        <v>6.4391189467951007</v>
      </c>
      <c r="AY57">
        <f t="shared" si="75"/>
        <v>-156476.8906982597</v>
      </c>
      <c r="AZ57">
        <f t="shared" si="76"/>
        <v>453.7814910025707</v>
      </c>
      <c r="BA57">
        <f t="shared" si="77"/>
        <v>6.4029946733373888E-3</v>
      </c>
      <c r="BB57">
        <f t="shared" si="78"/>
        <v>837.58097686375322</v>
      </c>
      <c r="BC57" t="s">
        <v>477</v>
      </c>
      <c r="BD57">
        <v>-1761.32</v>
      </c>
      <c r="BE57">
        <f t="shared" si="79"/>
        <v>1765.21</v>
      </c>
      <c r="BF57">
        <f t="shared" si="80"/>
        <v>-0.62932264149874517</v>
      </c>
      <c r="BG57">
        <f t="shared" si="81"/>
        <v>0.64860254011227458</v>
      </c>
      <c r="BH57">
        <f t="shared" si="82"/>
        <v>1.5611397342667475</v>
      </c>
      <c r="BI57">
        <f t="shared" si="83"/>
        <v>1.2794259260601755</v>
      </c>
      <c r="BJ57">
        <f t="shared" si="84"/>
        <v>0.99431449766552316</v>
      </c>
      <c r="BK57">
        <f t="shared" si="85"/>
        <v>5.6855023344768441E-3</v>
      </c>
      <c r="BL57">
        <f t="shared" si="86"/>
        <v>1299.9851612903201</v>
      </c>
      <c r="BM57">
        <f t="shared" si="87"/>
        <v>1095.8726009612578</v>
      </c>
      <c r="BN57">
        <f t="shared" si="88"/>
        <v>0.84298854601811968</v>
      </c>
      <c r="BO57">
        <f t="shared" si="89"/>
        <v>0.19597709203623936</v>
      </c>
      <c r="BP57">
        <v>6</v>
      </c>
      <c r="BQ57">
        <v>0.5</v>
      </c>
      <c r="BR57" t="s">
        <v>293</v>
      </c>
      <c r="BS57">
        <v>2</v>
      </c>
      <c r="BT57">
        <v>1604005482.5</v>
      </c>
      <c r="BU57">
        <v>391.50141935483902</v>
      </c>
      <c r="BV57">
        <v>400.03087096774198</v>
      </c>
      <c r="BW57">
        <v>29.283264516129002</v>
      </c>
      <c r="BX57">
        <v>27.294435483870998</v>
      </c>
      <c r="BY57">
        <v>391.50141935483902</v>
      </c>
      <c r="BZ57">
        <v>29.036799999999999</v>
      </c>
      <c r="CA57">
        <v>499.97470967741901</v>
      </c>
      <c r="CB57">
        <v>101.59087096774201</v>
      </c>
      <c r="CC57">
        <v>9.9964535483871006E-2</v>
      </c>
      <c r="CD57">
        <v>37.470706451612898</v>
      </c>
      <c r="CE57">
        <v>37.163706451612903</v>
      </c>
      <c r="CF57">
        <v>999.9</v>
      </c>
      <c r="CG57">
        <v>0</v>
      </c>
      <c r="CH57">
        <v>0</v>
      </c>
      <c r="CI57">
        <v>9997.9035483870994</v>
      </c>
      <c r="CJ57">
        <v>0</v>
      </c>
      <c r="CK57">
        <v>996.42687096774205</v>
      </c>
      <c r="CL57">
        <v>1299.9851612903201</v>
      </c>
      <c r="CM57">
        <v>0.89999841935483904</v>
      </c>
      <c r="CN57">
        <v>0.100001709677419</v>
      </c>
      <c r="CO57">
        <v>0</v>
      </c>
      <c r="CP57">
        <v>1162.69258064516</v>
      </c>
      <c r="CQ57">
        <v>4.99979</v>
      </c>
      <c r="CR57">
        <v>15862.5967741936</v>
      </c>
      <c r="CS57">
        <v>11051.158064516099</v>
      </c>
      <c r="CT57">
        <v>47.235774193548401</v>
      </c>
      <c r="CU57">
        <v>49.936999999999998</v>
      </c>
      <c r="CV57">
        <v>48.277999999999999</v>
      </c>
      <c r="CW57">
        <v>49.186999999999998</v>
      </c>
      <c r="CX57">
        <v>49.274000000000001</v>
      </c>
      <c r="CY57">
        <v>1165.4838709677399</v>
      </c>
      <c r="CZ57">
        <v>129.50225806451601</v>
      </c>
      <c r="DA57">
        <v>0</v>
      </c>
      <c r="DB57">
        <v>100.299999952316</v>
      </c>
      <c r="DC57">
        <v>0</v>
      </c>
      <c r="DD57">
        <v>1114.7766200000001</v>
      </c>
      <c r="DE57">
        <v>-1214.17107346995</v>
      </c>
      <c r="DF57">
        <v>943742.61249618896</v>
      </c>
      <c r="DG57">
        <v>56809.771999999997</v>
      </c>
      <c r="DH57">
        <v>15</v>
      </c>
      <c r="DI57">
        <v>0</v>
      </c>
      <c r="DJ57" t="s">
        <v>294</v>
      </c>
      <c r="DK57">
        <v>1603922837.0999999</v>
      </c>
      <c r="DL57">
        <v>1603922837.0999999</v>
      </c>
      <c r="DM57">
        <v>0</v>
      </c>
      <c r="DN57">
        <v>3.5999999999999997E-2</v>
      </c>
      <c r="DO57">
        <v>1.7000000000000001E-2</v>
      </c>
      <c r="DP57">
        <v>0.377</v>
      </c>
      <c r="DQ57">
        <v>-0.105</v>
      </c>
      <c r="DR57">
        <v>400</v>
      </c>
      <c r="DS57">
        <v>12</v>
      </c>
      <c r="DT57">
        <v>0.27</v>
      </c>
      <c r="DU57">
        <v>0.26</v>
      </c>
      <c r="DV57">
        <v>6.4390892891598801</v>
      </c>
      <c r="DW57">
        <v>0.132859046377514</v>
      </c>
      <c r="DX57">
        <v>1.94392137899227E-2</v>
      </c>
      <c r="DY57">
        <v>1</v>
      </c>
      <c r="DZ57">
        <v>-8.5295199999999998</v>
      </c>
      <c r="EA57">
        <v>-0.39821129032258301</v>
      </c>
      <c r="EB57">
        <v>3.5083265747131803E-2</v>
      </c>
      <c r="EC57">
        <v>0</v>
      </c>
      <c r="ED57">
        <v>1.9888241935483899</v>
      </c>
      <c r="EE57">
        <v>0.61339354838709403</v>
      </c>
      <c r="EF57">
        <v>4.6074784425252702E-2</v>
      </c>
      <c r="EG57">
        <v>0</v>
      </c>
      <c r="EH57">
        <v>1</v>
      </c>
      <c r="EI57">
        <v>3</v>
      </c>
      <c r="EJ57" t="s">
        <v>318</v>
      </c>
      <c r="EK57">
        <v>100</v>
      </c>
      <c r="EL57">
        <v>100</v>
      </c>
      <c r="EM57">
        <v>0</v>
      </c>
      <c r="EN57">
        <v>0.24829999999999999</v>
      </c>
      <c r="EO57">
        <v>0</v>
      </c>
      <c r="EP57">
        <v>0</v>
      </c>
      <c r="EQ57">
        <v>0</v>
      </c>
      <c r="ER57">
        <v>0</v>
      </c>
      <c r="ES57">
        <v>-0.13641089254119901</v>
      </c>
      <c r="ET57">
        <v>-5.6976549660881903E-3</v>
      </c>
      <c r="EU57">
        <v>7.2294696533427402E-4</v>
      </c>
      <c r="EV57">
        <v>-2.5009322186793402E-6</v>
      </c>
      <c r="EW57">
        <v>-1</v>
      </c>
      <c r="EX57">
        <v>-1</v>
      </c>
      <c r="EY57">
        <v>-1</v>
      </c>
      <c r="EZ57">
        <v>-1</v>
      </c>
      <c r="FA57">
        <v>1377.6</v>
      </c>
      <c r="FB57">
        <v>1377.6</v>
      </c>
      <c r="FC57">
        <v>2</v>
      </c>
      <c r="FD57">
        <v>438.97</v>
      </c>
      <c r="FE57">
        <v>430.863</v>
      </c>
      <c r="FF57">
        <v>36.029000000000003</v>
      </c>
      <c r="FG57">
        <v>32.754899999999999</v>
      </c>
      <c r="FH57">
        <v>30.001200000000001</v>
      </c>
      <c r="FI57">
        <v>32.383400000000002</v>
      </c>
      <c r="FJ57">
        <v>32.2517</v>
      </c>
      <c r="FK57">
        <v>31.080300000000001</v>
      </c>
      <c r="FL57">
        <v>0</v>
      </c>
      <c r="FM57">
        <v>100</v>
      </c>
      <c r="FN57">
        <v>-999.9</v>
      </c>
      <c r="FO57">
        <v>400</v>
      </c>
      <c r="FP57">
        <v>29.052900000000001</v>
      </c>
      <c r="FQ57">
        <v>101.002</v>
      </c>
      <c r="FR57">
        <v>101.20099999999999</v>
      </c>
    </row>
    <row r="58" spans="1:174" x14ac:dyDescent="0.25">
      <c r="A58">
        <v>42</v>
      </c>
      <c r="B58">
        <v>1604005569.5999999</v>
      </c>
      <c r="C58">
        <v>5662.5</v>
      </c>
      <c r="D58" t="s">
        <v>478</v>
      </c>
      <c r="E58" t="s">
        <v>479</v>
      </c>
      <c r="F58" t="s">
        <v>480</v>
      </c>
      <c r="G58" t="s">
        <v>481</v>
      </c>
      <c r="H58">
        <v>1604005561.8499999</v>
      </c>
      <c r="I58">
        <f t="shared" si="45"/>
        <v>5.7283999755161881E-3</v>
      </c>
      <c r="J58">
        <f t="shared" si="46"/>
        <v>13.885963625139651</v>
      </c>
      <c r="K58">
        <f t="shared" si="47"/>
        <v>380.69776666666701</v>
      </c>
      <c r="L58">
        <f t="shared" si="48"/>
        <v>259.00423687649123</v>
      </c>
      <c r="M58">
        <f t="shared" si="49"/>
        <v>26.338984886660789</v>
      </c>
      <c r="N58">
        <f t="shared" si="50"/>
        <v>38.714396503870418</v>
      </c>
      <c r="O58">
        <f t="shared" si="51"/>
        <v>0.21374596506289475</v>
      </c>
      <c r="P58">
        <f t="shared" si="52"/>
        <v>2.957221702243245</v>
      </c>
      <c r="Q58">
        <f t="shared" si="53"/>
        <v>0.20551899924607903</v>
      </c>
      <c r="R58">
        <f t="shared" si="54"/>
        <v>0.12916215120851651</v>
      </c>
      <c r="S58">
        <f t="shared" si="55"/>
        <v>214.77015040551774</v>
      </c>
      <c r="T58">
        <f t="shared" si="56"/>
        <v>37.126928302665789</v>
      </c>
      <c r="U58">
        <f t="shared" si="57"/>
        <v>36.733116666666703</v>
      </c>
      <c r="V58">
        <f t="shared" si="58"/>
        <v>6.2136129846906307</v>
      </c>
      <c r="W58">
        <f t="shared" si="59"/>
        <v>54.702453033000566</v>
      </c>
      <c r="X58">
        <f t="shared" si="60"/>
        <v>3.514710206878513</v>
      </c>
      <c r="Y58">
        <f t="shared" si="61"/>
        <v>6.4251418574559711</v>
      </c>
      <c r="Z58">
        <f t="shared" si="62"/>
        <v>2.6989027778121177</v>
      </c>
      <c r="AA58">
        <f t="shared" si="63"/>
        <v>-252.6224389202639</v>
      </c>
      <c r="AB58">
        <f t="shared" si="64"/>
        <v>97.808017558525634</v>
      </c>
      <c r="AC58">
        <f t="shared" si="65"/>
        <v>7.8787042983823028</v>
      </c>
      <c r="AD58">
        <f t="shared" si="66"/>
        <v>67.834433342161773</v>
      </c>
      <c r="AE58">
        <v>48</v>
      </c>
      <c r="AF58">
        <v>9</v>
      </c>
      <c r="AG58">
        <f t="shared" si="67"/>
        <v>1</v>
      </c>
      <c r="AH58">
        <f t="shared" si="68"/>
        <v>0</v>
      </c>
      <c r="AI58">
        <f t="shared" si="69"/>
        <v>51925.133374991856</v>
      </c>
      <c r="AJ58" t="s">
        <v>290</v>
      </c>
      <c r="AK58">
        <v>15552.9</v>
      </c>
      <c r="AL58">
        <v>715.47692307692296</v>
      </c>
      <c r="AM58">
        <v>3262.08</v>
      </c>
      <c r="AN58">
        <f t="shared" si="70"/>
        <v>2546.603076923077</v>
      </c>
      <c r="AO58">
        <f t="shared" si="71"/>
        <v>0.78066849277855754</v>
      </c>
      <c r="AP58">
        <v>-0.57774747981622299</v>
      </c>
      <c r="AQ58" t="s">
        <v>482</v>
      </c>
      <c r="AR58">
        <v>15396.2</v>
      </c>
      <c r="AS58">
        <v>951.38131999999996</v>
      </c>
      <c r="AT58">
        <v>1.49</v>
      </c>
      <c r="AU58">
        <f t="shared" si="72"/>
        <v>-637.51095302013425</v>
      </c>
      <c r="AV58">
        <v>0.5</v>
      </c>
      <c r="AW58">
        <f t="shared" si="73"/>
        <v>1095.8941076390479</v>
      </c>
      <c r="AX58">
        <f t="shared" si="74"/>
        <v>13.885963625139651</v>
      </c>
      <c r="AY58">
        <f t="shared" si="75"/>
        <v>-349322.24848505948</v>
      </c>
      <c r="AZ58">
        <f t="shared" si="76"/>
        <v>-0.3087248322147651</v>
      </c>
      <c r="BA58">
        <f t="shared" si="77"/>
        <v>1.319809186319647E-2</v>
      </c>
      <c r="BB58">
        <f t="shared" si="78"/>
        <v>2188.3154362416108</v>
      </c>
      <c r="BC58" t="s">
        <v>483</v>
      </c>
      <c r="BD58">
        <v>1.95</v>
      </c>
      <c r="BE58">
        <f t="shared" si="79"/>
        <v>-0.45999999999999996</v>
      </c>
      <c r="BF58">
        <f t="shared" si="80"/>
        <v>2064.9811304347827</v>
      </c>
      <c r="BG58">
        <f t="shared" si="81"/>
        <v>1.0001410986678445</v>
      </c>
      <c r="BH58">
        <f t="shared" si="82"/>
        <v>1.3304043663803369</v>
      </c>
      <c r="BI58">
        <f t="shared" si="83"/>
        <v>1.28036835796947</v>
      </c>
      <c r="BJ58">
        <f t="shared" si="84"/>
        <v>4.2324913467376328</v>
      </c>
      <c r="BK58">
        <f t="shared" si="85"/>
        <v>-3.2324913467376328</v>
      </c>
      <c r="BL58">
        <f t="shared" si="86"/>
        <v>1300.01066666667</v>
      </c>
      <c r="BM58">
        <f t="shared" si="87"/>
        <v>1095.8941076390479</v>
      </c>
      <c r="BN58">
        <f t="shared" si="88"/>
        <v>0.84298855058551703</v>
      </c>
      <c r="BO58">
        <f t="shared" si="89"/>
        <v>0.19597710117103403</v>
      </c>
      <c r="BP58">
        <v>6</v>
      </c>
      <c r="BQ58">
        <v>0.5</v>
      </c>
      <c r="BR58" t="s">
        <v>293</v>
      </c>
      <c r="BS58">
        <v>2</v>
      </c>
      <c r="BT58">
        <v>1604005561.8499999</v>
      </c>
      <c r="BU58">
        <v>380.69776666666701</v>
      </c>
      <c r="BV58">
        <v>399.97603333333302</v>
      </c>
      <c r="BW58">
        <v>34.561880000000002</v>
      </c>
      <c r="BX58">
        <v>27.926013333333302</v>
      </c>
      <c r="BY58">
        <v>380.69776666666701</v>
      </c>
      <c r="BZ58">
        <v>34.149380000000001</v>
      </c>
      <c r="CA58">
        <v>500.04763333333301</v>
      </c>
      <c r="CB58">
        <v>101.5932</v>
      </c>
      <c r="CC58">
        <v>0.100058783333333</v>
      </c>
      <c r="CD58">
        <v>37.346603333333299</v>
      </c>
      <c r="CE58">
        <v>36.733116666666703</v>
      </c>
      <c r="CF58">
        <v>999.9</v>
      </c>
      <c r="CG58">
        <v>0</v>
      </c>
      <c r="CH58">
        <v>0</v>
      </c>
      <c r="CI58">
        <v>9999.2919999999995</v>
      </c>
      <c r="CJ58">
        <v>0</v>
      </c>
      <c r="CK58">
        <v>353.00366666666702</v>
      </c>
      <c r="CL58">
        <v>1300.01066666667</v>
      </c>
      <c r="CM58">
        <v>0.89999866666666695</v>
      </c>
      <c r="CN58">
        <v>0.100001333333333</v>
      </c>
      <c r="CO58">
        <v>0</v>
      </c>
      <c r="CP58">
        <v>955.43016666666699</v>
      </c>
      <c r="CQ58">
        <v>4.99979</v>
      </c>
      <c r="CR58">
        <v>12612.5366666667</v>
      </c>
      <c r="CS58">
        <v>11051.3633333333</v>
      </c>
      <c r="CT58">
        <v>47.224800000000002</v>
      </c>
      <c r="CU58">
        <v>49.853999999999999</v>
      </c>
      <c r="CV58">
        <v>48.245800000000003</v>
      </c>
      <c r="CW58">
        <v>49.149799999999999</v>
      </c>
      <c r="CX58">
        <v>49.25</v>
      </c>
      <c r="CY58">
        <v>1165.5066666666701</v>
      </c>
      <c r="CZ58">
        <v>129.505</v>
      </c>
      <c r="DA58">
        <v>0</v>
      </c>
      <c r="DB58">
        <v>78.200000047683702</v>
      </c>
      <c r="DC58">
        <v>0</v>
      </c>
      <c r="DD58">
        <v>951.38131999999996</v>
      </c>
      <c r="DE58">
        <v>-207.28830815136601</v>
      </c>
      <c r="DF58">
        <v>44168.031244565202</v>
      </c>
      <c r="DG58">
        <v>14600.46</v>
      </c>
      <c r="DH58">
        <v>15</v>
      </c>
      <c r="DI58">
        <v>0</v>
      </c>
      <c r="DJ58" t="s">
        <v>294</v>
      </c>
      <c r="DK58">
        <v>1603922837.0999999</v>
      </c>
      <c r="DL58">
        <v>1603922837.0999999</v>
      </c>
      <c r="DM58">
        <v>0</v>
      </c>
      <c r="DN58">
        <v>3.5999999999999997E-2</v>
      </c>
      <c r="DO58">
        <v>1.7000000000000001E-2</v>
      </c>
      <c r="DP58">
        <v>0.377</v>
      </c>
      <c r="DQ58">
        <v>-0.105</v>
      </c>
      <c r="DR58">
        <v>400</v>
      </c>
      <c r="DS58">
        <v>12</v>
      </c>
      <c r="DT58">
        <v>0.27</v>
      </c>
      <c r="DU58">
        <v>0.26</v>
      </c>
      <c r="DV58">
        <v>13.8880867350593</v>
      </c>
      <c r="DW58">
        <v>-0.10857570761495899</v>
      </c>
      <c r="DX58">
        <v>2.6928709704784001E-2</v>
      </c>
      <c r="DY58">
        <v>1</v>
      </c>
      <c r="DZ58">
        <v>-19.278203333333298</v>
      </c>
      <c r="EA58">
        <v>-0.209488765294811</v>
      </c>
      <c r="EB58">
        <v>3.8162018494251097E-2</v>
      </c>
      <c r="EC58">
        <v>0</v>
      </c>
      <c r="ED58">
        <v>6.6358713333333297</v>
      </c>
      <c r="EE58">
        <v>1.0125036707452799</v>
      </c>
      <c r="EF58">
        <v>7.4961432871992306E-2</v>
      </c>
      <c r="EG58">
        <v>0</v>
      </c>
      <c r="EH58">
        <v>1</v>
      </c>
      <c r="EI58">
        <v>3</v>
      </c>
      <c r="EJ58" t="s">
        <v>318</v>
      </c>
      <c r="EK58">
        <v>100</v>
      </c>
      <c r="EL58">
        <v>100</v>
      </c>
      <c r="EM58">
        <v>0</v>
      </c>
      <c r="EN58">
        <v>0.41889999999999999</v>
      </c>
      <c r="EO58">
        <v>0</v>
      </c>
      <c r="EP58">
        <v>0</v>
      </c>
      <c r="EQ58">
        <v>0</v>
      </c>
      <c r="ER58">
        <v>0</v>
      </c>
      <c r="ES58">
        <v>0.225432467281933</v>
      </c>
      <c r="ET58">
        <v>0</v>
      </c>
      <c r="EU58">
        <v>0</v>
      </c>
      <c r="EV58">
        <v>0</v>
      </c>
      <c r="EW58">
        <v>-1</v>
      </c>
      <c r="EX58">
        <v>-1</v>
      </c>
      <c r="EY58">
        <v>-1</v>
      </c>
      <c r="EZ58">
        <v>-1</v>
      </c>
      <c r="FA58">
        <v>1378.9</v>
      </c>
      <c r="FB58">
        <v>1378.9</v>
      </c>
      <c r="FC58">
        <v>2</v>
      </c>
      <c r="FD58">
        <v>455.185</v>
      </c>
      <c r="FE58">
        <v>429.81200000000001</v>
      </c>
      <c r="FF58">
        <v>36.088700000000003</v>
      </c>
      <c r="FG58">
        <v>32.927500000000002</v>
      </c>
      <c r="FH58">
        <v>30.001100000000001</v>
      </c>
      <c r="FI58">
        <v>32.552900000000001</v>
      </c>
      <c r="FJ58">
        <v>32.412799999999997</v>
      </c>
      <c r="FK58">
        <v>31.1007</v>
      </c>
      <c r="FL58">
        <v>0</v>
      </c>
      <c r="FM58">
        <v>100</v>
      </c>
      <c r="FN58">
        <v>-999.9</v>
      </c>
      <c r="FO58">
        <v>400</v>
      </c>
      <c r="FP58">
        <v>29.052900000000001</v>
      </c>
      <c r="FQ58">
        <v>100.97199999999999</v>
      </c>
      <c r="FR58">
        <v>101.157</v>
      </c>
    </row>
    <row r="59" spans="1:174" x14ac:dyDescent="0.25">
      <c r="A59">
        <v>43</v>
      </c>
      <c r="B59">
        <v>1604005686.0999999</v>
      </c>
      <c r="C59">
        <v>5779</v>
      </c>
      <c r="D59" t="s">
        <v>484</v>
      </c>
      <c r="E59" t="s">
        <v>485</v>
      </c>
      <c r="F59" t="s">
        <v>480</v>
      </c>
      <c r="G59" t="s">
        <v>481</v>
      </c>
      <c r="H59">
        <v>1604005678.3499999</v>
      </c>
      <c r="I59">
        <f t="shared" si="45"/>
        <v>3.3298418633318644E-3</v>
      </c>
      <c r="J59">
        <f t="shared" si="46"/>
        <v>9.8813695348602639</v>
      </c>
      <c r="K59">
        <f t="shared" si="47"/>
        <v>386.58426666666702</v>
      </c>
      <c r="L59">
        <f t="shared" si="48"/>
        <v>221.91092334218004</v>
      </c>
      <c r="M59">
        <f t="shared" si="49"/>
        <v>22.565511827371669</v>
      </c>
      <c r="N59">
        <f t="shared" si="50"/>
        <v>39.310691471871095</v>
      </c>
      <c r="O59">
        <f t="shared" si="51"/>
        <v>0.10768489244047733</v>
      </c>
      <c r="P59">
        <f t="shared" si="52"/>
        <v>2.9556948914276266</v>
      </c>
      <c r="Q59">
        <f t="shared" si="53"/>
        <v>0.10555186709120205</v>
      </c>
      <c r="R59">
        <f t="shared" si="54"/>
        <v>6.6158041693831479E-2</v>
      </c>
      <c r="S59">
        <f t="shared" si="55"/>
        <v>214.76331684099111</v>
      </c>
      <c r="T59">
        <f t="shared" si="56"/>
        <v>37.874713582316659</v>
      </c>
      <c r="U59">
        <f t="shared" si="57"/>
        <v>37.265560000000001</v>
      </c>
      <c r="V59">
        <f t="shared" si="58"/>
        <v>6.3968448295210951</v>
      </c>
      <c r="W59">
        <f t="shared" si="59"/>
        <v>51.645445412829524</v>
      </c>
      <c r="X59">
        <f t="shared" si="60"/>
        <v>3.34254401158252</v>
      </c>
      <c r="Y59">
        <f t="shared" si="61"/>
        <v>6.4720983329000017</v>
      </c>
      <c r="Z59">
        <f t="shared" si="62"/>
        <v>3.0543008179385751</v>
      </c>
      <c r="AA59">
        <f t="shared" si="63"/>
        <v>-146.84602617293521</v>
      </c>
      <c r="AB59">
        <f t="shared" si="64"/>
        <v>34.235262670609941</v>
      </c>
      <c r="AC59">
        <f t="shared" si="65"/>
        <v>2.7680699161546087</v>
      </c>
      <c r="AD59">
        <f t="shared" si="66"/>
        <v>104.92062325482046</v>
      </c>
      <c r="AE59">
        <v>51</v>
      </c>
      <c r="AF59">
        <v>10</v>
      </c>
      <c r="AG59">
        <f t="shared" si="67"/>
        <v>1</v>
      </c>
      <c r="AH59">
        <f t="shared" si="68"/>
        <v>0</v>
      </c>
      <c r="AI59">
        <f t="shared" si="69"/>
        <v>51859.520682271221</v>
      </c>
      <c r="AJ59" t="s">
        <v>290</v>
      </c>
      <c r="AK59">
        <v>15552.9</v>
      </c>
      <c r="AL59">
        <v>715.47692307692296</v>
      </c>
      <c r="AM59">
        <v>3262.08</v>
      </c>
      <c r="AN59">
        <f t="shared" si="70"/>
        <v>2546.603076923077</v>
      </c>
      <c r="AO59">
        <f t="shared" si="71"/>
        <v>0.78066849277855754</v>
      </c>
      <c r="AP59">
        <v>-0.57774747981622299</v>
      </c>
      <c r="AQ59" t="s">
        <v>486</v>
      </c>
      <c r="AR59">
        <v>15288.6</v>
      </c>
      <c r="AS59">
        <v>929.689192307692</v>
      </c>
      <c r="AT59">
        <v>2.65</v>
      </c>
      <c r="AU59">
        <f t="shared" si="72"/>
        <v>-349.82611030478944</v>
      </c>
      <c r="AV59">
        <v>0.5</v>
      </c>
      <c r="AW59">
        <f t="shared" si="73"/>
        <v>1095.8600166429369</v>
      </c>
      <c r="AX59">
        <f t="shared" si="74"/>
        <v>9.8813695348602639</v>
      </c>
      <c r="AY59">
        <f t="shared" si="75"/>
        <v>-191680.22353037022</v>
      </c>
      <c r="AZ59">
        <f t="shared" si="76"/>
        <v>476.26792452830193</v>
      </c>
      <c r="BA59">
        <f t="shared" si="77"/>
        <v>9.5442089827467193E-3</v>
      </c>
      <c r="BB59">
        <f t="shared" si="78"/>
        <v>1229.9735849056603</v>
      </c>
      <c r="BC59" t="s">
        <v>487</v>
      </c>
      <c r="BD59">
        <v>-1259.46</v>
      </c>
      <c r="BE59">
        <f t="shared" si="79"/>
        <v>1262.1100000000001</v>
      </c>
      <c r="BF59">
        <f t="shared" si="80"/>
        <v>-0.73451536895174896</v>
      </c>
      <c r="BG59">
        <f t="shared" si="81"/>
        <v>0.72086722665286607</v>
      </c>
      <c r="BH59">
        <f t="shared" si="82"/>
        <v>1.3005109126716483</v>
      </c>
      <c r="BI59">
        <f t="shared" si="83"/>
        <v>1.2799128492133109</v>
      </c>
      <c r="BJ59">
        <f t="shared" si="84"/>
        <v>0.99505591141022853</v>
      </c>
      <c r="BK59">
        <f t="shared" si="85"/>
        <v>4.944088589771467E-3</v>
      </c>
      <c r="BL59">
        <f t="shared" si="86"/>
        <v>1299.97033333333</v>
      </c>
      <c r="BM59">
        <f t="shared" si="87"/>
        <v>1095.8600166429369</v>
      </c>
      <c r="BN59">
        <f t="shared" si="88"/>
        <v>0.84298848100093027</v>
      </c>
      <c r="BO59">
        <f t="shared" si="89"/>
        <v>0.19597696200186054</v>
      </c>
      <c r="BP59">
        <v>6</v>
      </c>
      <c r="BQ59">
        <v>0.5</v>
      </c>
      <c r="BR59" t="s">
        <v>293</v>
      </c>
      <c r="BS59">
        <v>2</v>
      </c>
      <c r="BT59">
        <v>1604005678.3499999</v>
      </c>
      <c r="BU59">
        <v>386.58426666666702</v>
      </c>
      <c r="BV59">
        <v>399.98603333333301</v>
      </c>
      <c r="BW59">
        <v>32.870826666666701</v>
      </c>
      <c r="BX59">
        <v>29.006533333333302</v>
      </c>
      <c r="BY59">
        <v>386.58426666666702</v>
      </c>
      <c r="BZ59">
        <v>32.5141633333333</v>
      </c>
      <c r="CA59">
        <v>500.02216666666698</v>
      </c>
      <c r="CB59">
        <v>101.587166666667</v>
      </c>
      <c r="CC59">
        <v>0.10008462999999999</v>
      </c>
      <c r="CD59">
        <v>37.480406666666703</v>
      </c>
      <c r="CE59">
        <v>37.265560000000001</v>
      </c>
      <c r="CF59">
        <v>999.9</v>
      </c>
      <c r="CG59">
        <v>0</v>
      </c>
      <c r="CH59">
        <v>0</v>
      </c>
      <c r="CI59">
        <v>9991.2273333333305</v>
      </c>
      <c r="CJ59">
        <v>0</v>
      </c>
      <c r="CK59">
        <v>362.64019999999999</v>
      </c>
      <c r="CL59">
        <v>1299.97033333333</v>
      </c>
      <c r="CM59">
        <v>0.89999953333333305</v>
      </c>
      <c r="CN59">
        <v>0.100000466666667</v>
      </c>
      <c r="CO59">
        <v>0</v>
      </c>
      <c r="CP59">
        <v>962.95673333333298</v>
      </c>
      <c r="CQ59">
        <v>4.99979</v>
      </c>
      <c r="CR59">
        <v>12742.7066666667</v>
      </c>
      <c r="CS59">
        <v>11051.0333333333</v>
      </c>
      <c r="CT59">
        <v>47.186999999999998</v>
      </c>
      <c r="CU59">
        <v>49.811999999999998</v>
      </c>
      <c r="CV59">
        <v>48.186999999999998</v>
      </c>
      <c r="CW59">
        <v>49.186999999999998</v>
      </c>
      <c r="CX59">
        <v>49.25</v>
      </c>
      <c r="CY59">
        <v>1165.4736666666699</v>
      </c>
      <c r="CZ59">
        <v>129.49799999999999</v>
      </c>
      <c r="DA59">
        <v>0</v>
      </c>
      <c r="DB59">
        <v>116</v>
      </c>
      <c r="DC59">
        <v>0</v>
      </c>
      <c r="DD59">
        <v>929.689192307692</v>
      </c>
      <c r="DE59">
        <v>-1036.7625611685401</v>
      </c>
      <c r="DF59">
        <v>119940.88145442501</v>
      </c>
      <c r="DG59">
        <v>18316.446153846198</v>
      </c>
      <c r="DH59">
        <v>15</v>
      </c>
      <c r="DI59">
        <v>0</v>
      </c>
      <c r="DJ59" t="s">
        <v>294</v>
      </c>
      <c r="DK59">
        <v>1603922837.0999999</v>
      </c>
      <c r="DL59">
        <v>1603922837.0999999</v>
      </c>
      <c r="DM59">
        <v>0</v>
      </c>
      <c r="DN59">
        <v>3.5999999999999997E-2</v>
      </c>
      <c r="DO59">
        <v>1.7000000000000001E-2</v>
      </c>
      <c r="DP59">
        <v>0.377</v>
      </c>
      <c r="DQ59">
        <v>-0.105</v>
      </c>
      <c r="DR59">
        <v>400</v>
      </c>
      <c r="DS59">
        <v>12</v>
      </c>
      <c r="DT59">
        <v>0.27</v>
      </c>
      <c r="DU59">
        <v>0.26</v>
      </c>
      <c r="DV59">
        <v>9.8787620892561794</v>
      </c>
      <c r="DW59">
        <v>-1.8992783614093301E-3</v>
      </c>
      <c r="DX59">
        <v>2.8648723691592499E-2</v>
      </c>
      <c r="DY59">
        <v>1</v>
      </c>
      <c r="DZ59">
        <v>-13.395196666666701</v>
      </c>
      <c r="EA59">
        <v>-0.63131746384873499</v>
      </c>
      <c r="EB59">
        <v>5.7351974585788203E-2</v>
      </c>
      <c r="EC59">
        <v>0</v>
      </c>
      <c r="ED59">
        <v>3.8488433333333298</v>
      </c>
      <c r="EE59">
        <v>1.84169753058955</v>
      </c>
      <c r="EF59">
        <v>0.134347940123976</v>
      </c>
      <c r="EG59">
        <v>0</v>
      </c>
      <c r="EH59">
        <v>1</v>
      </c>
      <c r="EI59">
        <v>3</v>
      </c>
      <c r="EJ59" t="s">
        <v>318</v>
      </c>
      <c r="EK59">
        <v>100</v>
      </c>
      <c r="EL59">
        <v>100</v>
      </c>
      <c r="EM59">
        <v>0</v>
      </c>
      <c r="EN59">
        <v>0.36449999999999999</v>
      </c>
      <c r="EO59">
        <v>0</v>
      </c>
      <c r="EP59">
        <v>0</v>
      </c>
      <c r="EQ59">
        <v>0</v>
      </c>
      <c r="ER59">
        <v>0</v>
      </c>
      <c r="ES59">
        <v>0.225432467281933</v>
      </c>
      <c r="ET59">
        <v>0</v>
      </c>
      <c r="EU59">
        <v>0</v>
      </c>
      <c r="EV59">
        <v>0</v>
      </c>
      <c r="EW59">
        <v>-1</v>
      </c>
      <c r="EX59">
        <v>-1</v>
      </c>
      <c r="EY59">
        <v>-1</v>
      </c>
      <c r="EZ59">
        <v>-1</v>
      </c>
      <c r="FA59">
        <v>1380.8</v>
      </c>
      <c r="FB59">
        <v>1380.8</v>
      </c>
      <c r="FC59">
        <v>2</v>
      </c>
      <c r="FD59">
        <v>452.44</v>
      </c>
      <c r="FE59">
        <v>439.34300000000002</v>
      </c>
      <c r="FF59">
        <v>36.215299999999999</v>
      </c>
      <c r="FG59">
        <v>33.2057</v>
      </c>
      <c r="FH59">
        <v>30.000900000000001</v>
      </c>
      <c r="FI59">
        <v>32.801200000000001</v>
      </c>
      <c r="FJ59">
        <v>32.656100000000002</v>
      </c>
      <c r="FK59">
        <v>31.127700000000001</v>
      </c>
      <c r="FL59">
        <v>0</v>
      </c>
      <c r="FM59">
        <v>100</v>
      </c>
      <c r="FN59">
        <v>-999.9</v>
      </c>
      <c r="FO59">
        <v>400</v>
      </c>
      <c r="FP59">
        <v>29.052900000000001</v>
      </c>
      <c r="FQ59">
        <v>100.932</v>
      </c>
      <c r="FR59">
        <v>101.113</v>
      </c>
    </row>
    <row r="60" spans="1:174" x14ac:dyDescent="0.25">
      <c r="A60">
        <v>44</v>
      </c>
      <c r="B60">
        <v>1604005765.0999999</v>
      </c>
      <c r="C60">
        <v>5858</v>
      </c>
      <c r="D60" t="s">
        <v>488</v>
      </c>
      <c r="E60" t="s">
        <v>489</v>
      </c>
      <c r="F60" t="s">
        <v>402</v>
      </c>
      <c r="G60" t="s">
        <v>351</v>
      </c>
      <c r="H60">
        <v>1604005757.0999999</v>
      </c>
      <c r="I60">
        <f t="shared" si="45"/>
        <v>2.1906573684389381E-3</v>
      </c>
      <c r="J60">
        <f t="shared" si="46"/>
        <v>7.6988044313438468</v>
      </c>
      <c r="K60">
        <f t="shared" si="47"/>
        <v>389.71454838709701</v>
      </c>
      <c r="L60">
        <f t="shared" si="48"/>
        <v>175.35153391916992</v>
      </c>
      <c r="M60">
        <f t="shared" si="49"/>
        <v>17.831872787431564</v>
      </c>
      <c r="N60">
        <f t="shared" si="50"/>
        <v>39.630906527760551</v>
      </c>
      <c r="O60">
        <f t="shared" si="51"/>
        <v>6.2708987514643114E-2</v>
      </c>
      <c r="P60">
        <f t="shared" si="52"/>
        <v>2.9578902619033904</v>
      </c>
      <c r="Q60">
        <f t="shared" si="53"/>
        <v>6.197966624924453E-2</v>
      </c>
      <c r="R60">
        <f t="shared" si="54"/>
        <v>3.8802111177709334E-2</v>
      </c>
      <c r="S60">
        <f t="shared" si="55"/>
        <v>214.76935249738642</v>
      </c>
      <c r="T60">
        <f t="shared" si="56"/>
        <v>38.572206792362692</v>
      </c>
      <c r="U60">
        <f t="shared" si="57"/>
        <v>37.981009677419401</v>
      </c>
      <c r="V60">
        <f t="shared" si="58"/>
        <v>6.6504302650219236</v>
      </c>
      <c r="W60">
        <f t="shared" si="59"/>
        <v>48.828431218337592</v>
      </c>
      <c r="X60">
        <f t="shared" si="60"/>
        <v>3.2307688101592666</v>
      </c>
      <c r="Y60">
        <f t="shared" si="61"/>
        <v>6.6165730283506354</v>
      </c>
      <c r="Z60">
        <f t="shared" si="62"/>
        <v>3.4196614548626569</v>
      </c>
      <c r="AA60">
        <f t="shared" si="63"/>
        <v>-96.607989948157169</v>
      </c>
      <c r="AB60">
        <f t="shared" si="64"/>
        <v>-15.011902748063726</v>
      </c>
      <c r="AC60">
        <f t="shared" si="65"/>
        <v>-1.2194648704103448</v>
      </c>
      <c r="AD60">
        <f t="shared" si="66"/>
        <v>101.92999493075519</v>
      </c>
      <c r="AE60">
        <v>65</v>
      </c>
      <c r="AF60">
        <v>13</v>
      </c>
      <c r="AG60">
        <f t="shared" si="67"/>
        <v>1</v>
      </c>
      <c r="AH60">
        <f t="shared" si="68"/>
        <v>0</v>
      </c>
      <c r="AI60">
        <f t="shared" si="69"/>
        <v>51853.731881698295</v>
      </c>
      <c r="AJ60" t="s">
        <v>290</v>
      </c>
      <c r="AK60">
        <v>15552.9</v>
      </c>
      <c r="AL60">
        <v>715.47692307692296</v>
      </c>
      <c r="AM60">
        <v>3262.08</v>
      </c>
      <c r="AN60">
        <f t="shared" si="70"/>
        <v>2546.603076923077</v>
      </c>
      <c r="AO60">
        <f t="shared" si="71"/>
        <v>0.78066849277855754</v>
      </c>
      <c r="AP60">
        <v>-0.57774747981622299</v>
      </c>
      <c r="AQ60" t="s">
        <v>490</v>
      </c>
      <c r="AR60">
        <v>15328</v>
      </c>
      <c r="AS60">
        <v>698.18197199999997</v>
      </c>
      <c r="AT60">
        <v>6.07</v>
      </c>
      <c r="AU60">
        <f t="shared" si="72"/>
        <v>-114.02174168039538</v>
      </c>
      <c r="AV60">
        <v>0.5</v>
      </c>
      <c r="AW60">
        <f t="shared" si="73"/>
        <v>1095.8924493485129</v>
      </c>
      <c r="AX60">
        <f t="shared" si="74"/>
        <v>7.6988044313438468</v>
      </c>
      <c r="AY60">
        <f t="shared" si="75"/>
        <v>-62477.782884555956</v>
      </c>
      <c r="AZ60">
        <f t="shared" si="76"/>
        <v>11.355848434925866</v>
      </c>
      <c r="BA60">
        <f t="shared" si="77"/>
        <v>7.5523395713514791E-3</v>
      </c>
      <c r="BB60">
        <f t="shared" si="78"/>
        <v>536.41021416803949</v>
      </c>
      <c r="BC60" t="s">
        <v>491</v>
      </c>
      <c r="BD60">
        <v>-62.86</v>
      </c>
      <c r="BE60">
        <f t="shared" si="79"/>
        <v>68.930000000000007</v>
      </c>
      <c r="BF60">
        <f t="shared" si="80"/>
        <v>-10.040794603220657</v>
      </c>
      <c r="BG60">
        <f t="shared" si="81"/>
        <v>0.97926879883546758</v>
      </c>
      <c r="BH60">
        <f t="shared" si="82"/>
        <v>0.97562054934295073</v>
      </c>
      <c r="BI60">
        <f t="shared" si="83"/>
        <v>1.2785698837425661</v>
      </c>
      <c r="BJ60">
        <f t="shared" si="84"/>
        <v>0.90401123785884652</v>
      </c>
      <c r="BK60">
        <f t="shared" si="85"/>
        <v>9.5988762141153483E-2</v>
      </c>
      <c r="BL60">
        <f t="shared" si="86"/>
        <v>1300.00903225806</v>
      </c>
      <c r="BM60">
        <f t="shared" si="87"/>
        <v>1095.8924493485129</v>
      </c>
      <c r="BN60">
        <f t="shared" si="88"/>
        <v>0.8429883348156394</v>
      </c>
      <c r="BO60">
        <f t="shared" si="89"/>
        <v>0.19597666963127877</v>
      </c>
      <c r="BP60">
        <v>6</v>
      </c>
      <c r="BQ60">
        <v>0.5</v>
      </c>
      <c r="BR60" t="s">
        <v>293</v>
      </c>
      <c r="BS60">
        <v>2</v>
      </c>
      <c r="BT60">
        <v>1604005757.0999999</v>
      </c>
      <c r="BU60">
        <v>389.71454838709701</v>
      </c>
      <c r="BV60">
        <v>399.97841935483899</v>
      </c>
      <c r="BW60">
        <v>31.770093548387099</v>
      </c>
      <c r="BX60">
        <v>29.224616129032299</v>
      </c>
      <c r="BY60">
        <v>389.71454838709701</v>
      </c>
      <c r="BZ60">
        <v>31.448467741935499</v>
      </c>
      <c r="CA60">
        <v>499.95964516128998</v>
      </c>
      <c r="CB60">
        <v>101.59216129032301</v>
      </c>
      <c r="CC60">
        <v>9.9978999999999998E-2</v>
      </c>
      <c r="CD60">
        <v>37.886870967741899</v>
      </c>
      <c r="CE60">
        <v>37.981009677419401</v>
      </c>
      <c r="CF60">
        <v>999.9</v>
      </c>
      <c r="CG60">
        <v>0</v>
      </c>
      <c r="CH60">
        <v>0</v>
      </c>
      <c r="CI60">
        <v>10003.1870967742</v>
      </c>
      <c r="CJ60">
        <v>0</v>
      </c>
      <c r="CK60">
        <v>277.56651612903198</v>
      </c>
      <c r="CL60">
        <v>1300.00903225806</v>
      </c>
      <c r="CM60">
        <v>0.90000558064516101</v>
      </c>
      <c r="CN60">
        <v>9.9994441935483902E-2</v>
      </c>
      <c r="CO60">
        <v>0</v>
      </c>
      <c r="CP60">
        <v>727.12774193548398</v>
      </c>
      <c r="CQ60">
        <v>4.99979</v>
      </c>
      <c r="CR60">
        <v>10080.275161290299</v>
      </c>
      <c r="CS60">
        <v>11051.3870967742</v>
      </c>
      <c r="CT60">
        <v>47.292000000000002</v>
      </c>
      <c r="CU60">
        <v>49.75</v>
      </c>
      <c r="CV60">
        <v>48.25</v>
      </c>
      <c r="CW60">
        <v>49.27</v>
      </c>
      <c r="CX60">
        <v>49.316064516129003</v>
      </c>
      <c r="CY60">
        <v>1165.51451612903</v>
      </c>
      <c r="CZ60">
        <v>129.495483870968</v>
      </c>
      <c r="DA60">
        <v>0</v>
      </c>
      <c r="DB60">
        <v>78.399999856948895</v>
      </c>
      <c r="DC60">
        <v>0</v>
      </c>
      <c r="DD60">
        <v>698.18197199999997</v>
      </c>
      <c r="DE60">
        <v>-669.59156683268202</v>
      </c>
      <c r="DF60">
        <v>534645.87886105105</v>
      </c>
      <c r="DG60">
        <v>33233.3868</v>
      </c>
      <c r="DH60">
        <v>15</v>
      </c>
      <c r="DI60">
        <v>0</v>
      </c>
      <c r="DJ60" t="s">
        <v>294</v>
      </c>
      <c r="DK60">
        <v>1603922837.0999999</v>
      </c>
      <c r="DL60">
        <v>1603922837.0999999</v>
      </c>
      <c r="DM60">
        <v>0</v>
      </c>
      <c r="DN60">
        <v>3.5999999999999997E-2</v>
      </c>
      <c r="DO60">
        <v>1.7000000000000001E-2</v>
      </c>
      <c r="DP60">
        <v>0.377</v>
      </c>
      <c r="DQ60">
        <v>-0.105</v>
      </c>
      <c r="DR60">
        <v>400</v>
      </c>
      <c r="DS60">
        <v>12</v>
      </c>
      <c r="DT60">
        <v>0.27</v>
      </c>
      <c r="DU60">
        <v>0.26</v>
      </c>
      <c r="DV60">
        <v>7.7161046295101698</v>
      </c>
      <c r="DW60">
        <v>-1.25577625213225</v>
      </c>
      <c r="DX60">
        <v>9.2470133015735201E-2</v>
      </c>
      <c r="DY60">
        <v>0</v>
      </c>
      <c r="DZ60">
        <v>-10.2717266666667</v>
      </c>
      <c r="EA60">
        <v>1.5369877641823899</v>
      </c>
      <c r="EB60">
        <v>0.112785758360215</v>
      </c>
      <c r="EC60">
        <v>0</v>
      </c>
      <c r="ED60">
        <v>2.5451790000000001</v>
      </c>
      <c r="EE60">
        <v>0.178561868743042</v>
      </c>
      <c r="EF60">
        <v>1.4176371973581001E-2</v>
      </c>
      <c r="EG60">
        <v>1</v>
      </c>
      <c r="EH60">
        <v>1</v>
      </c>
      <c r="EI60">
        <v>3</v>
      </c>
      <c r="EJ60" t="s">
        <v>318</v>
      </c>
      <c r="EK60">
        <v>100</v>
      </c>
      <c r="EL60">
        <v>100</v>
      </c>
      <c r="EM60">
        <v>0</v>
      </c>
      <c r="EN60">
        <v>0.32219999999999999</v>
      </c>
      <c r="EO60">
        <v>0</v>
      </c>
      <c r="EP60">
        <v>0</v>
      </c>
      <c r="EQ60">
        <v>0</v>
      </c>
      <c r="ER60">
        <v>0</v>
      </c>
      <c r="ES60">
        <v>0.225432467281933</v>
      </c>
      <c r="ET60">
        <v>0</v>
      </c>
      <c r="EU60">
        <v>0</v>
      </c>
      <c r="EV60">
        <v>0</v>
      </c>
      <c r="EW60">
        <v>-1</v>
      </c>
      <c r="EX60">
        <v>-1</v>
      </c>
      <c r="EY60">
        <v>-1</v>
      </c>
      <c r="EZ60">
        <v>-1</v>
      </c>
      <c r="FA60">
        <v>1382.1</v>
      </c>
      <c r="FB60">
        <v>1382.1</v>
      </c>
      <c r="FC60">
        <v>2</v>
      </c>
      <c r="FD60">
        <v>437.57</v>
      </c>
      <c r="FE60">
        <v>443.76600000000002</v>
      </c>
      <c r="FF60">
        <v>36.347499999999997</v>
      </c>
      <c r="FG60">
        <v>33.418500000000002</v>
      </c>
      <c r="FH60">
        <v>30.0014</v>
      </c>
      <c r="FI60">
        <v>33.0032</v>
      </c>
      <c r="FJ60">
        <v>32.865000000000002</v>
      </c>
      <c r="FK60">
        <v>31.1143</v>
      </c>
      <c r="FL60">
        <v>0</v>
      </c>
      <c r="FM60">
        <v>100</v>
      </c>
      <c r="FN60">
        <v>-999.9</v>
      </c>
      <c r="FO60">
        <v>400</v>
      </c>
      <c r="FP60">
        <v>42.040900000000001</v>
      </c>
      <c r="FQ60">
        <v>100.881</v>
      </c>
      <c r="FR60">
        <v>101.09099999999999</v>
      </c>
    </row>
    <row r="61" spans="1:174" x14ac:dyDescent="0.25">
      <c r="A61">
        <v>45</v>
      </c>
      <c r="B61">
        <v>1604005875.5999999</v>
      </c>
      <c r="C61">
        <v>5968.5</v>
      </c>
      <c r="D61" t="s">
        <v>492</v>
      </c>
      <c r="E61" t="s">
        <v>493</v>
      </c>
      <c r="F61" t="s">
        <v>402</v>
      </c>
      <c r="G61" t="s">
        <v>351</v>
      </c>
      <c r="H61">
        <v>1604005867.5999999</v>
      </c>
      <c r="I61">
        <f t="shared" si="45"/>
        <v>5.9103795547411023E-3</v>
      </c>
      <c r="J61">
        <f t="shared" si="46"/>
        <v>17.326996539838031</v>
      </c>
      <c r="K61">
        <f t="shared" si="47"/>
        <v>376.53670967741903</v>
      </c>
      <c r="L61">
        <f t="shared" si="48"/>
        <v>237.85456735253604</v>
      </c>
      <c r="M61">
        <f t="shared" si="49"/>
        <v>24.189804187923446</v>
      </c>
      <c r="N61">
        <f t="shared" si="50"/>
        <v>38.293774965278722</v>
      </c>
      <c r="O61">
        <f t="shared" si="51"/>
        <v>0.22895968840852851</v>
      </c>
      <c r="P61">
        <f t="shared" si="52"/>
        <v>2.9583180405389631</v>
      </c>
      <c r="Q61">
        <f t="shared" si="53"/>
        <v>0.21955097129261789</v>
      </c>
      <c r="R61">
        <f t="shared" si="54"/>
        <v>0.13803247512702965</v>
      </c>
      <c r="S61">
        <f t="shared" si="55"/>
        <v>214.76495804349528</v>
      </c>
      <c r="T61">
        <f t="shared" si="56"/>
        <v>37.578797725929576</v>
      </c>
      <c r="U61">
        <f t="shared" si="57"/>
        <v>36.908090322580598</v>
      </c>
      <c r="V61">
        <f t="shared" si="58"/>
        <v>6.2733179800897396</v>
      </c>
      <c r="W61">
        <f t="shared" si="59"/>
        <v>55.583436003077665</v>
      </c>
      <c r="X61">
        <f t="shared" si="60"/>
        <v>3.669353237796567</v>
      </c>
      <c r="Y61">
        <f t="shared" si="61"/>
        <v>6.6015228666205417</v>
      </c>
      <c r="Z61">
        <f t="shared" si="62"/>
        <v>2.6039647422931727</v>
      </c>
      <c r="AA61">
        <f t="shared" si="63"/>
        <v>-260.64773836408261</v>
      </c>
      <c r="AB61">
        <f t="shared" si="64"/>
        <v>149.40914737440031</v>
      </c>
      <c r="AC61">
        <f t="shared" si="65"/>
        <v>12.070102996871416</v>
      </c>
      <c r="AD61">
        <f t="shared" si="66"/>
        <v>115.59647005068439</v>
      </c>
      <c r="AE61">
        <v>28</v>
      </c>
      <c r="AF61">
        <v>6</v>
      </c>
      <c r="AG61">
        <f t="shared" si="67"/>
        <v>1</v>
      </c>
      <c r="AH61">
        <f t="shared" si="68"/>
        <v>0</v>
      </c>
      <c r="AI61">
        <f t="shared" si="69"/>
        <v>51872.968538351779</v>
      </c>
      <c r="AJ61" t="s">
        <v>290</v>
      </c>
      <c r="AK61">
        <v>15552.9</v>
      </c>
      <c r="AL61">
        <v>715.47692307692296</v>
      </c>
      <c r="AM61">
        <v>3262.08</v>
      </c>
      <c r="AN61">
        <f t="shared" si="70"/>
        <v>2546.603076923077</v>
      </c>
      <c r="AO61">
        <f t="shared" si="71"/>
        <v>0.78066849277855754</v>
      </c>
      <c r="AP61">
        <v>-0.57774747981622299</v>
      </c>
      <c r="AQ61" t="s">
        <v>494</v>
      </c>
      <c r="AR61">
        <v>15320</v>
      </c>
      <c r="AS61">
        <v>1012.1444</v>
      </c>
      <c r="AT61">
        <v>5.13</v>
      </c>
      <c r="AU61">
        <f t="shared" si="72"/>
        <v>-196.29910331384016</v>
      </c>
      <c r="AV61">
        <v>0.5</v>
      </c>
      <c r="AW61">
        <f t="shared" si="73"/>
        <v>1095.8681890221012</v>
      </c>
      <c r="AX61">
        <f t="shared" si="74"/>
        <v>17.326996539838031</v>
      </c>
      <c r="AY61">
        <f t="shared" si="75"/>
        <v>-107558.97142760018</v>
      </c>
      <c r="AZ61">
        <f t="shared" si="76"/>
        <v>198.56140350877195</v>
      </c>
      <c r="BA61">
        <f t="shared" si="77"/>
        <v>1.6338410220330939E-2</v>
      </c>
      <c r="BB61">
        <f t="shared" si="78"/>
        <v>634.88304093567251</v>
      </c>
      <c r="BC61" t="s">
        <v>495</v>
      </c>
      <c r="BD61">
        <v>-1013.49</v>
      </c>
      <c r="BE61">
        <f t="shared" si="79"/>
        <v>1018.62</v>
      </c>
      <c r="BF61">
        <f t="shared" si="80"/>
        <v>-0.98860654611140564</v>
      </c>
      <c r="BG61">
        <f t="shared" si="81"/>
        <v>0.76175808137862322</v>
      </c>
      <c r="BH61">
        <f t="shared" si="82"/>
        <v>1.4176374490904231</v>
      </c>
      <c r="BI61">
        <f t="shared" si="83"/>
        <v>1.2789390029070398</v>
      </c>
      <c r="BJ61">
        <f t="shared" si="84"/>
        <v>0.98992085360394078</v>
      </c>
      <c r="BK61">
        <f t="shared" si="85"/>
        <v>1.0079146396059224E-2</v>
      </c>
      <c r="BL61">
        <f t="shared" si="86"/>
        <v>1299.98</v>
      </c>
      <c r="BM61">
        <f t="shared" si="87"/>
        <v>1095.8681890221012</v>
      </c>
      <c r="BN61">
        <f t="shared" si="88"/>
        <v>0.84298849907083284</v>
      </c>
      <c r="BO61">
        <f t="shared" si="89"/>
        <v>0.19597699814166605</v>
      </c>
      <c r="BP61">
        <v>6</v>
      </c>
      <c r="BQ61">
        <v>0.5</v>
      </c>
      <c r="BR61" t="s">
        <v>293</v>
      </c>
      <c r="BS61">
        <v>2</v>
      </c>
      <c r="BT61">
        <v>1604005867.5999999</v>
      </c>
      <c r="BU61">
        <v>376.53670967741903</v>
      </c>
      <c r="BV61">
        <v>400.00016129032298</v>
      </c>
      <c r="BW61">
        <v>36.080177419354797</v>
      </c>
      <c r="BX61">
        <v>29.2434774193548</v>
      </c>
      <c r="BY61">
        <v>376.53670967741903</v>
      </c>
      <c r="BZ61">
        <v>35.615470967741899</v>
      </c>
      <c r="CA61">
        <v>499.98964516129001</v>
      </c>
      <c r="CB61">
        <v>101.600032258065</v>
      </c>
      <c r="CC61">
        <v>9.9945409677419397E-2</v>
      </c>
      <c r="CD61">
        <v>37.844890322580603</v>
      </c>
      <c r="CE61">
        <v>36.908090322580598</v>
      </c>
      <c r="CF61">
        <v>999.9</v>
      </c>
      <c r="CG61">
        <v>0</v>
      </c>
      <c r="CH61">
        <v>0</v>
      </c>
      <c r="CI61">
        <v>10004.839354838699</v>
      </c>
      <c r="CJ61">
        <v>0</v>
      </c>
      <c r="CK61">
        <v>315.77848387096799</v>
      </c>
      <c r="CL61">
        <v>1299.98</v>
      </c>
      <c r="CM61">
        <v>0.89999812903225795</v>
      </c>
      <c r="CN61">
        <v>0.10000185161290299</v>
      </c>
      <c r="CO61">
        <v>0</v>
      </c>
      <c r="CP61">
        <v>1012.96</v>
      </c>
      <c r="CQ61">
        <v>4.99979</v>
      </c>
      <c r="CR61">
        <v>13670.0193548387</v>
      </c>
      <c r="CS61">
        <v>11051.0903225806</v>
      </c>
      <c r="CT61">
        <v>47.304000000000002</v>
      </c>
      <c r="CU61">
        <v>49.828258064516099</v>
      </c>
      <c r="CV61">
        <v>48.308</v>
      </c>
      <c r="CW61">
        <v>49.311999999999998</v>
      </c>
      <c r="CX61">
        <v>49.375</v>
      </c>
      <c r="CY61">
        <v>1165.48096774194</v>
      </c>
      <c r="CZ61">
        <v>129.49967741935501</v>
      </c>
      <c r="DA61">
        <v>0</v>
      </c>
      <c r="DB61">
        <v>109.5</v>
      </c>
      <c r="DC61">
        <v>0</v>
      </c>
      <c r="DD61">
        <v>1012.1444</v>
      </c>
      <c r="DE61">
        <v>-74.711538354765096</v>
      </c>
      <c r="DF61">
        <v>-2401.3153779239701</v>
      </c>
      <c r="DG61">
        <v>13652.208000000001</v>
      </c>
      <c r="DH61">
        <v>15</v>
      </c>
      <c r="DI61">
        <v>0</v>
      </c>
      <c r="DJ61" t="s">
        <v>294</v>
      </c>
      <c r="DK61">
        <v>1603922837.0999999</v>
      </c>
      <c r="DL61">
        <v>1603922837.0999999</v>
      </c>
      <c r="DM61">
        <v>0</v>
      </c>
      <c r="DN61">
        <v>3.5999999999999997E-2</v>
      </c>
      <c r="DO61">
        <v>1.7000000000000001E-2</v>
      </c>
      <c r="DP61">
        <v>0.377</v>
      </c>
      <c r="DQ61">
        <v>-0.105</v>
      </c>
      <c r="DR61">
        <v>400</v>
      </c>
      <c r="DS61">
        <v>12</v>
      </c>
      <c r="DT61">
        <v>0.27</v>
      </c>
      <c r="DU61">
        <v>0.26</v>
      </c>
      <c r="DV61">
        <v>17.332344580347499</v>
      </c>
      <c r="DW61">
        <v>-1.2382288307173599</v>
      </c>
      <c r="DX61">
        <v>8.9968337598000395E-2</v>
      </c>
      <c r="DY61">
        <v>0</v>
      </c>
      <c r="DZ61">
        <v>-23.456896666666701</v>
      </c>
      <c r="EA61">
        <v>1.5249557285872799</v>
      </c>
      <c r="EB61">
        <v>0.110686185477482</v>
      </c>
      <c r="EC61">
        <v>0</v>
      </c>
      <c r="ED61">
        <v>6.8362179999999997</v>
      </c>
      <c r="EE61">
        <v>-0.17295911012236401</v>
      </c>
      <c r="EF61">
        <v>1.32233052852403E-2</v>
      </c>
      <c r="EG61">
        <v>1</v>
      </c>
      <c r="EH61">
        <v>1</v>
      </c>
      <c r="EI61">
        <v>3</v>
      </c>
      <c r="EJ61" t="s">
        <v>318</v>
      </c>
      <c r="EK61">
        <v>100</v>
      </c>
      <c r="EL61">
        <v>100</v>
      </c>
      <c r="EM61">
        <v>0</v>
      </c>
      <c r="EN61">
        <v>0.46329999999999999</v>
      </c>
      <c r="EO61">
        <v>0</v>
      </c>
      <c r="EP61">
        <v>0</v>
      </c>
      <c r="EQ61">
        <v>0</v>
      </c>
      <c r="ER61">
        <v>0</v>
      </c>
      <c r="ES61">
        <v>0.225432467281933</v>
      </c>
      <c r="ET61">
        <v>0</v>
      </c>
      <c r="EU61">
        <v>0</v>
      </c>
      <c r="EV61">
        <v>0</v>
      </c>
      <c r="EW61">
        <v>-1</v>
      </c>
      <c r="EX61">
        <v>-1</v>
      </c>
      <c r="EY61">
        <v>-1</v>
      </c>
      <c r="EZ61">
        <v>-1</v>
      </c>
      <c r="FA61">
        <v>1384</v>
      </c>
      <c r="FB61">
        <v>1384</v>
      </c>
      <c r="FC61">
        <v>2</v>
      </c>
      <c r="FD61">
        <v>473.87</v>
      </c>
      <c r="FE61">
        <v>447.65800000000002</v>
      </c>
      <c r="FF61">
        <v>36.564599999999999</v>
      </c>
      <c r="FG61">
        <v>33.756999999999998</v>
      </c>
      <c r="FH61">
        <v>30.001000000000001</v>
      </c>
      <c r="FI61">
        <v>33.311799999999998</v>
      </c>
      <c r="FJ61">
        <v>33.155500000000004</v>
      </c>
      <c r="FK61">
        <v>31.135100000000001</v>
      </c>
      <c r="FL61">
        <v>0</v>
      </c>
      <c r="FM61">
        <v>100</v>
      </c>
      <c r="FN61">
        <v>-999.9</v>
      </c>
      <c r="FO61">
        <v>400</v>
      </c>
      <c r="FP61">
        <v>42.040900000000001</v>
      </c>
      <c r="FQ61">
        <v>100.818</v>
      </c>
      <c r="FR61">
        <v>101.042</v>
      </c>
    </row>
    <row r="62" spans="1:174" x14ac:dyDescent="0.25">
      <c r="A62">
        <v>46</v>
      </c>
      <c r="B62">
        <v>1604005953.0999999</v>
      </c>
      <c r="C62">
        <v>6046</v>
      </c>
      <c r="D62" t="s">
        <v>496</v>
      </c>
      <c r="E62" t="s">
        <v>497</v>
      </c>
      <c r="F62" t="s">
        <v>402</v>
      </c>
      <c r="G62" t="s">
        <v>351</v>
      </c>
      <c r="H62">
        <v>1604005945.0999999</v>
      </c>
      <c r="I62">
        <f t="shared" si="45"/>
        <v>4.0628873680393683E-3</v>
      </c>
      <c r="J62">
        <f t="shared" si="46"/>
        <v>12.122133995244585</v>
      </c>
      <c r="K62">
        <f t="shared" si="47"/>
        <v>383.57209677419399</v>
      </c>
      <c r="L62">
        <f t="shared" si="48"/>
        <v>234.17450928044593</v>
      </c>
      <c r="M62">
        <f t="shared" si="49"/>
        <v>23.816510140191959</v>
      </c>
      <c r="N62">
        <f t="shared" si="50"/>
        <v>39.010858869258257</v>
      </c>
      <c r="O62">
        <f t="shared" si="51"/>
        <v>0.14663753408135691</v>
      </c>
      <c r="P62">
        <f t="shared" si="52"/>
        <v>2.9567043687108203</v>
      </c>
      <c r="Q62">
        <f t="shared" si="53"/>
        <v>0.14271385717255466</v>
      </c>
      <c r="R62">
        <f t="shared" si="54"/>
        <v>8.9539942785211837E-2</v>
      </c>
      <c r="S62">
        <f t="shared" si="55"/>
        <v>214.76984423339985</v>
      </c>
      <c r="T62">
        <f t="shared" si="56"/>
        <v>38.015273833902434</v>
      </c>
      <c r="U62">
        <f t="shared" si="57"/>
        <v>36.675461290322602</v>
      </c>
      <c r="V62">
        <f t="shared" si="58"/>
        <v>6.1940480365716057</v>
      </c>
      <c r="W62">
        <f t="shared" si="59"/>
        <v>52.146754883397776</v>
      </c>
      <c r="X62">
        <f t="shared" si="60"/>
        <v>3.4357315121681165</v>
      </c>
      <c r="Y62">
        <f t="shared" si="61"/>
        <v>6.5885816286182131</v>
      </c>
      <c r="Z62">
        <f t="shared" si="62"/>
        <v>2.7583165244034893</v>
      </c>
      <c r="AA62">
        <f t="shared" si="63"/>
        <v>-179.17333293053613</v>
      </c>
      <c r="AB62">
        <f t="shared" si="64"/>
        <v>180.64445579332661</v>
      </c>
      <c r="AC62">
        <f t="shared" si="65"/>
        <v>14.58248565333766</v>
      </c>
      <c r="AD62">
        <f t="shared" si="66"/>
        <v>230.823452749528</v>
      </c>
      <c r="AE62">
        <v>99</v>
      </c>
      <c r="AF62">
        <v>19</v>
      </c>
      <c r="AG62">
        <f t="shared" si="67"/>
        <v>1</v>
      </c>
      <c r="AH62">
        <f t="shared" si="68"/>
        <v>0</v>
      </c>
      <c r="AI62">
        <f t="shared" si="69"/>
        <v>51833.567735462013</v>
      </c>
      <c r="AJ62" t="s">
        <v>290</v>
      </c>
      <c r="AK62">
        <v>15552.9</v>
      </c>
      <c r="AL62">
        <v>715.47692307692296</v>
      </c>
      <c r="AM62">
        <v>3262.08</v>
      </c>
      <c r="AN62">
        <f t="shared" si="70"/>
        <v>2546.603076923077</v>
      </c>
      <c r="AO62">
        <f t="shared" si="71"/>
        <v>0.78066849277855754</v>
      </c>
      <c r="AP62">
        <v>-0.57774747981622299</v>
      </c>
      <c r="AQ62" t="s">
        <v>498</v>
      </c>
      <c r="AR62">
        <v>15288</v>
      </c>
      <c r="AS62">
        <v>887.56256538461503</v>
      </c>
      <c r="AT62">
        <v>2.91</v>
      </c>
      <c r="AU62">
        <f t="shared" si="72"/>
        <v>-304.00431800158589</v>
      </c>
      <c r="AV62">
        <v>0.5</v>
      </c>
      <c r="AW62">
        <f t="shared" si="73"/>
        <v>1095.892710638683</v>
      </c>
      <c r="AX62">
        <f t="shared" si="74"/>
        <v>12.122133995244585</v>
      </c>
      <c r="AY62">
        <f t="shared" si="75"/>
        <v>-166578.05805031105</v>
      </c>
      <c r="AZ62">
        <f t="shared" si="76"/>
        <v>-0.72852233676975942</v>
      </c>
      <c r="BA62">
        <f t="shared" si="77"/>
        <v>1.1588617527768167E-2</v>
      </c>
      <c r="BB62">
        <f t="shared" si="78"/>
        <v>1119.9896907216494</v>
      </c>
      <c r="BC62" t="s">
        <v>499</v>
      </c>
      <c r="BD62">
        <v>5.03</v>
      </c>
      <c r="BE62">
        <f t="shared" si="79"/>
        <v>-2.12</v>
      </c>
      <c r="BF62">
        <f t="shared" si="80"/>
        <v>417.28894593613916</v>
      </c>
      <c r="BG62">
        <f t="shared" si="81"/>
        <v>1.0006508957492211</v>
      </c>
      <c r="BH62">
        <f t="shared" si="82"/>
        <v>1.2415010250049385</v>
      </c>
      <c r="BI62">
        <f t="shared" si="83"/>
        <v>1.2798107524231375</v>
      </c>
      <c r="BJ62">
        <f t="shared" si="84"/>
        <v>2.3648624670748912</v>
      </c>
      <c r="BK62">
        <f t="shared" si="85"/>
        <v>-1.3648624670748912</v>
      </c>
      <c r="BL62">
        <f t="shared" si="86"/>
        <v>1300.00903225806</v>
      </c>
      <c r="BM62">
        <f t="shared" si="87"/>
        <v>1095.892710638683</v>
      </c>
      <c r="BN62">
        <f t="shared" si="88"/>
        <v>0.84298853580668143</v>
      </c>
      <c r="BO62">
        <f t="shared" si="89"/>
        <v>0.19597707161336317</v>
      </c>
      <c r="BP62">
        <v>6</v>
      </c>
      <c r="BQ62">
        <v>0.5</v>
      </c>
      <c r="BR62" t="s">
        <v>293</v>
      </c>
      <c r="BS62">
        <v>2</v>
      </c>
      <c r="BT62">
        <v>1604005945.0999999</v>
      </c>
      <c r="BU62">
        <v>383.57209677419399</v>
      </c>
      <c r="BV62">
        <v>399.98083870967702</v>
      </c>
      <c r="BW62">
        <v>33.781638709677402</v>
      </c>
      <c r="BX62">
        <v>29.073145161290299</v>
      </c>
      <c r="BY62">
        <v>383.57209677419399</v>
      </c>
      <c r="BZ62">
        <v>33.395200000000003</v>
      </c>
      <c r="CA62">
        <v>500.24106451612897</v>
      </c>
      <c r="CB62">
        <v>101.60435483870999</v>
      </c>
      <c r="CC62">
        <v>9.9755541935483902E-2</v>
      </c>
      <c r="CD62">
        <v>37.808725806451598</v>
      </c>
      <c r="CE62">
        <v>36.675461290322602</v>
      </c>
      <c r="CF62">
        <v>999.9</v>
      </c>
      <c r="CG62">
        <v>0</v>
      </c>
      <c r="CH62">
        <v>0</v>
      </c>
      <c r="CI62">
        <v>9995.2603225806397</v>
      </c>
      <c r="CJ62">
        <v>0</v>
      </c>
      <c r="CK62">
        <v>655.67170967741902</v>
      </c>
      <c r="CL62">
        <v>1300.00903225806</v>
      </c>
      <c r="CM62">
        <v>0.89999709677419404</v>
      </c>
      <c r="CN62">
        <v>0.10000288387096801</v>
      </c>
      <c r="CO62">
        <v>0</v>
      </c>
      <c r="CP62">
        <v>893.45718387096804</v>
      </c>
      <c r="CQ62">
        <v>4.99979</v>
      </c>
      <c r="CR62">
        <v>13414.0741935484</v>
      </c>
      <c r="CS62">
        <v>11051.3516129032</v>
      </c>
      <c r="CT62">
        <v>47.169032258064497</v>
      </c>
      <c r="CU62">
        <v>49.685161290322597</v>
      </c>
      <c r="CV62">
        <v>48.122741935483901</v>
      </c>
      <c r="CW62">
        <v>49.127000000000002</v>
      </c>
      <c r="CX62">
        <v>49.276000000000003</v>
      </c>
      <c r="CY62">
        <v>1165.5058064516099</v>
      </c>
      <c r="CZ62">
        <v>129.50419354838701</v>
      </c>
      <c r="DA62">
        <v>0</v>
      </c>
      <c r="DB62">
        <v>76.399999856948895</v>
      </c>
      <c r="DC62">
        <v>0</v>
      </c>
      <c r="DD62">
        <v>887.56256538461503</v>
      </c>
      <c r="DE62">
        <v>-865.32657777949998</v>
      </c>
      <c r="DF62">
        <v>41041.633985400797</v>
      </c>
      <c r="DG62">
        <v>13718.069230769201</v>
      </c>
      <c r="DH62">
        <v>15</v>
      </c>
      <c r="DI62">
        <v>0</v>
      </c>
      <c r="DJ62" t="s">
        <v>294</v>
      </c>
      <c r="DK62">
        <v>1603922837.0999999</v>
      </c>
      <c r="DL62">
        <v>1603922837.0999999</v>
      </c>
      <c r="DM62">
        <v>0</v>
      </c>
      <c r="DN62">
        <v>3.5999999999999997E-2</v>
      </c>
      <c r="DO62">
        <v>1.7000000000000001E-2</v>
      </c>
      <c r="DP62">
        <v>0.377</v>
      </c>
      <c r="DQ62">
        <v>-0.105</v>
      </c>
      <c r="DR62">
        <v>400</v>
      </c>
      <c r="DS62">
        <v>12</v>
      </c>
      <c r="DT62">
        <v>0.27</v>
      </c>
      <c r="DU62">
        <v>0.26</v>
      </c>
      <c r="DV62">
        <v>12.090933344769301</v>
      </c>
      <c r="DW62">
        <v>1.51466324671366</v>
      </c>
      <c r="DX62">
        <v>0.115549864180789</v>
      </c>
      <c r="DY62">
        <v>0</v>
      </c>
      <c r="DZ62">
        <v>-16.399560000000001</v>
      </c>
      <c r="EA62">
        <v>-2.29863403781982</v>
      </c>
      <c r="EB62">
        <v>0.16900061262216401</v>
      </c>
      <c r="EC62">
        <v>0</v>
      </c>
      <c r="ED62">
        <v>4.7031660000000004</v>
      </c>
      <c r="EE62">
        <v>1.32598958843158</v>
      </c>
      <c r="EF62">
        <v>9.5706550998351195E-2</v>
      </c>
      <c r="EG62">
        <v>0</v>
      </c>
      <c r="EH62">
        <v>0</v>
      </c>
      <c r="EI62">
        <v>3</v>
      </c>
      <c r="EJ62" t="s">
        <v>295</v>
      </c>
      <c r="EK62">
        <v>100</v>
      </c>
      <c r="EL62">
        <v>100</v>
      </c>
      <c r="EM62">
        <v>0</v>
      </c>
      <c r="EN62">
        <v>0.3911</v>
      </c>
      <c r="EO62">
        <v>0</v>
      </c>
      <c r="EP62">
        <v>0</v>
      </c>
      <c r="EQ62">
        <v>0</v>
      </c>
      <c r="ER62">
        <v>0</v>
      </c>
      <c r="ES62">
        <v>0.225432467281933</v>
      </c>
      <c r="ET62">
        <v>0</v>
      </c>
      <c r="EU62">
        <v>0</v>
      </c>
      <c r="EV62">
        <v>0</v>
      </c>
      <c r="EW62">
        <v>-1</v>
      </c>
      <c r="EX62">
        <v>-1</v>
      </c>
      <c r="EY62">
        <v>-1</v>
      </c>
      <c r="EZ62">
        <v>-1</v>
      </c>
      <c r="FA62">
        <v>1385.3</v>
      </c>
      <c r="FB62">
        <v>1385.3</v>
      </c>
      <c r="FC62">
        <v>2</v>
      </c>
      <c r="FD62">
        <v>399.33199999999999</v>
      </c>
      <c r="FE62">
        <v>430.43099999999998</v>
      </c>
      <c r="FF62">
        <v>36.605800000000002</v>
      </c>
      <c r="FG62">
        <v>33.8752</v>
      </c>
      <c r="FH62">
        <v>29.999199999999998</v>
      </c>
      <c r="FI62">
        <v>33.418799999999997</v>
      </c>
      <c r="FJ62">
        <v>33.242899999999999</v>
      </c>
      <c r="FK62">
        <v>31.143000000000001</v>
      </c>
      <c r="FL62">
        <v>0</v>
      </c>
      <c r="FM62">
        <v>100</v>
      </c>
      <c r="FN62">
        <v>-999.9</v>
      </c>
      <c r="FO62">
        <v>400</v>
      </c>
      <c r="FP62">
        <v>42.040900000000001</v>
      </c>
      <c r="FQ62">
        <v>100.809</v>
      </c>
      <c r="FR62">
        <v>101.029</v>
      </c>
    </row>
    <row r="63" spans="1:174" x14ac:dyDescent="0.25">
      <c r="A63">
        <v>47</v>
      </c>
      <c r="B63">
        <v>1604006013.5999999</v>
      </c>
      <c r="C63">
        <v>6106.5</v>
      </c>
      <c r="D63" t="s">
        <v>500</v>
      </c>
      <c r="E63" t="s">
        <v>501</v>
      </c>
      <c r="F63" t="s">
        <v>502</v>
      </c>
      <c r="G63" t="s">
        <v>481</v>
      </c>
      <c r="H63">
        <v>1604006005.5999999</v>
      </c>
      <c r="I63">
        <f t="shared" si="45"/>
        <v>1.5690334826042979E-3</v>
      </c>
      <c r="J63">
        <f t="shared" si="46"/>
        <v>5.1621760673017905</v>
      </c>
      <c r="K63">
        <f t="shared" si="47"/>
        <v>393.12203225806502</v>
      </c>
      <c r="L63">
        <f t="shared" si="48"/>
        <v>202.21245234140449</v>
      </c>
      <c r="M63">
        <f t="shared" si="49"/>
        <v>20.563172995651627</v>
      </c>
      <c r="N63">
        <f t="shared" si="50"/>
        <v>39.976946345897744</v>
      </c>
      <c r="O63">
        <f t="shared" si="51"/>
        <v>4.7538716668804513E-2</v>
      </c>
      <c r="P63">
        <f t="shared" si="52"/>
        <v>2.957135100552462</v>
      </c>
      <c r="Q63">
        <f t="shared" si="53"/>
        <v>4.7118198989785802E-2</v>
      </c>
      <c r="R63">
        <f t="shared" si="54"/>
        <v>2.9486346047180756E-2</v>
      </c>
      <c r="S63">
        <f t="shared" si="55"/>
        <v>214.76952306441549</v>
      </c>
      <c r="T63">
        <f t="shared" si="56"/>
        <v>38.414619389133875</v>
      </c>
      <c r="U63">
        <f t="shared" si="57"/>
        <v>37.004280645161302</v>
      </c>
      <c r="V63">
        <f t="shared" si="58"/>
        <v>6.3063519958358798</v>
      </c>
      <c r="W63">
        <f t="shared" si="59"/>
        <v>47.300540379346323</v>
      </c>
      <c r="X63">
        <f t="shared" si="60"/>
        <v>3.0762698079565269</v>
      </c>
      <c r="Y63">
        <f t="shared" si="61"/>
        <v>6.5036673646539844</v>
      </c>
      <c r="Z63">
        <f t="shared" si="62"/>
        <v>3.2300821878793529</v>
      </c>
      <c r="AA63">
        <f t="shared" si="63"/>
        <v>-69.194376582849543</v>
      </c>
      <c r="AB63">
        <f t="shared" si="64"/>
        <v>90.172361024405632</v>
      </c>
      <c r="AC63">
        <f t="shared" si="65"/>
        <v>7.2812332522983274</v>
      </c>
      <c r="AD63">
        <f t="shared" si="66"/>
        <v>243.02874075826992</v>
      </c>
      <c r="AE63">
        <v>0</v>
      </c>
      <c r="AF63">
        <v>0</v>
      </c>
      <c r="AG63">
        <f t="shared" si="67"/>
        <v>1</v>
      </c>
      <c r="AH63">
        <f t="shared" si="68"/>
        <v>0</v>
      </c>
      <c r="AI63">
        <f t="shared" si="69"/>
        <v>51885.307819643582</v>
      </c>
      <c r="AJ63" t="s">
        <v>290</v>
      </c>
      <c r="AK63">
        <v>15552.9</v>
      </c>
      <c r="AL63">
        <v>715.47692307692296</v>
      </c>
      <c r="AM63">
        <v>3262.08</v>
      </c>
      <c r="AN63">
        <f t="shared" si="70"/>
        <v>2546.603076923077</v>
      </c>
      <c r="AO63">
        <f t="shared" si="71"/>
        <v>0.78066849277855754</v>
      </c>
      <c r="AP63">
        <v>-0.57774747981622299</v>
      </c>
      <c r="AQ63" t="s">
        <v>503</v>
      </c>
      <c r="AR63">
        <v>15309.9</v>
      </c>
      <c r="AS63">
        <v>602.31349999999998</v>
      </c>
      <c r="AT63">
        <v>128.87</v>
      </c>
      <c r="AU63">
        <f t="shared" si="72"/>
        <v>-3.6738069372235582</v>
      </c>
      <c r="AV63">
        <v>0.5</v>
      </c>
      <c r="AW63">
        <f t="shared" si="73"/>
        <v>1095.8913219105009</v>
      </c>
      <c r="AX63">
        <f t="shared" si="74"/>
        <v>5.1621760673017905</v>
      </c>
      <c r="AY63">
        <f t="shared" si="75"/>
        <v>-2013.0465704389469</v>
      </c>
      <c r="AZ63">
        <f t="shared" si="76"/>
        <v>0.98898114378831381</v>
      </c>
      <c r="BA63">
        <f t="shared" si="77"/>
        <v>5.237675882962034E-3</v>
      </c>
      <c r="BB63">
        <f t="shared" si="78"/>
        <v>24.312951035927679</v>
      </c>
      <c r="BC63" t="s">
        <v>504</v>
      </c>
      <c r="BD63">
        <v>1.42</v>
      </c>
      <c r="BE63">
        <f t="shared" si="79"/>
        <v>127.45</v>
      </c>
      <c r="BF63">
        <f t="shared" si="80"/>
        <v>-3.7147391133777949</v>
      </c>
      <c r="BG63">
        <f t="shared" si="81"/>
        <v>0.96091282133065092</v>
      </c>
      <c r="BH63">
        <f t="shared" si="82"/>
        <v>0.80708815626766195</v>
      </c>
      <c r="BI63">
        <f t="shared" si="83"/>
        <v>1.2303487843836616</v>
      </c>
      <c r="BJ63">
        <f t="shared" si="84"/>
        <v>-8.7577806922748171E-3</v>
      </c>
      <c r="BK63">
        <f t="shared" si="85"/>
        <v>1.0087577806922747</v>
      </c>
      <c r="BL63">
        <f t="shared" si="86"/>
        <v>1300.0074193548401</v>
      </c>
      <c r="BM63">
        <f t="shared" si="87"/>
        <v>1095.8913219105009</v>
      </c>
      <c r="BN63">
        <f t="shared" si="88"/>
        <v>0.84298851344584125</v>
      </c>
      <c r="BO63">
        <f t="shared" si="89"/>
        <v>0.19597702689168231</v>
      </c>
      <c r="BP63">
        <v>6</v>
      </c>
      <c r="BQ63">
        <v>0.5</v>
      </c>
      <c r="BR63" t="s">
        <v>293</v>
      </c>
      <c r="BS63">
        <v>2</v>
      </c>
      <c r="BT63">
        <v>1604006005.5999999</v>
      </c>
      <c r="BU63">
        <v>393.12203225806502</v>
      </c>
      <c r="BV63">
        <v>400.05606451612903</v>
      </c>
      <c r="BW63">
        <v>30.251170967741899</v>
      </c>
      <c r="BX63">
        <v>28.4254903225806</v>
      </c>
      <c r="BY63">
        <v>393.12203225806502</v>
      </c>
      <c r="BZ63">
        <v>29.976109677419402</v>
      </c>
      <c r="CA63">
        <v>500.05516129032299</v>
      </c>
      <c r="CB63">
        <v>101.59087096774201</v>
      </c>
      <c r="CC63">
        <v>0.100062293548387</v>
      </c>
      <c r="CD63">
        <v>37.569890322580598</v>
      </c>
      <c r="CE63">
        <v>37.004280645161302</v>
      </c>
      <c r="CF63">
        <v>999.9</v>
      </c>
      <c r="CG63">
        <v>0</v>
      </c>
      <c r="CH63">
        <v>0</v>
      </c>
      <c r="CI63">
        <v>9999.0300000000007</v>
      </c>
      <c r="CJ63">
        <v>0</v>
      </c>
      <c r="CK63">
        <v>490.792709677419</v>
      </c>
      <c r="CL63">
        <v>1300.0074193548401</v>
      </c>
      <c r="CM63">
        <v>0.899998967741936</v>
      </c>
      <c r="CN63">
        <v>0.10000067741935501</v>
      </c>
      <c r="CO63">
        <v>0</v>
      </c>
      <c r="CP63">
        <v>602.35616129032303</v>
      </c>
      <c r="CQ63">
        <v>4.99979</v>
      </c>
      <c r="CR63">
        <v>8523.7835483871004</v>
      </c>
      <c r="CS63">
        <v>11051.3580645161</v>
      </c>
      <c r="CT63">
        <v>46.896999999999998</v>
      </c>
      <c r="CU63">
        <v>49.3546774193548</v>
      </c>
      <c r="CV63">
        <v>47.875</v>
      </c>
      <c r="CW63">
        <v>48.838419354838699</v>
      </c>
      <c r="CX63">
        <v>49.021999999999998</v>
      </c>
      <c r="CY63">
        <v>1165.5038709677401</v>
      </c>
      <c r="CZ63">
        <v>129.50290322580599</v>
      </c>
      <c r="DA63">
        <v>0</v>
      </c>
      <c r="DB63">
        <v>60</v>
      </c>
      <c r="DC63">
        <v>0</v>
      </c>
      <c r="DD63">
        <v>602.31349999999998</v>
      </c>
      <c r="DE63">
        <v>-3.8409230639972201</v>
      </c>
      <c r="DF63">
        <v>-6.29812461043407</v>
      </c>
      <c r="DG63">
        <v>8527.2515384615399</v>
      </c>
      <c r="DH63">
        <v>15</v>
      </c>
      <c r="DI63">
        <v>0</v>
      </c>
      <c r="DJ63" t="s">
        <v>294</v>
      </c>
      <c r="DK63">
        <v>1603922837.0999999</v>
      </c>
      <c r="DL63">
        <v>1603922837.0999999</v>
      </c>
      <c r="DM63">
        <v>0</v>
      </c>
      <c r="DN63">
        <v>3.5999999999999997E-2</v>
      </c>
      <c r="DO63">
        <v>1.7000000000000001E-2</v>
      </c>
      <c r="DP63">
        <v>0.377</v>
      </c>
      <c r="DQ63">
        <v>-0.105</v>
      </c>
      <c r="DR63">
        <v>400</v>
      </c>
      <c r="DS63">
        <v>12</v>
      </c>
      <c r="DT63">
        <v>0.27</v>
      </c>
      <c r="DU63">
        <v>0.26</v>
      </c>
      <c r="DV63">
        <v>5.1588471413022896</v>
      </c>
      <c r="DW63">
        <v>1.46744691851672</v>
      </c>
      <c r="DX63">
        <v>0.112061084348011</v>
      </c>
      <c r="DY63">
        <v>0</v>
      </c>
      <c r="DZ63">
        <v>-6.9518943333333301</v>
      </c>
      <c r="EA63">
        <v>-2.8568673637374999</v>
      </c>
      <c r="EB63">
        <v>0.21465808481836601</v>
      </c>
      <c r="EC63">
        <v>0</v>
      </c>
      <c r="ED63">
        <v>1.84319733333333</v>
      </c>
      <c r="EE63">
        <v>3.1241694327030101</v>
      </c>
      <c r="EF63">
        <v>0.230260927904748</v>
      </c>
      <c r="EG63">
        <v>0</v>
      </c>
      <c r="EH63">
        <v>0</v>
      </c>
      <c r="EI63">
        <v>3</v>
      </c>
      <c r="EJ63" t="s">
        <v>295</v>
      </c>
      <c r="EK63">
        <v>100</v>
      </c>
      <c r="EL63">
        <v>100</v>
      </c>
      <c r="EM63">
        <v>0</v>
      </c>
      <c r="EN63">
        <v>0.28220000000000001</v>
      </c>
      <c r="EO63">
        <v>0</v>
      </c>
      <c r="EP63">
        <v>0</v>
      </c>
      <c r="EQ63">
        <v>0</v>
      </c>
      <c r="ER63">
        <v>0</v>
      </c>
      <c r="ES63">
        <v>-0.13641089254119901</v>
      </c>
      <c r="ET63">
        <v>-5.6976549660881903E-3</v>
      </c>
      <c r="EU63">
        <v>7.2294696533427402E-4</v>
      </c>
      <c r="EV63">
        <v>-2.5009322186793402E-6</v>
      </c>
      <c r="EW63">
        <v>-1</v>
      </c>
      <c r="EX63">
        <v>-1</v>
      </c>
      <c r="EY63">
        <v>-1</v>
      </c>
      <c r="EZ63">
        <v>-1</v>
      </c>
      <c r="FA63">
        <v>1386.3</v>
      </c>
      <c r="FB63">
        <v>1386.3</v>
      </c>
      <c r="FC63">
        <v>2</v>
      </c>
      <c r="FD63">
        <v>501.14800000000002</v>
      </c>
      <c r="FE63">
        <v>450.86399999999998</v>
      </c>
      <c r="FF63">
        <v>36.550600000000003</v>
      </c>
      <c r="FG63">
        <v>33.777500000000003</v>
      </c>
      <c r="FH63">
        <v>29.999500000000001</v>
      </c>
      <c r="FI63">
        <v>33.364699999999999</v>
      </c>
      <c r="FJ63">
        <v>33.1995</v>
      </c>
      <c r="FK63">
        <v>31.115500000000001</v>
      </c>
      <c r="FL63">
        <v>0</v>
      </c>
      <c r="FM63">
        <v>100</v>
      </c>
      <c r="FN63">
        <v>-999.9</v>
      </c>
      <c r="FO63">
        <v>400</v>
      </c>
      <c r="FP63">
        <v>42.040900000000001</v>
      </c>
      <c r="FQ63">
        <v>100.851</v>
      </c>
      <c r="FR63">
        <v>101.08</v>
      </c>
    </row>
    <row r="64" spans="1:174" x14ac:dyDescent="0.25">
      <c r="A64">
        <v>48</v>
      </c>
      <c r="B64">
        <v>1604006134.5999999</v>
      </c>
      <c r="C64">
        <v>6227.5</v>
      </c>
      <c r="D64" t="s">
        <v>505</v>
      </c>
      <c r="E64" t="s">
        <v>506</v>
      </c>
      <c r="F64" t="s">
        <v>502</v>
      </c>
      <c r="G64" t="s">
        <v>481</v>
      </c>
      <c r="H64">
        <v>1604006126.5999999</v>
      </c>
      <c r="I64">
        <f t="shared" si="45"/>
        <v>1.800858749677304E-3</v>
      </c>
      <c r="J64">
        <f t="shared" si="46"/>
        <v>4.9328148694083174</v>
      </c>
      <c r="K64">
        <f t="shared" si="47"/>
        <v>393.28483870967699</v>
      </c>
      <c r="L64">
        <f t="shared" si="48"/>
        <v>229.66583598901792</v>
      </c>
      <c r="M64">
        <f t="shared" si="49"/>
        <v>23.351558619072808</v>
      </c>
      <c r="N64">
        <f t="shared" si="50"/>
        <v>39.987723579229979</v>
      </c>
      <c r="O64">
        <f t="shared" si="51"/>
        <v>5.4190348604535879E-2</v>
      </c>
      <c r="P64">
        <f t="shared" si="52"/>
        <v>2.9564092637436974</v>
      </c>
      <c r="Q64">
        <f t="shared" si="53"/>
        <v>5.3644516424901027E-2</v>
      </c>
      <c r="R64">
        <f t="shared" si="54"/>
        <v>3.3576405335765586E-2</v>
      </c>
      <c r="S64">
        <f t="shared" si="55"/>
        <v>214.77062306054083</v>
      </c>
      <c r="T64">
        <f t="shared" si="56"/>
        <v>38.138416588041963</v>
      </c>
      <c r="U64">
        <f t="shared" si="57"/>
        <v>36.813529032258103</v>
      </c>
      <c r="V64">
        <f t="shared" si="58"/>
        <v>6.2409899586131035</v>
      </c>
      <c r="W64">
        <f t="shared" si="59"/>
        <v>46.403993347542297</v>
      </c>
      <c r="X64">
        <f t="shared" si="60"/>
        <v>2.9825127651025172</v>
      </c>
      <c r="Y64">
        <f t="shared" si="61"/>
        <v>6.4272760811014997</v>
      </c>
      <c r="Z64">
        <f t="shared" si="62"/>
        <v>3.2584771935105863</v>
      </c>
      <c r="AA64">
        <f t="shared" si="63"/>
        <v>-79.417870860769099</v>
      </c>
      <c r="AB64">
        <f t="shared" si="64"/>
        <v>85.936783628122242</v>
      </c>
      <c r="AC64">
        <f t="shared" si="65"/>
        <v>6.9272432181917871</v>
      </c>
      <c r="AD64">
        <f t="shared" si="66"/>
        <v>228.21677904608575</v>
      </c>
      <c r="AE64">
        <v>98</v>
      </c>
      <c r="AF64">
        <v>19</v>
      </c>
      <c r="AG64">
        <f t="shared" si="67"/>
        <v>1</v>
      </c>
      <c r="AH64">
        <f t="shared" si="68"/>
        <v>0</v>
      </c>
      <c r="AI64">
        <f t="shared" si="69"/>
        <v>51900.813159591344</v>
      </c>
      <c r="AJ64" t="s">
        <v>290</v>
      </c>
      <c r="AK64">
        <v>15552.9</v>
      </c>
      <c r="AL64">
        <v>715.47692307692296</v>
      </c>
      <c r="AM64">
        <v>3262.08</v>
      </c>
      <c r="AN64">
        <f t="shared" si="70"/>
        <v>2546.603076923077</v>
      </c>
      <c r="AO64">
        <f t="shared" si="71"/>
        <v>0.78066849277855754</v>
      </c>
      <c r="AP64">
        <v>-0.57774747981622299</v>
      </c>
      <c r="AQ64" t="s">
        <v>507</v>
      </c>
      <c r="AR64">
        <v>15413</v>
      </c>
      <c r="AS64">
        <v>588.59188461538497</v>
      </c>
      <c r="AT64">
        <v>481.3</v>
      </c>
      <c r="AU64">
        <f t="shared" si="72"/>
        <v>-0.2229210151992207</v>
      </c>
      <c r="AV64">
        <v>0.5</v>
      </c>
      <c r="AW64">
        <f t="shared" si="73"/>
        <v>1095.8955606202853</v>
      </c>
      <c r="AX64">
        <f t="shared" si="74"/>
        <v>4.9328148694083174</v>
      </c>
      <c r="AY64">
        <f t="shared" si="75"/>
        <v>-122.14907546289656</v>
      </c>
      <c r="AZ64">
        <f t="shared" si="76"/>
        <v>0.99189694577186793</v>
      </c>
      <c r="BA64">
        <f t="shared" si="77"/>
        <v>5.0283645150506128E-3</v>
      </c>
      <c r="BB64">
        <f t="shared" si="78"/>
        <v>5.7776438811552042</v>
      </c>
      <c r="BC64" t="s">
        <v>508</v>
      </c>
      <c r="BD64">
        <v>3.9</v>
      </c>
      <c r="BE64">
        <f t="shared" si="79"/>
        <v>477.40000000000003</v>
      </c>
      <c r="BF64">
        <f t="shared" si="80"/>
        <v>-0.22474211272598441</v>
      </c>
      <c r="BG64">
        <f t="shared" si="81"/>
        <v>0.85347648073464322</v>
      </c>
      <c r="BH64">
        <f t="shared" si="82"/>
        <v>0.45816591663108275</v>
      </c>
      <c r="BI64">
        <f t="shared" si="83"/>
        <v>1.0919565853033784</v>
      </c>
      <c r="BJ64">
        <f t="shared" si="84"/>
        <v>-1.4891374865015066E-3</v>
      </c>
      <c r="BK64">
        <f t="shared" si="85"/>
        <v>1.0014891374865016</v>
      </c>
      <c r="BL64">
        <f t="shared" si="86"/>
        <v>1300.01225806452</v>
      </c>
      <c r="BM64">
        <f t="shared" si="87"/>
        <v>1095.8955606202853</v>
      </c>
      <c r="BN64">
        <f t="shared" si="88"/>
        <v>0.84298863631630128</v>
      </c>
      <c r="BO64">
        <f t="shared" si="89"/>
        <v>0.19597727263260287</v>
      </c>
      <c r="BP64">
        <v>6</v>
      </c>
      <c r="BQ64">
        <v>0.5</v>
      </c>
      <c r="BR64" t="s">
        <v>293</v>
      </c>
      <c r="BS64">
        <v>2</v>
      </c>
      <c r="BT64">
        <v>1604006126.5999999</v>
      </c>
      <c r="BU64">
        <v>393.28483870967699</v>
      </c>
      <c r="BV64">
        <v>400.050677419355</v>
      </c>
      <c r="BW64">
        <v>29.333429032258099</v>
      </c>
      <c r="BX64">
        <v>27.2368548387097</v>
      </c>
      <c r="BY64">
        <v>393.28483870967699</v>
      </c>
      <c r="BZ64">
        <v>29.0855064516129</v>
      </c>
      <c r="CA64">
        <v>500.25419354838698</v>
      </c>
      <c r="CB64">
        <v>101.576451612903</v>
      </c>
      <c r="CC64">
        <v>9.9788209677419304E-2</v>
      </c>
      <c r="CD64">
        <v>37.352703225806501</v>
      </c>
      <c r="CE64">
        <v>36.813529032258103</v>
      </c>
      <c r="CF64">
        <v>999.9</v>
      </c>
      <c r="CG64">
        <v>0</v>
      </c>
      <c r="CH64">
        <v>0</v>
      </c>
      <c r="CI64">
        <v>9996.3322580645108</v>
      </c>
      <c r="CJ64">
        <v>0</v>
      </c>
      <c r="CK64">
        <v>520.09922580645105</v>
      </c>
      <c r="CL64">
        <v>1300.01225806452</v>
      </c>
      <c r="CM64">
        <v>0.89999425806451605</v>
      </c>
      <c r="CN64">
        <v>0.100005761290323</v>
      </c>
      <c r="CO64">
        <v>0</v>
      </c>
      <c r="CP64">
        <v>599.36464516129001</v>
      </c>
      <c r="CQ64">
        <v>4.99979</v>
      </c>
      <c r="CR64">
        <v>8111.3009677419304</v>
      </c>
      <c r="CS64">
        <v>11051.364516129001</v>
      </c>
      <c r="CT64">
        <v>46.276000000000003</v>
      </c>
      <c r="CU64">
        <v>48.689032258064501</v>
      </c>
      <c r="CV64">
        <v>47.251870967741901</v>
      </c>
      <c r="CW64">
        <v>48.167000000000002</v>
      </c>
      <c r="CX64">
        <v>48.401000000000003</v>
      </c>
      <c r="CY64">
        <v>1165.5029032258101</v>
      </c>
      <c r="CZ64">
        <v>129.50870967741901</v>
      </c>
      <c r="DA64">
        <v>0</v>
      </c>
      <c r="DB64">
        <v>120</v>
      </c>
      <c r="DC64">
        <v>0</v>
      </c>
      <c r="DD64">
        <v>588.59188461538497</v>
      </c>
      <c r="DE64">
        <v>-224.725985860149</v>
      </c>
      <c r="DF64">
        <v>309814.167888214</v>
      </c>
      <c r="DG64">
        <v>22048.4669230769</v>
      </c>
      <c r="DH64">
        <v>15</v>
      </c>
      <c r="DI64">
        <v>0</v>
      </c>
      <c r="DJ64" t="s">
        <v>294</v>
      </c>
      <c r="DK64">
        <v>1603922837.0999999</v>
      </c>
      <c r="DL64">
        <v>1603922837.0999999</v>
      </c>
      <c r="DM64">
        <v>0</v>
      </c>
      <c r="DN64">
        <v>3.5999999999999997E-2</v>
      </c>
      <c r="DO64">
        <v>1.7000000000000001E-2</v>
      </c>
      <c r="DP64">
        <v>0.377</v>
      </c>
      <c r="DQ64">
        <v>-0.105</v>
      </c>
      <c r="DR64">
        <v>400</v>
      </c>
      <c r="DS64">
        <v>12</v>
      </c>
      <c r="DT64">
        <v>0.27</v>
      </c>
      <c r="DU64">
        <v>0.26</v>
      </c>
      <c r="DV64">
        <v>4.9239820793238902</v>
      </c>
      <c r="DW64">
        <v>1.26761503243827</v>
      </c>
      <c r="DX64">
        <v>9.2304037101046593E-2</v>
      </c>
      <c r="DY64">
        <v>0</v>
      </c>
      <c r="DZ64">
        <v>-6.7753846666666702</v>
      </c>
      <c r="EA64">
        <v>-1.9238544160177999</v>
      </c>
      <c r="EB64">
        <v>0.13947436578653299</v>
      </c>
      <c r="EC64">
        <v>0</v>
      </c>
      <c r="ED64">
        <v>2.100889</v>
      </c>
      <c r="EE64">
        <v>1.0231760622914301</v>
      </c>
      <c r="EF64">
        <v>7.3807120991134706E-2</v>
      </c>
      <c r="EG64">
        <v>0</v>
      </c>
      <c r="EH64">
        <v>0</v>
      </c>
      <c r="EI64">
        <v>3</v>
      </c>
      <c r="EJ64" t="s">
        <v>295</v>
      </c>
      <c r="EK64">
        <v>100</v>
      </c>
      <c r="EL64">
        <v>100</v>
      </c>
      <c r="EM64">
        <v>0</v>
      </c>
      <c r="EN64">
        <v>0.24979999999999999</v>
      </c>
      <c r="EO64">
        <v>0</v>
      </c>
      <c r="EP64">
        <v>0</v>
      </c>
      <c r="EQ64">
        <v>0</v>
      </c>
      <c r="ER64">
        <v>0</v>
      </c>
      <c r="ES64">
        <v>-0.13641089254119901</v>
      </c>
      <c r="ET64">
        <v>-5.6976549660881903E-3</v>
      </c>
      <c r="EU64">
        <v>7.2294696533427402E-4</v>
      </c>
      <c r="EV64">
        <v>-2.5009322186793402E-6</v>
      </c>
      <c r="EW64">
        <v>-1</v>
      </c>
      <c r="EX64">
        <v>-1</v>
      </c>
      <c r="EY64">
        <v>-1</v>
      </c>
      <c r="EZ64">
        <v>-1</v>
      </c>
      <c r="FA64">
        <v>1388.3</v>
      </c>
      <c r="FB64">
        <v>1388.3</v>
      </c>
      <c r="FC64">
        <v>2</v>
      </c>
      <c r="FD64">
        <v>401.27100000000002</v>
      </c>
      <c r="FE64">
        <v>446.267</v>
      </c>
      <c r="FF64">
        <v>36.3932</v>
      </c>
      <c r="FG64">
        <v>33.437399999999997</v>
      </c>
      <c r="FH64">
        <v>29.999600000000001</v>
      </c>
      <c r="FI64">
        <v>33.124699999999997</v>
      </c>
      <c r="FJ64">
        <v>32.990200000000002</v>
      </c>
      <c r="FK64">
        <v>31.089200000000002</v>
      </c>
      <c r="FL64">
        <v>0</v>
      </c>
      <c r="FM64">
        <v>100</v>
      </c>
      <c r="FN64">
        <v>-999.9</v>
      </c>
      <c r="FO64">
        <v>400</v>
      </c>
      <c r="FP64">
        <v>42.040900000000001</v>
      </c>
      <c r="FQ64">
        <v>100.919</v>
      </c>
      <c r="FR64">
        <v>101.149</v>
      </c>
    </row>
    <row r="65" spans="1:174" x14ac:dyDescent="0.25">
      <c r="A65">
        <v>49</v>
      </c>
      <c r="B65">
        <v>1604006224.0999999</v>
      </c>
      <c r="C65">
        <v>6317</v>
      </c>
      <c r="D65" t="s">
        <v>509</v>
      </c>
      <c r="E65" t="s">
        <v>510</v>
      </c>
      <c r="F65" t="s">
        <v>511</v>
      </c>
      <c r="G65" t="s">
        <v>462</v>
      </c>
      <c r="H65">
        <v>1604006216.0999999</v>
      </c>
      <c r="I65">
        <f t="shared" si="45"/>
        <v>8.70416902250018E-3</v>
      </c>
      <c r="J65">
        <f t="shared" si="46"/>
        <v>21.517019681914654</v>
      </c>
      <c r="K65">
        <f t="shared" si="47"/>
        <v>370.326161290323</v>
      </c>
      <c r="L65">
        <f t="shared" si="48"/>
        <v>265.94857321541508</v>
      </c>
      <c r="M65">
        <f t="shared" si="49"/>
        <v>27.040125754086709</v>
      </c>
      <c r="N65">
        <f t="shared" si="50"/>
        <v>37.652640321584222</v>
      </c>
      <c r="O65">
        <f t="shared" si="51"/>
        <v>0.39587210117878019</v>
      </c>
      <c r="P65">
        <f t="shared" si="52"/>
        <v>2.9573420803838522</v>
      </c>
      <c r="Q65">
        <f t="shared" si="53"/>
        <v>0.36861332842809913</v>
      </c>
      <c r="R65">
        <f t="shared" si="54"/>
        <v>0.23267582195353631</v>
      </c>
      <c r="S65">
        <f t="shared" si="55"/>
        <v>214.76251841312589</v>
      </c>
      <c r="T65">
        <f t="shared" si="56"/>
        <v>36.222988788600617</v>
      </c>
      <c r="U65">
        <f t="shared" si="57"/>
        <v>36.116880645161302</v>
      </c>
      <c r="V65">
        <f t="shared" si="58"/>
        <v>6.007250085961922</v>
      </c>
      <c r="W65">
        <f t="shared" si="59"/>
        <v>58.367469169564778</v>
      </c>
      <c r="X65">
        <f t="shared" si="60"/>
        <v>3.7212482588228006</v>
      </c>
      <c r="Y65">
        <f t="shared" si="61"/>
        <v>6.3755518472320771</v>
      </c>
      <c r="Z65">
        <f t="shared" si="62"/>
        <v>2.2860018271391214</v>
      </c>
      <c r="AA65">
        <f t="shared" si="63"/>
        <v>-383.85385389225792</v>
      </c>
      <c r="AB65">
        <f t="shared" si="64"/>
        <v>173.38535310222002</v>
      </c>
      <c r="AC65">
        <f t="shared" si="65"/>
        <v>13.914940465972709</v>
      </c>
      <c r="AD65">
        <f t="shared" si="66"/>
        <v>18.208958089060701</v>
      </c>
      <c r="AE65">
        <v>0</v>
      </c>
      <c r="AF65">
        <v>0</v>
      </c>
      <c r="AG65">
        <f t="shared" si="67"/>
        <v>1</v>
      </c>
      <c r="AH65">
        <f t="shared" si="68"/>
        <v>0</v>
      </c>
      <c r="AI65">
        <f t="shared" si="69"/>
        <v>51951.948094136045</v>
      </c>
      <c r="AJ65" t="s">
        <v>290</v>
      </c>
      <c r="AK65">
        <v>15552.9</v>
      </c>
      <c r="AL65">
        <v>715.47692307692296</v>
      </c>
      <c r="AM65">
        <v>3262.08</v>
      </c>
      <c r="AN65">
        <f t="shared" si="70"/>
        <v>2546.603076923077</v>
      </c>
      <c r="AO65">
        <f t="shared" si="71"/>
        <v>0.78066849277855754</v>
      </c>
      <c r="AP65">
        <v>-0.57774747981622299</v>
      </c>
      <c r="AQ65" t="s">
        <v>512</v>
      </c>
      <c r="AR65">
        <v>15475.4</v>
      </c>
      <c r="AS65">
        <v>1058.9615384615399</v>
      </c>
      <c r="AT65">
        <v>1796.14</v>
      </c>
      <c r="AU65">
        <f t="shared" si="72"/>
        <v>0.41042372061112165</v>
      </c>
      <c r="AV65">
        <v>0.5</v>
      </c>
      <c r="AW65">
        <f t="shared" si="73"/>
        <v>1095.854468369547</v>
      </c>
      <c r="AX65">
        <f t="shared" si="74"/>
        <v>21.517019681914654</v>
      </c>
      <c r="AY65">
        <f t="shared" si="75"/>
        <v>224.8823340782761</v>
      </c>
      <c r="AZ65">
        <f t="shared" si="76"/>
        <v>0.99823510416782657</v>
      </c>
      <c r="BA65">
        <f t="shared" si="77"/>
        <v>2.0162136305018945E-2</v>
      </c>
      <c r="BB65">
        <f t="shared" si="78"/>
        <v>0.8161613237275489</v>
      </c>
      <c r="BC65" t="s">
        <v>513</v>
      </c>
      <c r="BD65">
        <v>3.17</v>
      </c>
      <c r="BE65">
        <f t="shared" si="79"/>
        <v>1792.97</v>
      </c>
      <c r="BF65">
        <f t="shared" si="80"/>
        <v>0.41114935639662692</v>
      </c>
      <c r="BG65">
        <f t="shared" si="81"/>
        <v>0.44982524831922327</v>
      </c>
      <c r="BH65">
        <f t="shared" si="82"/>
        <v>0.68215383432678656</v>
      </c>
      <c r="BI65">
        <f t="shared" si="83"/>
        <v>0.57564526379635728</v>
      </c>
      <c r="BJ65">
        <f t="shared" si="84"/>
        <v>1.2307750682530034E-3</v>
      </c>
      <c r="BK65">
        <f t="shared" si="85"/>
        <v>0.99876922493174702</v>
      </c>
      <c r="BL65">
        <f t="shared" si="86"/>
        <v>1299.9635483871</v>
      </c>
      <c r="BM65">
        <f t="shared" si="87"/>
        <v>1095.854468369547</v>
      </c>
      <c r="BN65">
        <f t="shared" si="88"/>
        <v>0.84298861281856963</v>
      </c>
      <c r="BO65">
        <f t="shared" si="89"/>
        <v>0.19597722563713915</v>
      </c>
      <c r="BP65">
        <v>6</v>
      </c>
      <c r="BQ65">
        <v>0.5</v>
      </c>
      <c r="BR65" t="s">
        <v>293</v>
      </c>
      <c r="BS65">
        <v>2</v>
      </c>
      <c r="BT65">
        <v>1604006216.0999999</v>
      </c>
      <c r="BU65">
        <v>370.326161290323</v>
      </c>
      <c r="BV65">
        <v>400.01306451612902</v>
      </c>
      <c r="BW65">
        <v>36.599706451612903</v>
      </c>
      <c r="BX65">
        <v>26.537522580645199</v>
      </c>
      <c r="BY65">
        <v>370.326161290323</v>
      </c>
      <c r="BZ65">
        <v>36.1166967741935</v>
      </c>
      <c r="CA65">
        <v>500.026580645161</v>
      </c>
      <c r="CB65">
        <v>101.574258064516</v>
      </c>
      <c r="CC65">
        <v>0.100007103225806</v>
      </c>
      <c r="CD65">
        <v>37.204370967741902</v>
      </c>
      <c r="CE65">
        <v>36.116880645161302</v>
      </c>
      <c r="CF65">
        <v>999.9</v>
      </c>
      <c r="CG65">
        <v>0</v>
      </c>
      <c r="CH65">
        <v>0</v>
      </c>
      <c r="CI65">
        <v>10001.839677419401</v>
      </c>
      <c r="CJ65">
        <v>0</v>
      </c>
      <c r="CK65">
        <v>503.140548387097</v>
      </c>
      <c r="CL65">
        <v>1299.9635483871</v>
      </c>
      <c r="CM65">
        <v>0.89999548387096795</v>
      </c>
      <c r="CN65">
        <v>0.100004319354839</v>
      </c>
      <c r="CO65">
        <v>0</v>
      </c>
      <c r="CP65">
        <v>1059.0680645161301</v>
      </c>
      <c r="CQ65">
        <v>4.99979</v>
      </c>
      <c r="CR65">
        <v>14505.625806451601</v>
      </c>
      <c r="CS65">
        <v>11050.961290322601</v>
      </c>
      <c r="CT65">
        <v>46.072161290322597</v>
      </c>
      <c r="CU65">
        <v>48.453258064516099</v>
      </c>
      <c r="CV65">
        <v>47.068096774193499</v>
      </c>
      <c r="CW65">
        <v>47.896999999999998</v>
      </c>
      <c r="CX65">
        <v>48.183</v>
      </c>
      <c r="CY65">
        <v>1165.4606451612899</v>
      </c>
      <c r="CZ65">
        <v>129.50290322580599</v>
      </c>
      <c r="DA65">
        <v>0</v>
      </c>
      <c r="DB65">
        <v>88.400000095367403</v>
      </c>
      <c r="DC65">
        <v>0</v>
      </c>
      <c r="DD65">
        <v>1058.9615384615399</v>
      </c>
      <c r="DE65">
        <v>-28.892307711785801</v>
      </c>
      <c r="DF65">
        <v>-336.20512856429099</v>
      </c>
      <c r="DG65">
        <v>14504.6384615385</v>
      </c>
      <c r="DH65">
        <v>15</v>
      </c>
      <c r="DI65">
        <v>0</v>
      </c>
      <c r="DJ65" t="s">
        <v>294</v>
      </c>
      <c r="DK65">
        <v>1603922837.0999999</v>
      </c>
      <c r="DL65">
        <v>1603922837.0999999</v>
      </c>
      <c r="DM65">
        <v>0</v>
      </c>
      <c r="DN65">
        <v>3.5999999999999997E-2</v>
      </c>
      <c r="DO65">
        <v>1.7000000000000001E-2</v>
      </c>
      <c r="DP65">
        <v>0.377</v>
      </c>
      <c r="DQ65">
        <v>-0.105</v>
      </c>
      <c r="DR65">
        <v>400</v>
      </c>
      <c r="DS65">
        <v>12</v>
      </c>
      <c r="DT65">
        <v>0.27</v>
      </c>
      <c r="DU65">
        <v>0.26</v>
      </c>
      <c r="DV65">
        <v>21.522714835279899</v>
      </c>
      <c r="DW65">
        <v>-0.38772123749214599</v>
      </c>
      <c r="DX65">
        <v>3.6070075766099101E-2</v>
      </c>
      <c r="DY65">
        <v>1</v>
      </c>
      <c r="DZ65">
        <v>-29.685929999999999</v>
      </c>
      <c r="EA65">
        <v>-1.7125695216936999E-2</v>
      </c>
      <c r="EB65">
        <v>2.17742531444821E-2</v>
      </c>
      <c r="EC65">
        <v>1</v>
      </c>
      <c r="ED65">
        <v>10.058298333333299</v>
      </c>
      <c r="EE65">
        <v>1.0253422024471699</v>
      </c>
      <c r="EF65">
        <v>7.4068395333112394E-2</v>
      </c>
      <c r="EG65">
        <v>0</v>
      </c>
      <c r="EH65">
        <v>2</v>
      </c>
      <c r="EI65">
        <v>3</v>
      </c>
      <c r="EJ65" t="s">
        <v>325</v>
      </c>
      <c r="EK65">
        <v>100</v>
      </c>
      <c r="EL65">
        <v>100</v>
      </c>
      <c r="EM65">
        <v>0</v>
      </c>
      <c r="EN65">
        <v>0.48520000000000002</v>
      </c>
      <c r="EO65">
        <v>0</v>
      </c>
      <c r="EP65">
        <v>0</v>
      </c>
      <c r="EQ65">
        <v>0</v>
      </c>
      <c r="ER65">
        <v>0</v>
      </c>
      <c r="ES65">
        <v>0.225432467281933</v>
      </c>
      <c r="ET65">
        <v>0</v>
      </c>
      <c r="EU65">
        <v>0</v>
      </c>
      <c r="EV65">
        <v>0</v>
      </c>
      <c r="EW65">
        <v>-1</v>
      </c>
      <c r="EX65">
        <v>-1</v>
      </c>
      <c r="EY65">
        <v>-1</v>
      </c>
      <c r="EZ65">
        <v>-1</v>
      </c>
      <c r="FA65">
        <v>1389.8</v>
      </c>
      <c r="FB65">
        <v>1389.8</v>
      </c>
      <c r="FC65">
        <v>2</v>
      </c>
      <c r="FD65">
        <v>507.387</v>
      </c>
      <c r="FE65">
        <v>452.16199999999998</v>
      </c>
      <c r="FF65">
        <v>36.337600000000002</v>
      </c>
      <c r="FG65">
        <v>33.297600000000003</v>
      </c>
      <c r="FH65">
        <v>29.999700000000001</v>
      </c>
      <c r="FI65">
        <v>33.0244</v>
      </c>
      <c r="FJ65">
        <v>32.897599999999997</v>
      </c>
      <c r="FK65">
        <v>31.0867</v>
      </c>
      <c r="FL65">
        <v>0</v>
      </c>
      <c r="FM65">
        <v>100</v>
      </c>
      <c r="FN65">
        <v>-999.9</v>
      </c>
      <c r="FO65">
        <v>400</v>
      </c>
      <c r="FP65">
        <v>42.040900000000001</v>
      </c>
      <c r="FQ65">
        <v>100.95399999999999</v>
      </c>
      <c r="FR65">
        <v>101.13200000000001</v>
      </c>
    </row>
    <row r="66" spans="1:174" x14ac:dyDescent="0.25">
      <c r="A66">
        <v>50</v>
      </c>
      <c r="B66">
        <v>1604006353.0999999</v>
      </c>
      <c r="C66">
        <v>6446</v>
      </c>
      <c r="D66" t="s">
        <v>514</v>
      </c>
      <c r="E66" t="s">
        <v>515</v>
      </c>
      <c r="F66" t="s">
        <v>511</v>
      </c>
      <c r="G66" t="s">
        <v>462</v>
      </c>
      <c r="H66">
        <v>1604006345.0999999</v>
      </c>
      <c r="I66">
        <f t="shared" si="45"/>
        <v>7.4099914550164207E-3</v>
      </c>
      <c r="J66">
        <f t="shared" si="46"/>
        <v>17.087549234887359</v>
      </c>
      <c r="K66">
        <f t="shared" si="47"/>
        <v>376.20538709677402</v>
      </c>
      <c r="L66">
        <f t="shared" si="48"/>
        <v>262.97387107184426</v>
      </c>
      <c r="M66">
        <f t="shared" si="49"/>
        <v>26.736445516858844</v>
      </c>
      <c r="N66">
        <f t="shared" si="50"/>
        <v>38.248647267749817</v>
      </c>
      <c r="O66">
        <f t="shared" si="51"/>
        <v>0.28759050803477743</v>
      </c>
      <c r="P66">
        <f t="shared" si="52"/>
        <v>2.9567201507933483</v>
      </c>
      <c r="Q66">
        <f t="shared" si="53"/>
        <v>0.27290464838290385</v>
      </c>
      <c r="R66">
        <f t="shared" si="54"/>
        <v>0.17182235422186229</v>
      </c>
      <c r="S66">
        <f t="shared" si="55"/>
        <v>214.80282874491641</v>
      </c>
      <c r="T66">
        <f t="shared" si="56"/>
        <v>36.535351647118119</v>
      </c>
      <c r="U66">
        <f t="shared" si="57"/>
        <v>36.447045161290298</v>
      </c>
      <c r="V66">
        <f t="shared" si="58"/>
        <v>6.1170614188389534</v>
      </c>
      <c r="W66">
        <f t="shared" si="59"/>
        <v>54.748063175984598</v>
      </c>
      <c r="X66">
        <f t="shared" si="60"/>
        <v>3.4868818867224092</v>
      </c>
      <c r="Y66">
        <f t="shared" si="61"/>
        <v>6.3689593465873342</v>
      </c>
      <c r="Z66">
        <f t="shared" si="62"/>
        <v>2.6301795321165442</v>
      </c>
      <c r="AA66">
        <f t="shared" si="63"/>
        <v>-326.78062316622413</v>
      </c>
      <c r="AB66">
        <f t="shared" si="64"/>
        <v>117.69420985643841</v>
      </c>
      <c r="AC66">
        <f t="shared" si="65"/>
        <v>9.4616993525777744</v>
      </c>
      <c r="AD66">
        <f t="shared" si="66"/>
        <v>15.178114787708452</v>
      </c>
      <c r="AE66">
        <v>85</v>
      </c>
      <c r="AF66">
        <v>16</v>
      </c>
      <c r="AG66">
        <f t="shared" si="67"/>
        <v>1</v>
      </c>
      <c r="AH66">
        <f t="shared" si="68"/>
        <v>0</v>
      </c>
      <c r="AI66">
        <f t="shared" si="69"/>
        <v>51937.455671026721</v>
      </c>
      <c r="AJ66" t="s">
        <v>290</v>
      </c>
      <c r="AK66">
        <v>15552.9</v>
      </c>
      <c r="AL66">
        <v>715.47692307692296</v>
      </c>
      <c r="AM66">
        <v>3262.08</v>
      </c>
      <c r="AN66">
        <f t="shared" si="70"/>
        <v>2546.603076923077</v>
      </c>
      <c r="AO66">
        <f t="shared" si="71"/>
        <v>0.78066849277855754</v>
      </c>
      <c r="AP66">
        <v>-0.57774747981622299</v>
      </c>
      <c r="AQ66" t="s">
        <v>516</v>
      </c>
      <c r="AR66">
        <v>15334.8</v>
      </c>
      <c r="AS66">
        <v>1098.58816</v>
      </c>
      <c r="AT66">
        <v>1.97</v>
      </c>
      <c r="AU66">
        <f t="shared" si="72"/>
        <v>-556.65896446700515</v>
      </c>
      <c r="AV66">
        <v>0.5</v>
      </c>
      <c r="AW66">
        <f t="shared" si="73"/>
        <v>1096.0607909501737</v>
      </c>
      <c r="AX66">
        <f t="shared" si="74"/>
        <v>17.087549234887359</v>
      </c>
      <c r="AY66">
        <f t="shared" si="75"/>
        <v>-305066.03244160512</v>
      </c>
      <c r="AZ66">
        <f t="shared" si="76"/>
        <v>341.74111675126903</v>
      </c>
      <c r="BA66">
        <f t="shared" si="77"/>
        <v>1.6117077502051286E-2</v>
      </c>
      <c r="BB66">
        <f t="shared" si="78"/>
        <v>1654.8781725888325</v>
      </c>
      <c r="BC66" t="s">
        <v>517</v>
      </c>
      <c r="BD66">
        <v>-671.26</v>
      </c>
      <c r="BE66">
        <f t="shared" si="79"/>
        <v>673.23</v>
      </c>
      <c r="BF66">
        <f t="shared" si="80"/>
        <v>-1.6288908099757884</v>
      </c>
      <c r="BG66">
        <f t="shared" si="81"/>
        <v>0.82884012060996504</v>
      </c>
      <c r="BH66">
        <f t="shared" si="82"/>
        <v>1.5369411627723955</v>
      </c>
      <c r="BI66">
        <f t="shared" si="83"/>
        <v>1.2801798715876112</v>
      </c>
      <c r="BJ66">
        <f t="shared" si="84"/>
        <v>0.99528584497428751</v>
      </c>
      <c r="BK66">
        <f t="shared" si="85"/>
        <v>4.7141550257124853E-3</v>
      </c>
      <c r="BL66">
        <f t="shared" si="86"/>
        <v>1300.2083870967699</v>
      </c>
      <c r="BM66">
        <f t="shared" si="87"/>
        <v>1096.0607909501737</v>
      </c>
      <c r="BN66">
        <f t="shared" si="88"/>
        <v>0.84298855616334201</v>
      </c>
      <c r="BO66">
        <f t="shared" si="89"/>
        <v>0.19597711232668411</v>
      </c>
      <c r="BP66">
        <v>6</v>
      </c>
      <c r="BQ66">
        <v>0.5</v>
      </c>
      <c r="BR66" t="s">
        <v>293</v>
      </c>
      <c r="BS66">
        <v>2</v>
      </c>
      <c r="BT66">
        <v>1604006345.0999999</v>
      </c>
      <c r="BU66">
        <v>376.20538709677402</v>
      </c>
      <c r="BV66">
        <v>400.03845161290297</v>
      </c>
      <c r="BW66">
        <v>34.296212903225801</v>
      </c>
      <c r="BX66">
        <v>25.7153806451613</v>
      </c>
      <c r="BY66">
        <v>376.20538709677402</v>
      </c>
      <c r="BZ66">
        <v>33.892638709677399</v>
      </c>
      <c r="CA66">
        <v>500.36103225806499</v>
      </c>
      <c r="CB66">
        <v>101.569806451613</v>
      </c>
      <c r="CC66">
        <v>9.9783032258064494E-2</v>
      </c>
      <c r="CD66">
        <v>37.185390322580602</v>
      </c>
      <c r="CE66">
        <v>36.447045161290298</v>
      </c>
      <c r="CF66">
        <v>999.9</v>
      </c>
      <c r="CG66">
        <v>0</v>
      </c>
      <c r="CH66">
        <v>0</v>
      </c>
      <c r="CI66">
        <v>9998.7496774193605</v>
      </c>
      <c r="CJ66">
        <v>0</v>
      </c>
      <c r="CK66">
        <v>542.33645161290303</v>
      </c>
      <c r="CL66">
        <v>1300.2083870967699</v>
      </c>
      <c r="CM66">
        <v>0.89999706451612904</v>
      </c>
      <c r="CN66">
        <v>0.100002935483871</v>
      </c>
      <c r="CO66">
        <v>0</v>
      </c>
      <c r="CP66">
        <v>1106.6546451612901</v>
      </c>
      <c r="CQ66">
        <v>4.99979</v>
      </c>
      <c r="CR66">
        <v>22158.012903225801</v>
      </c>
      <c r="CS66">
        <v>11053.054838709701</v>
      </c>
      <c r="CT66">
        <v>45.795999999999999</v>
      </c>
      <c r="CU66">
        <v>48.311999999999998</v>
      </c>
      <c r="CV66">
        <v>46.8546774193548</v>
      </c>
      <c r="CW66">
        <v>47.625</v>
      </c>
      <c r="CX66">
        <v>47.933</v>
      </c>
      <c r="CY66">
        <v>1165.6835483871</v>
      </c>
      <c r="CZ66">
        <v>129.524838709677</v>
      </c>
      <c r="DA66">
        <v>0</v>
      </c>
      <c r="DB66">
        <v>127.799999952316</v>
      </c>
      <c r="DC66">
        <v>0</v>
      </c>
      <c r="DD66">
        <v>1098.58816</v>
      </c>
      <c r="DE66">
        <v>-938.99400409655595</v>
      </c>
      <c r="DF66">
        <v>209261.824492574</v>
      </c>
      <c r="DG66">
        <v>23907.216</v>
      </c>
      <c r="DH66">
        <v>15</v>
      </c>
      <c r="DI66">
        <v>0</v>
      </c>
      <c r="DJ66" t="s">
        <v>294</v>
      </c>
      <c r="DK66">
        <v>1603922837.0999999</v>
      </c>
      <c r="DL66">
        <v>1603922837.0999999</v>
      </c>
      <c r="DM66">
        <v>0</v>
      </c>
      <c r="DN66">
        <v>3.5999999999999997E-2</v>
      </c>
      <c r="DO66">
        <v>1.7000000000000001E-2</v>
      </c>
      <c r="DP66">
        <v>0.377</v>
      </c>
      <c r="DQ66">
        <v>-0.105</v>
      </c>
      <c r="DR66">
        <v>400</v>
      </c>
      <c r="DS66">
        <v>12</v>
      </c>
      <c r="DT66">
        <v>0.27</v>
      </c>
      <c r="DU66">
        <v>0.26</v>
      </c>
      <c r="DV66">
        <v>17.0789737069416</v>
      </c>
      <c r="DW66">
        <v>-0.293994210874711</v>
      </c>
      <c r="DX66">
        <v>3.5540260048950202E-2</v>
      </c>
      <c r="DY66">
        <v>1</v>
      </c>
      <c r="DZ66">
        <v>-23.834626666666701</v>
      </c>
      <c r="EA66">
        <v>0.106272747497279</v>
      </c>
      <c r="EB66">
        <v>3.0014995511502999E-2</v>
      </c>
      <c r="EC66">
        <v>1</v>
      </c>
      <c r="ED66">
        <v>8.5778693333333305</v>
      </c>
      <c r="EE66">
        <v>0.88009414905449201</v>
      </c>
      <c r="EF66">
        <v>6.4136932258688106E-2</v>
      </c>
      <c r="EG66">
        <v>0</v>
      </c>
      <c r="EH66">
        <v>2</v>
      </c>
      <c r="EI66">
        <v>3</v>
      </c>
      <c r="EJ66" t="s">
        <v>325</v>
      </c>
      <c r="EK66">
        <v>100</v>
      </c>
      <c r="EL66">
        <v>100</v>
      </c>
      <c r="EM66">
        <v>0</v>
      </c>
      <c r="EN66">
        <v>0.40529999999999999</v>
      </c>
      <c r="EO66">
        <v>0</v>
      </c>
      <c r="EP66">
        <v>0</v>
      </c>
      <c r="EQ66">
        <v>0</v>
      </c>
      <c r="ER66">
        <v>0</v>
      </c>
      <c r="ES66">
        <v>0.225432467281933</v>
      </c>
      <c r="ET66">
        <v>0</v>
      </c>
      <c r="EU66">
        <v>0</v>
      </c>
      <c r="EV66">
        <v>0</v>
      </c>
      <c r="EW66">
        <v>-1</v>
      </c>
      <c r="EX66">
        <v>-1</v>
      </c>
      <c r="EY66">
        <v>-1</v>
      </c>
      <c r="EZ66">
        <v>-1</v>
      </c>
      <c r="FA66">
        <v>1391.9</v>
      </c>
      <c r="FB66">
        <v>1391.9</v>
      </c>
      <c r="FC66">
        <v>2</v>
      </c>
      <c r="FD66">
        <v>416.60399999999998</v>
      </c>
      <c r="FE66">
        <v>424.67200000000003</v>
      </c>
      <c r="FF66">
        <v>36.340000000000003</v>
      </c>
      <c r="FG66">
        <v>33.172899999999998</v>
      </c>
      <c r="FH66">
        <v>29.999600000000001</v>
      </c>
      <c r="FI66">
        <v>32.899299999999997</v>
      </c>
      <c r="FJ66">
        <v>32.780299999999997</v>
      </c>
      <c r="FK66">
        <v>31.081299999999999</v>
      </c>
      <c r="FL66">
        <v>0</v>
      </c>
      <c r="FM66">
        <v>100</v>
      </c>
      <c r="FN66">
        <v>-999.9</v>
      </c>
      <c r="FO66">
        <v>400</v>
      </c>
      <c r="FP66">
        <v>36.664900000000003</v>
      </c>
      <c r="FQ66">
        <v>100.988</v>
      </c>
      <c r="FR66">
        <v>101.149</v>
      </c>
    </row>
    <row r="67" spans="1:174" x14ac:dyDescent="0.25">
      <c r="A67">
        <v>51</v>
      </c>
      <c r="B67">
        <v>1604006410.0999999</v>
      </c>
      <c r="C67">
        <v>6503</v>
      </c>
      <c r="D67" t="s">
        <v>518</v>
      </c>
      <c r="E67" t="s">
        <v>519</v>
      </c>
      <c r="F67" t="s">
        <v>511</v>
      </c>
      <c r="G67" t="s">
        <v>462</v>
      </c>
      <c r="H67">
        <v>1604006402.0999999</v>
      </c>
      <c r="I67">
        <f t="shared" si="45"/>
        <v>6.6347358273754426E-3</v>
      </c>
      <c r="J67">
        <f t="shared" si="46"/>
        <v>15.90550291877779</v>
      </c>
      <c r="K67">
        <f t="shared" si="47"/>
        <v>377.929967741935</v>
      </c>
      <c r="L67">
        <f t="shared" si="48"/>
        <v>257.45675771363932</v>
      </c>
      <c r="M67">
        <f t="shared" si="49"/>
        <v>26.174347097293271</v>
      </c>
      <c r="N67">
        <f t="shared" si="50"/>
        <v>38.422258720234801</v>
      </c>
      <c r="O67">
        <f t="shared" si="51"/>
        <v>0.24877757906709122</v>
      </c>
      <c r="P67">
        <f t="shared" si="52"/>
        <v>2.9573835552709578</v>
      </c>
      <c r="Q67">
        <f t="shared" si="53"/>
        <v>0.23770859029679584</v>
      </c>
      <c r="R67">
        <f t="shared" si="54"/>
        <v>0.14952132885275007</v>
      </c>
      <c r="S67">
        <f t="shared" si="55"/>
        <v>214.76501630940786</v>
      </c>
      <c r="T67">
        <f t="shared" si="56"/>
        <v>36.73884413312944</v>
      </c>
      <c r="U67">
        <f t="shared" si="57"/>
        <v>36.3325161290323</v>
      </c>
      <c r="V67">
        <f t="shared" si="58"/>
        <v>6.0787737064926386</v>
      </c>
      <c r="W67">
        <f t="shared" si="59"/>
        <v>52.946471912240952</v>
      </c>
      <c r="X67">
        <f t="shared" si="60"/>
        <v>3.3730857381461892</v>
      </c>
      <c r="Y67">
        <f t="shared" si="61"/>
        <v>6.3707469380341264</v>
      </c>
      <c r="Z67">
        <f t="shared" si="62"/>
        <v>2.7056879683464494</v>
      </c>
      <c r="AA67">
        <f t="shared" si="63"/>
        <v>-292.59184998725704</v>
      </c>
      <c r="AB67">
        <f t="shared" si="64"/>
        <v>136.80180081818753</v>
      </c>
      <c r="AC67">
        <f t="shared" si="65"/>
        <v>10.989517702321812</v>
      </c>
      <c r="AD67">
        <f t="shared" si="66"/>
        <v>69.96448484266017</v>
      </c>
      <c r="AE67">
        <v>0</v>
      </c>
      <c r="AF67">
        <v>0</v>
      </c>
      <c r="AG67">
        <f t="shared" si="67"/>
        <v>1</v>
      </c>
      <c r="AH67">
        <f t="shared" si="68"/>
        <v>0</v>
      </c>
      <c r="AI67">
        <f t="shared" si="69"/>
        <v>51955.243934621074</v>
      </c>
      <c r="AJ67" t="s">
        <v>290</v>
      </c>
      <c r="AK67">
        <v>15552.9</v>
      </c>
      <c r="AL67">
        <v>715.47692307692296</v>
      </c>
      <c r="AM67">
        <v>3262.08</v>
      </c>
      <c r="AN67">
        <f t="shared" si="70"/>
        <v>2546.603076923077</v>
      </c>
      <c r="AO67">
        <f t="shared" si="71"/>
        <v>0.78066849277855754</v>
      </c>
      <c r="AP67">
        <v>-0.57774747981622299</v>
      </c>
      <c r="AQ67" t="s">
        <v>520</v>
      </c>
      <c r="AR67">
        <v>15332.3</v>
      </c>
      <c r="AS67">
        <v>1157.40153846154</v>
      </c>
      <c r="AT67">
        <v>1.23</v>
      </c>
      <c r="AU67">
        <f t="shared" si="72"/>
        <v>-939.97686053783741</v>
      </c>
      <c r="AV67">
        <v>0.5</v>
      </c>
      <c r="AW67">
        <f t="shared" si="73"/>
        <v>1095.8682199824284</v>
      </c>
      <c r="AX67">
        <f t="shared" si="74"/>
        <v>15.90550291877779</v>
      </c>
      <c r="AY67">
        <f t="shared" si="75"/>
        <v>-515045.3844911356</v>
      </c>
      <c r="AZ67">
        <f t="shared" si="76"/>
        <v>-1.5609756097560976</v>
      </c>
      <c r="BA67">
        <f t="shared" si="77"/>
        <v>1.5041270563406166E-2</v>
      </c>
      <c r="BB67">
        <f t="shared" si="78"/>
        <v>2651.0975609756097</v>
      </c>
      <c r="BC67" t="s">
        <v>521</v>
      </c>
      <c r="BD67">
        <v>3.15</v>
      </c>
      <c r="BE67">
        <f t="shared" si="79"/>
        <v>-1.92</v>
      </c>
      <c r="BF67">
        <f t="shared" si="80"/>
        <v>602.17267628205207</v>
      </c>
      <c r="BG67">
        <f t="shared" si="81"/>
        <v>1.0005891504266737</v>
      </c>
      <c r="BH67">
        <f t="shared" si="82"/>
        <v>1.618728063231744</v>
      </c>
      <c r="BI67">
        <f t="shared" si="83"/>
        <v>1.2804704547596435</v>
      </c>
      <c r="BJ67">
        <f t="shared" si="84"/>
        <v>1.6388814661589421</v>
      </c>
      <c r="BK67">
        <f t="shared" si="85"/>
        <v>-0.63888146615894215</v>
      </c>
      <c r="BL67">
        <f t="shared" si="86"/>
        <v>1299.98</v>
      </c>
      <c r="BM67">
        <f t="shared" si="87"/>
        <v>1095.8682199824284</v>
      </c>
      <c r="BN67">
        <f t="shared" si="88"/>
        <v>0.84298852288683546</v>
      </c>
      <c r="BO67">
        <f t="shared" si="89"/>
        <v>0.19597704577367112</v>
      </c>
      <c r="BP67">
        <v>6</v>
      </c>
      <c r="BQ67">
        <v>0.5</v>
      </c>
      <c r="BR67" t="s">
        <v>293</v>
      </c>
      <c r="BS67">
        <v>2</v>
      </c>
      <c r="BT67">
        <v>1604006402.0999999</v>
      </c>
      <c r="BU67">
        <v>377.929967741935</v>
      </c>
      <c r="BV67">
        <v>400.027193548387</v>
      </c>
      <c r="BW67">
        <v>33.178429032258101</v>
      </c>
      <c r="BX67">
        <v>25.480322580645201</v>
      </c>
      <c r="BY67">
        <v>377.929967741935</v>
      </c>
      <c r="BZ67">
        <v>32.811793548387101</v>
      </c>
      <c r="CA67">
        <v>499.96235483870998</v>
      </c>
      <c r="CB67">
        <v>101.56503225806399</v>
      </c>
      <c r="CC67">
        <v>9.9990364516128999E-2</v>
      </c>
      <c r="CD67">
        <v>37.190538709677398</v>
      </c>
      <c r="CE67">
        <v>36.3325161290323</v>
      </c>
      <c r="CF67">
        <v>999.9</v>
      </c>
      <c r="CG67">
        <v>0</v>
      </c>
      <c r="CH67">
        <v>0</v>
      </c>
      <c r="CI67">
        <v>10002.983548387099</v>
      </c>
      <c r="CJ67">
        <v>0</v>
      </c>
      <c r="CK67">
        <v>726.10090322580697</v>
      </c>
      <c r="CL67">
        <v>1299.98</v>
      </c>
      <c r="CM67">
        <v>0.89999816129032295</v>
      </c>
      <c r="CN67">
        <v>0.100001670967742</v>
      </c>
      <c r="CO67">
        <v>0</v>
      </c>
      <c r="CP67">
        <v>1160.8038709677401</v>
      </c>
      <c r="CQ67">
        <v>4.99979</v>
      </c>
      <c r="CR67">
        <v>15892.1483870968</v>
      </c>
      <c r="CS67">
        <v>11051.1193548387</v>
      </c>
      <c r="CT67">
        <v>45.777999999999999</v>
      </c>
      <c r="CU67">
        <v>48.25</v>
      </c>
      <c r="CV67">
        <v>46.811999999999998</v>
      </c>
      <c r="CW67">
        <v>47.561999999999998</v>
      </c>
      <c r="CX67">
        <v>47.890999999999998</v>
      </c>
      <c r="CY67">
        <v>1165.4793548387099</v>
      </c>
      <c r="CZ67">
        <v>129.50064516129001</v>
      </c>
      <c r="DA67">
        <v>0</v>
      </c>
      <c r="DB67">
        <v>56.400000095367403</v>
      </c>
      <c r="DC67">
        <v>0</v>
      </c>
      <c r="DD67">
        <v>1157.40153846154</v>
      </c>
      <c r="DE67">
        <v>-316.43692327711699</v>
      </c>
      <c r="DF67">
        <v>-5054.9982939355696</v>
      </c>
      <c r="DG67">
        <v>15840.1961538462</v>
      </c>
      <c r="DH67">
        <v>15</v>
      </c>
      <c r="DI67">
        <v>0</v>
      </c>
      <c r="DJ67" t="s">
        <v>294</v>
      </c>
      <c r="DK67">
        <v>1603922837.0999999</v>
      </c>
      <c r="DL67">
        <v>1603922837.0999999</v>
      </c>
      <c r="DM67">
        <v>0</v>
      </c>
      <c r="DN67">
        <v>3.5999999999999997E-2</v>
      </c>
      <c r="DO67">
        <v>1.7000000000000001E-2</v>
      </c>
      <c r="DP67">
        <v>0.377</v>
      </c>
      <c r="DQ67">
        <v>-0.105</v>
      </c>
      <c r="DR67">
        <v>400</v>
      </c>
      <c r="DS67">
        <v>12</v>
      </c>
      <c r="DT67">
        <v>0.27</v>
      </c>
      <c r="DU67">
        <v>0.26</v>
      </c>
      <c r="DV67">
        <v>15.901340516867</v>
      </c>
      <c r="DW67">
        <v>0.14742261997310199</v>
      </c>
      <c r="DX67">
        <v>4.6411560152178698E-2</v>
      </c>
      <c r="DY67">
        <v>1</v>
      </c>
      <c r="DZ67">
        <v>-22.0954333333333</v>
      </c>
      <c r="EA67">
        <v>-1.02603070077864</v>
      </c>
      <c r="EB67">
        <v>9.4353142796387901E-2</v>
      </c>
      <c r="EC67">
        <v>0</v>
      </c>
      <c r="ED67">
        <v>7.6892820000000004</v>
      </c>
      <c r="EE67">
        <v>2.6401420244716398</v>
      </c>
      <c r="EF67">
        <v>0.19334294443466701</v>
      </c>
      <c r="EG67">
        <v>0</v>
      </c>
      <c r="EH67">
        <v>1</v>
      </c>
      <c r="EI67">
        <v>3</v>
      </c>
      <c r="EJ67" t="s">
        <v>318</v>
      </c>
      <c r="EK67">
        <v>100</v>
      </c>
      <c r="EL67">
        <v>100</v>
      </c>
      <c r="EM67">
        <v>0</v>
      </c>
      <c r="EN67">
        <v>0.37469999999999998</v>
      </c>
      <c r="EO67">
        <v>0</v>
      </c>
      <c r="EP67">
        <v>0</v>
      </c>
      <c r="EQ67">
        <v>0</v>
      </c>
      <c r="ER67">
        <v>0</v>
      </c>
      <c r="ES67">
        <v>0.225432467281933</v>
      </c>
      <c r="ET67">
        <v>0</v>
      </c>
      <c r="EU67">
        <v>0</v>
      </c>
      <c r="EV67">
        <v>0</v>
      </c>
      <c r="EW67">
        <v>-1</v>
      </c>
      <c r="EX67">
        <v>-1</v>
      </c>
      <c r="EY67">
        <v>-1</v>
      </c>
      <c r="EZ67">
        <v>-1</v>
      </c>
      <c r="FA67">
        <v>1392.9</v>
      </c>
      <c r="FB67">
        <v>1392.9</v>
      </c>
      <c r="FC67">
        <v>2</v>
      </c>
      <c r="FD67">
        <v>503.24299999999999</v>
      </c>
      <c r="FE67">
        <v>447.48200000000003</v>
      </c>
      <c r="FF67">
        <v>36.326300000000003</v>
      </c>
      <c r="FG67">
        <v>33.156700000000001</v>
      </c>
      <c r="FH67">
        <v>30.000599999999999</v>
      </c>
      <c r="FI67">
        <v>32.883400000000002</v>
      </c>
      <c r="FJ67">
        <v>32.778700000000001</v>
      </c>
      <c r="FK67">
        <v>31.0716</v>
      </c>
      <c r="FL67">
        <v>0</v>
      </c>
      <c r="FM67">
        <v>100</v>
      </c>
      <c r="FN67">
        <v>-999.9</v>
      </c>
      <c r="FO67">
        <v>400</v>
      </c>
      <c r="FP67">
        <v>36.664900000000003</v>
      </c>
      <c r="FQ67">
        <v>100.983</v>
      </c>
      <c r="FR67">
        <v>101.158</v>
      </c>
    </row>
    <row r="68" spans="1:174" x14ac:dyDescent="0.25">
      <c r="A68">
        <v>52</v>
      </c>
      <c r="B68">
        <v>1604006516.5999999</v>
      </c>
      <c r="C68">
        <v>6609.5</v>
      </c>
      <c r="D68" t="s">
        <v>522</v>
      </c>
      <c r="E68" t="s">
        <v>523</v>
      </c>
      <c r="F68" t="s">
        <v>360</v>
      </c>
      <c r="G68" t="s">
        <v>462</v>
      </c>
      <c r="H68">
        <v>1604006508.8499999</v>
      </c>
      <c r="I68">
        <f t="shared" si="45"/>
        <v>4.8046769591167122E-3</v>
      </c>
      <c r="J68">
        <f t="shared" si="46"/>
        <v>11.752453434681227</v>
      </c>
      <c r="K68">
        <f t="shared" si="47"/>
        <v>383.66603333333302</v>
      </c>
      <c r="L68">
        <f t="shared" si="48"/>
        <v>251.1031926505913</v>
      </c>
      <c r="M68">
        <f t="shared" si="49"/>
        <v>25.527890821256097</v>
      </c>
      <c r="N68">
        <f t="shared" si="50"/>
        <v>39.004620002527332</v>
      </c>
      <c r="O68">
        <f t="shared" si="51"/>
        <v>0.16448621096458016</v>
      </c>
      <c r="P68">
        <f t="shared" si="52"/>
        <v>2.9571175134582228</v>
      </c>
      <c r="Q68">
        <f t="shared" si="53"/>
        <v>0.15956714255581395</v>
      </c>
      <c r="R68">
        <f t="shared" si="54"/>
        <v>0.10015916906667839</v>
      </c>
      <c r="S68">
        <f t="shared" si="55"/>
        <v>214.76906027103954</v>
      </c>
      <c r="T68">
        <f t="shared" si="56"/>
        <v>37.333594549786561</v>
      </c>
      <c r="U68">
        <f t="shared" si="57"/>
        <v>36.416923333333301</v>
      </c>
      <c r="V68">
        <f t="shared" si="58"/>
        <v>6.1069712771634457</v>
      </c>
      <c r="W68">
        <f t="shared" si="59"/>
        <v>49.662681919664223</v>
      </c>
      <c r="X68">
        <f t="shared" si="60"/>
        <v>3.1857345381577908</v>
      </c>
      <c r="Y68">
        <f t="shared" si="61"/>
        <v>6.414745267505138</v>
      </c>
      <c r="Z68">
        <f t="shared" si="62"/>
        <v>2.9212367390056548</v>
      </c>
      <c r="AA68">
        <f t="shared" si="63"/>
        <v>-211.886253897047</v>
      </c>
      <c r="AB68">
        <f t="shared" si="64"/>
        <v>143.47214199984074</v>
      </c>
      <c r="AC68">
        <f t="shared" si="65"/>
        <v>11.538162642933584</v>
      </c>
      <c r="AD68">
        <f t="shared" si="66"/>
        <v>157.89311101676685</v>
      </c>
      <c r="AE68">
        <v>0</v>
      </c>
      <c r="AF68">
        <v>0</v>
      </c>
      <c r="AG68">
        <f t="shared" si="67"/>
        <v>1</v>
      </c>
      <c r="AH68">
        <f t="shared" si="68"/>
        <v>0</v>
      </c>
      <c r="AI68">
        <f t="shared" si="69"/>
        <v>51926.532744057615</v>
      </c>
      <c r="AJ68" t="s">
        <v>290</v>
      </c>
      <c r="AK68">
        <v>15552.9</v>
      </c>
      <c r="AL68">
        <v>715.47692307692296</v>
      </c>
      <c r="AM68">
        <v>3262.08</v>
      </c>
      <c r="AN68">
        <f t="shared" si="70"/>
        <v>2546.603076923077</v>
      </c>
      <c r="AO68">
        <f t="shared" si="71"/>
        <v>0.78066849277855754</v>
      </c>
      <c r="AP68">
        <v>-0.57774747981622299</v>
      </c>
      <c r="AQ68" t="s">
        <v>524</v>
      </c>
      <c r="AR68">
        <v>15534.9</v>
      </c>
      <c r="AS68">
        <v>680.47288000000003</v>
      </c>
      <c r="AT68">
        <v>919.95</v>
      </c>
      <c r="AU68">
        <f t="shared" si="72"/>
        <v>0.26031536496548724</v>
      </c>
      <c r="AV68">
        <v>0.5</v>
      </c>
      <c r="AW68">
        <f t="shared" si="73"/>
        <v>1095.889500627575</v>
      </c>
      <c r="AX68">
        <f t="shared" si="74"/>
        <v>11.752453434681227</v>
      </c>
      <c r="AY68">
        <f t="shared" si="75"/>
        <v>142.63843765885636</v>
      </c>
      <c r="AZ68">
        <f t="shared" si="76"/>
        <v>0.9980107614544268</v>
      </c>
      <c r="BA68">
        <f t="shared" si="77"/>
        <v>1.1251317680693542E-2</v>
      </c>
      <c r="BB68">
        <f t="shared" si="78"/>
        <v>2.5459318441219629</v>
      </c>
      <c r="BC68" t="s">
        <v>525</v>
      </c>
      <c r="BD68">
        <v>1.83</v>
      </c>
      <c r="BE68">
        <f t="shared" si="79"/>
        <v>918.12</v>
      </c>
      <c r="BF68">
        <f t="shared" si="80"/>
        <v>0.26083422646277177</v>
      </c>
      <c r="BG68">
        <f t="shared" si="81"/>
        <v>0.71838969404186803</v>
      </c>
      <c r="BH68">
        <f t="shared" si="82"/>
        <v>1.1711914527020664</v>
      </c>
      <c r="BI68">
        <f t="shared" si="83"/>
        <v>0.91970751988168853</v>
      </c>
      <c r="BJ68">
        <f t="shared" si="84"/>
        <v>7.0146312726948406E-4</v>
      </c>
      <c r="BK68">
        <f t="shared" si="85"/>
        <v>0.99929853687273051</v>
      </c>
      <c r="BL68">
        <f t="shared" si="86"/>
        <v>1300.0053333333301</v>
      </c>
      <c r="BM68">
        <f t="shared" si="87"/>
        <v>1095.889500627575</v>
      </c>
      <c r="BN68">
        <f t="shared" si="88"/>
        <v>0.84298846514545911</v>
      </c>
      <c r="BO68">
        <f t="shared" si="89"/>
        <v>0.19597693029091831</v>
      </c>
      <c r="BP68">
        <v>6</v>
      </c>
      <c r="BQ68">
        <v>0.5</v>
      </c>
      <c r="BR68" t="s">
        <v>293</v>
      </c>
      <c r="BS68">
        <v>2</v>
      </c>
      <c r="BT68">
        <v>1604006508.8499999</v>
      </c>
      <c r="BU68">
        <v>383.66603333333302</v>
      </c>
      <c r="BV68">
        <v>399.97800000000001</v>
      </c>
      <c r="BW68">
        <v>31.33624</v>
      </c>
      <c r="BX68">
        <v>25.7523433333333</v>
      </c>
      <c r="BY68">
        <v>383.66603333333302</v>
      </c>
      <c r="BZ68">
        <v>31.028123333333301</v>
      </c>
      <c r="CA68">
        <v>500.09339999999997</v>
      </c>
      <c r="CB68">
        <v>101.5629</v>
      </c>
      <c r="CC68">
        <v>0.100048016666667</v>
      </c>
      <c r="CD68">
        <v>37.316863333333302</v>
      </c>
      <c r="CE68">
        <v>36.416923333333301</v>
      </c>
      <c r="CF68">
        <v>999.9</v>
      </c>
      <c r="CG68">
        <v>0</v>
      </c>
      <c r="CH68">
        <v>0</v>
      </c>
      <c r="CI68">
        <v>10001.683999999999</v>
      </c>
      <c r="CJ68">
        <v>0</v>
      </c>
      <c r="CK68">
        <v>493.05303333333302</v>
      </c>
      <c r="CL68">
        <v>1300.0053333333301</v>
      </c>
      <c r="CM68">
        <v>0.89999946666666697</v>
      </c>
      <c r="CN68">
        <v>0.10000045</v>
      </c>
      <c r="CO68">
        <v>0</v>
      </c>
      <c r="CP68">
        <v>681.38250000000005</v>
      </c>
      <c r="CQ68">
        <v>4.99979</v>
      </c>
      <c r="CR68">
        <v>9145.5976666666702</v>
      </c>
      <c r="CS68">
        <v>11051.3266666667</v>
      </c>
      <c r="CT68">
        <v>45.561999999999998</v>
      </c>
      <c r="CU68">
        <v>48.186999999999998</v>
      </c>
      <c r="CV68">
        <v>46.608199999999997</v>
      </c>
      <c r="CW68">
        <v>47.436999999999998</v>
      </c>
      <c r="CX68">
        <v>47.75</v>
      </c>
      <c r="CY68">
        <v>1165.5046666666699</v>
      </c>
      <c r="CZ68">
        <v>129.500666666667</v>
      </c>
      <c r="DA68">
        <v>0</v>
      </c>
      <c r="DB68">
        <v>105.799999952316</v>
      </c>
      <c r="DC68">
        <v>0</v>
      </c>
      <c r="DD68">
        <v>680.47288000000003</v>
      </c>
      <c r="DE68">
        <v>-65.079692411904006</v>
      </c>
      <c r="DF68">
        <v>-387.44077005340398</v>
      </c>
      <c r="DG68">
        <v>9136.5272000000004</v>
      </c>
      <c r="DH68">
        <v>15</v>
      </c>
      <c r="DI68">
        <v>0</v>
      </c>
      <c r="DJ68" t="s">
        <v>294</v>
      </c>
      <c r="DK68">
        <v>1603922837.0999999</v>
      </c>
      <c r="DL68">
        <v>1603922837.0999999</v>
      </c>
      <c r="DM68">
        <v>0</v>
      </c>
      <c r="DN68">
        <v>3.5999999999999997E-2</v>
      </c>
      <c r="DO68">
        <v>1.7000000000000001E-2</v>
      </c>
      <c r="DP68">
        <v>0.377</v>
      </c>
      <c r="DQ68">
        <v>-0.105</v>
      </c>
      <c r="DR68">
        <v>400</v>
      </c>
      <c r="DS68">
        <v>12</v>
      </c>
      <c r="DT68">
        <v>0.27</v>
      </c>
      <c r="DU68">
        <v>0.26</v>
      </c>
      <c r="DV68">
        <v>11.750667646793801</v>
      </c>
      <c r="DW68">
        <v>0.185926127081148</v>
      </c>
      <c r="DX68">
        <v>2.6055705698655202E-2</v>
      </c>
      <c r="DY68">
        <v>1</v>
      </c>
      <c r="DZ68">
        <v>-16.31185</v>
      </c>
      <c r="EA68">
        <v>-0.50994527252498401</v>
      </c>
      <c r="EB68">
        <v>4.44381799057222E-2</v>
      </c>
      <c r="EC68">
        <v>0</v>
      </c>
      <c r="ED68">
        <v>5.5838943333333297</v>
      </c>
      <c r="EE68">
        <v>0.80183199110120296</v>
      </c>
      <c r="EF68">
        <v>5.7955796643265597E-2</v>
      </c>
      <c r="EG68">
        <v>0</v>
      </c>
      <c r="EH68">
        <v>1</v>
      </c>
      <c r="EI68">
        <v>3</v>
      </c>
      <c r="EJ68" t="s">
        <v>318</v>
      </c>
      <c r="EK68">
        <v>100</v>
      </c>
      <c r="EL68">
        <v>100</v>
      </c>
      <c r="EM68">
        <v>0</v>
      </c>
      <c r="EN68">
        <v>0.31180000000000002</v>
      </c>
      <c r="EO68">
        <v>0</v>
      </c>
      <c r="EP68">
        <v>0</v>
      </c>
      <c r="EQ68">
        <v>0</v>
      </c>
      <c r="ER68">
        <v>0</v>
      </c>
      <c r="ES68">
        <v>0.225432467281933</v>
      </c>
      <c r="ET68">
        <v>0</v>
      </c>
      <c r="EU68">
        <v>0</v>
      </c>
      <c r="EV68">
        <v>0</v>
      </c>
      <c r="EW68">
        <v>-1</v>
      </c>
      <c r="EX68">
        <v>-1</v>
      </c>
      <c r="EY68">
        <v>-1</v>
      </c>
      <c r="EZ68">
        <v>-1</v>
      </c>
      <c r="FA68">
        <v>1394.7</v>
      </c>
      <c r="FB68">
        <v>1394.7</v>
      </c>
      <c r="FC68">
        <v>2</v>
      </c>
      <c r="FD68">
        <v>504.68</v>
      </c>
      <c r="FE68">
        <v>462.59300000000002</v>
      </c>
      <c r="FF68">
        <v>36.359099999999998</v>
      </c>
      <c r="FG68">
        <v>33.200800000000001</v>
      </c>
      <c r="FH68">
        <v>30.000599999999999</v>
      </c>
      <c r="FI68">
        <v>32.894599999999997</v>
      </c>
      <c r="FJ68">
        <v>32.7791</v>
      </c>
      <c r="FK68">
        <v>31.0855</v>
      </c>
      <c r="FL68">
        <v>0</v>
      </c>
      <c r="FM68">
        <v>100</v>
      </c>
      <c r="FN68">
        <v>-999.9</v>
      </c>
      <c r="FO68">
        <v>400</v>
      </c>
      <c r="FP68">
        <v>36.664900000000003</v>
      </c>
      <c r="FQ68">
        <v>100.968</v>
      </c>
      <c r="FR68">
        <v>101.136</v>
      </c>
    </row>
    <row r="69" spans="1:174" x14ac:dyDescent="0.25">
      <c r="A69">
        <v>53</v>
      </c>
      <c r="B69">
        <v>1604006656.0999999</v>
      </c>
      <c r="C69">
        <v>6749</v>
      </c>
      <c r="D69" t="s">
        <v>526</v>
      </c>
      <c r="E69" t="s">
        <v>527</v>
      </c>
      <c r="F69" t="s">
        <v>502</v>
      </c>
      <c r="G69" t="s">
        <v>322</v>
      </c>
      <c r="H69">
        <v>1604006648.0999999</v>
      </c>
      <c r="I69">
        <f t="shared" si="45"/>
        <v>2.5666701232901815E-3</v>
      </c>
      <c r="J69">
        <f t="shared" si="46"/>
        <v>6.2549109034424593</v>
      </c>
      <c r="K69">
        <f t="shared" si="47"/>
        <v>391.30103225806499</v>
      </c>
      <c r="L69">
        <f t="shared" si="48"/>
        <v>250.53706997035022</v>
      </c>
      <c r="M69">
        <f t="shared" si="49"/>
        <v>25.470954871378865</v>
      </c>
      <c r="N69">
        <f t="shared" si="50"/>
        <v>39.781781334589169</v>
      </c>
      <c r="O69">
        <f t="shared" si="51"/>
        <v>8.1513366492162759E-2</v>
      </c>
      <c r="P69">
        <f t="shared" si="52"/>
        <v>2.9566837077201154</v>
      </c>
      <c r="Q69">
        <f t="shared" si="53"/>
        <v>8.0285189725390643E-2</v>
      </c>
      <c r="R69">
        <f t="shared" si="54"/>
        <v>5.0287048821939268E-2</v>
      </c>
      <c r="S69">
        <f t="shared" si="55"/>
        <v>214.76518505377496</v>
      </c>
      <c r="T69">
        <f t="shared" si="56"/>
        <v>37.52118730736602</v>
      </c>
      <c r="U69">
        <f t="shared" si="57"/>
        <v>36.374903225806399</v>
      </c>
      <c r="V69">
        <f t="shared" si="58"/>
        <v>6.0929196245999488</v>
      </c>
      <c r="W69">
        <f t="shared" si="59"/>
        <v>47.567897508799888</v>
      </c>
      <c r="X69">
        <f t="shared" si="60"/>
        <v>2.9878904293526354</v>
      </c>
      <c r="Y69">
        <f t="shared" si="61"/>
        <v>6.2813169928309032</v>
      </c>
      <c r="Z69">
        <f t="shared" si="62"/>
        <v>3.1050291952473135</v>
      </c>
      <c r="AA69">
        <f t="shared" si="63"/>
        <v>-113.190152437097</v>
      </c>
      <c r="AB69">
        <f t="shared" si="64"/>
        <v>88.709592561635873</v>
      </c>
      <c r="AC69">
        <f t="shared" si="65"/>
        <v>7.1203908931437265</v>
      </c>
      <c r="AD69">
        <f t="shared" si="66"/>
        <v>197.40501607145757</v>
      </c>
      <c r="AE69">
        <v>66</v>
      </c>
      <c r="AF69">
        <v>13</v>
      </c>
      <c r="AG69">
        <f t="shared" si="67"/>
        <v>1</v>
      </c>
      <c r="AH69">
        <f t="shared" si="68"/>
        <v>0</v>
      </c>
      <c r="AI69">
        <f t="shared" si="69"/>
        <v>51978.892393393813</v>
      </c>
      <c r="AJ69" t="s">
        <v>290</v>
      </c>
      <c r="AK69">
        <v>15552.9</v>
      </c>
      <c r="AL69">
        <v>715.47692307692296</v>
      </c>
      <c r="AM69">
        <v>3262.08</v>
      </c>
      <c r="AN69">
        <f t="shared" si="70"/>
        <v>2546.603076923077</v>
      </c>
      <c r="AO69">
        <f t="shared" si="71"/>
        <v>0.78066849277855754</v>
      </c>
      <c r="AP69">
        <v>-0.57774747981622299</v>
      </c>
      <c r="AQ69" t="s">
        <v>528</v>
      </c>
      <c r="AR69">
        <v>15324.3</v>
      </c>
      <c r="AS69">
        <v>462.01132000000001</v>
      </c>
      <c r="AT69">
        <v>5.43</v>
      </c>
      <c r="AU69">
        <f t="shared" si="72"/>
        <v>-84.084957642725598</v>
      </c>
      <c r="AV69">
        <v>0.5</v>
      </c>
      <c r="AW69">
        <f t="shared" si="73"/>
        <v>1095.8707457888474</v>
      </c>
      <c r="AX69">
        <f t="shared" si="74"/>
        <v>6.2549109034424593</v>
      </c>
      <c r="AY69">
        <f t="shared" si="75"/>
        <v>-46073.122620778675</v>
      </c>
      <c r="AZ69">
        <f t="shared" si="76"/>
        <v>1.0570902394106814</v>
      </c>
      <c r="BA69">
        <f t="shared" si="77"/>
        <v>6.2349126569121865E-3</v>
      </c>
      <c r="BB69">
        <f t="shared" si="78"/>
        <v>599.75138121546968</v>
      </c>
      <c r="BC69" t="s">
        <v>529</v>
      </c>
      <c r="BD69">
        <v>-0.31</v>
      </c>
      <c r="BE69">
        <f t="shared" si="79"/>
        <v>5.7399999999999993</v>
      </c>
      <c r="BF69">
        <f t="shared" si="80"/>
        <v>-79.543783972125439</v>
      </c>
      <c r="BG69">
        <f t="shared" si="81"/>
        <v>0.99824055370449283</v>
      </c>
      <c r="BH69">
        <f t="shared" si="82"/>
        <v>0.64302978459711768</v>
      </c>
      <c r="BI69">
        <f t="shared" si="83"/>
        <v>1.2788211989183782</v>
      </c>
      <c r="BJ69">
        <f t="shared" si="84"/>
        <v>5.3372226964826075E-2</v>
      </c>
      <c r="BK69">
        <f t="shared" si="85"/>
        <v>0.94662777303517398</v>
      </c>
      <c r="BL69">
        <f t="shared" si="86"/>
        <v>1299.98322580645</v>
      </c>
      <c r="BM69">
        <f t="shared" si="87"/>
        <v>1095.8707457888474</v>
      </c>
      <c r="BN69">
        <f t="shared" si="88"/>
        <v>0.84298837402999527</v>
      </c>
      <c r="BO69">
        <f t="shared" si="89"/>
        <v>0.1959767480599906</v>
      </c>
      <c r="BP69">
        <v>6</v>
      </c>
      <c r="BQ69">
        <v>0.5</v>
      </c>
      <c r="BR69" t="s">
        <v>293</v>
      </c>
      <c r="BS69">
        <v>2</v>
      </c>
      <c r="BT69">
        <v>1604006648.0999999</v>
      </c>
      <c r="BU69">
        <v>391.30103225806499</v>
      </c>
      <c r="BV69">
        <v>400.01125806451603</v>
      </c>
      <c r="BW69">
        <v>29.389448387096799</v>
      </c>
      <c r="BX69">
        <v>26.400264516128999</v>
      </c>
      <c r="BY69">
        <v>391.30103225806499</v>
      </c>
      <c r="BZ69">
        <v>29.139887096774199</v>
      </c>
      <c r="CA69">
        <v>500.05029032258102</v>
      </c>
      <c r="CB69">
        <v>101.56541935483899</v>
      </c>
      <c r="CC69">
        <v>9.99943677419355E-2</v>
      </c>
      <c r="CD69">
        <v>36.931422580645197</v>
      </c>
      <c r="CE69">
        <v>36.374903225806399</v>
      </c>
      <c r="CF69">
        <v>999.9</v>
      </c>
      <c r="CG69">
        <v>0</v>
      </c>
      <c r="CH69">
        <v>0</v>
      </c>
      <c r="CI69">
        <v>9998.9748387096806</v>
      </c>
      <c r="CJ69">
        <v>0</v>
      </c>
      <c r="CK69">
        <v>344.414806451613</v>
      </c>
      <c r="CL69">
        <v>1299.98322580645</v>
      </c>
      <c r="CM69">
        <v>0.90000258064516103</v>
      </c>
      <c r="CN69">
        <v>9.9997045161290404E-2</v>
      </c>
      <c r="CO69">
        <v>0</v>
      </c>
      <c r="CP69">
        <v>460.45383870967697</v>
      </c>
      <c r="CQ69">
        <v>4.99979</v>
      </c>
      <c r="CR69">
        <v>6502.3654838709699</v>
      </c>
      <c r="CS69">
        <v>11051.154838709699</v>
      </c>
      <c r="CT69">
        <v>45.8445161290323</v>
      </c>
      <c r="CU69">
        <v>48.497709677419301</v>
      </c>
      <c r="CV69">
        <v>46.895000000000003</v>
      </c>
      <c r="CW69">
        <v>47.961387096774203</v>
      </c>
      <c r="CX69">
        <v>48.027999999999999</v>
      </c>
      <c r="CY69">
        <v>1165.48870967742</v>
      </c>
      <c r="CZ69">
        <v>129.49451612903201</v>
      </c>
      <c r="DA69">
        <v>0</v>
      </c>
      <c r="DB69">
        <v>138.60000014305101</v>
      </c>
      <c r="DC69">
        <v>0</v>
      </c>
      <c r="DD69">
        <v>462.01132000000001</v>
      </c>
      <c r="DE69">
        <v>26.965923506939699</v>
      </c>
      <c r="DF69">
        <v>174159.994849212</v>
      </c>
      <c r="DG69">
        <v>14043.0692</v>
      </c>
      <c r="DH69">
        <v>15</v>
      </c>
      <c r="DI69">
        <v>0</v>
      </c>
      <c r="DJ69" t="s">
        <v>294</v>
      </c>
      <c r="DK69">
        <v>1603922837.0999999</v>
      </c>
      <c r="DL69">
        <v>1603922837.0999999</v>
      </c>
      <c r="DM69">
        <v>0</v>
      </c>
      <c r="DN69">
        <v>3.5999999999999997E-2</v>
      </c>
      <c r="DO69">
        <v>1.7000000000000001E-2</v>
      </c>
      <c r="DP69">
        <v>0.377</v>
      </c>
      <c r="DQ69">
        <v>-0.105</v>
      </c>
      <c r="DR69">
        <v>400</v>
      </c>
      <c r="DS69">
        <v>12</v>
      </c>
      <c r="DT69">
        <v>0.27</v>
      </c>
      <c r="DU69">
        <v>0.26</v>
      </c>
      <c r="DV69">
        <v>6.23803054546865</v>
      </c>
      <c r="DW69">
        <v>0.85188574307452203</v>
      </c>
      <c r="DX69">
        <v>7.1024600965846799E-2</v>
      </c>
      <c r="DY69">
        <v>0</v>
      </c>
      <c r="DZ69">
        <v>-8.7045306666666704</v>
      </c>
      <c r="EA69">
        <v>-1.66748262513906</v>
      </c>
      <c r="EB69">
        <v>0.125848721035306</v>
      </c>
      <c r="EC69">
        <v>0</v>
      </c>
      <c r="ED69">
        <v>2.9822669999999998</v>
      </c>
      <c r="EE69">
        <v>1.9922773748609599</v>
      </c>
      <c r="EF69">
        <v>0.14518887735521199</v>
      </c>
      <c r="EG69">
        <v>0</v>
      </c>
      <c r="EH69">
        <v>0</v>
      </c>
      <c r="EI69">
        <v>3</v>
      </c>
      <c r="EJ69" t="s">
        <v>295</v>
      </c>
      <c r="EK69">
        <v>100</v>
      </c>
      <c r="EL69">
        <v>100</v>
      </c>
      <c r="EM69">
        <v>0</v>
      </c>
      <c r="EN69">
        <v>0.25719999999999998</v>
      </c>
      <c r="EO69">
        <v>0</v>
      </c>
      <c r="EP69">
        <v>0</v>
      </c>
      <c r="EQ69">
        <v>0</v>
      </c>
      <c r="ER69">
        <v>0</v>
      </c>
      <c r="ES69">
        <v>-0.13641089254119901</v>
      </c>
      <c r="ET69">
        <v>-5.6976549660881903E-3</v>
      </c>
      <c r="EU69">
        <v>7.2294696533427402E-4</v>
      </c>
      <c r="EV69">
        <v>-2.5009322186793402E-6</v>
      </c>
      <c r="EW69">
        <v>-1</v>
      </c>
      <c r="EX69">
        <v>-1</v>
      </c>
      <c r="EY69">
        <v>-1</v>
      </c>
      <c r="EZ69">
        <v>-1</v>
      </c>
      <c r="FA69">
        <v>1397</v>
      </c>
      <c r="FB69">
        <v>1397</v>
      </c>
      <c r="FC69">
        <v>2</v>
      </c>
      <c r="FD69">
        <v>436.70100000000002</v>
      </c>
      <c r="FE69">
        <v>446.46199999999999</v>
      </c>
      <c r="FF69">
        <v>36.168799999999997</v>
      </c>
      <c r="FG69">
        <v>33.034799999999997</v>
      </c>
      <c r="FH69">
        <v>30</v>
      </c>
      <c r="FI69">
        <v>32.748600000000003</v>
      </c>
      <c r="FJ69">
        <v>32.626300000000001</v>
      </c>
      <c r="FK69">
        <v>31.1006</v>
      </c>
      <c r="FL69">
        <v>0</v>
      </c>
      <c r="FM69">
        <v>100</v>
      </c>
      <c r="FN69">
        <v>-999.9</v>
      </c>
      <c r="FO69">
        <v>400</v>
      </c>
      <c r="FP69">
        <v>36.664900000000003</v>
      </c>
      <c r="FQ69">
        <v>101.002</v>
      </c>
      <c r="FR69">
        <v>101.18</v>
      </c>
    </row>
    <row r="70" spans="1:174" x14ac:dyDescent="0.25">
      <c r="A70">
        <v>54</v>
      </c>
      <c r="B70">
        <v>1604006757.5999999</v>
      </c>
      <c r="C70">
        <v>6850.5</v>
      </c>
      <c r="D70" t="s">
        <v>530</v>
      </c>
      <c r="E70" t="s">
        <v>531</v>
      </c>
      <c r="F70" t="s">
        <v>502</v>
      </c>
      <c r="G70" t="s">
        <v>322</v>
      </c>
      <c r="H70">
        <v>1604006749.5999999</v>
      </c>
      <c r="I70">
        <f t="shared" si="45"/>
        <v>3.4633935401034003E-3</v>
      </c>
      <c r="J70">
        <f t="shared" si="46"/>
        <v>7.4179678881403728</v>
      </c>
      <c r="K70">
        <f t="shared" si="47"/>
        <v>389.49799999999999</v>
      </c>
      <c r="L70">
        <f t="shared" si="48"/>
        <v>267.90213502941111</v>
      </c>
      <c r="M70">
        <f t="shared" si="49"/>
        <v>27.235454915023457</v>
      </c>
      <c r="N70">
        <f t="shared" si="50"/>
        <v>39.597128321979262</v>
      </c>
      <c r="O70">
        <f t="shared" si="51"/>
        <v>0.11466241178566466</v>
      </c>
      <c r="P70">
        <f t="shared" si="52"/>
        <v>2.9558467036549652</v>
      </c>
      <c r="Q70">
        <f t="shared" si="53"/>
        <v>0.11224747074012915</v>
      </c>
      <c r="R70">
        <f t="shared" si="54"/>
        <v>7.0367405837952909E-2</v>
      </c>
      <c r="S70">
        <f t="shared" si="55"/>
        <v>214.76345375369038</v>
      </c>
      <c r="T70">
        <f t="shared" si="56"/>
        <v>37.476095323822157</v>
      </c>
      <c r="U70">
        <f t="shared" si="57"/>
        <v>36.579690322580603</v>
      </c>
      <c r="V70">
        <f t="shared" si="58"/>
        <v>6.1616670480436317</v>
      </c>
      <c r="W70">
        <f t="shared" si="59"/>
        <v>49.943231420570136</v>
      </c>
      <c r="X70">
        <f t="shared" si="60"/>
        <v>3.1688356174630465</v>
      </c>
      <c r="Y70">
        <f t="shared" si="61"/>
        <v>6.3448750257635451</v>
      </c>
      <c r="Z70">
        <f t="shared" si="62"/>
        <v>2.9928314305805852</v>
      </c>
      <c r="AA70">
        <f t="shared" si="63"/>
        <v>-152.73565511855995</v>
      </c>
      <c r="AB70">
        <f t="shared" si="64"/>
        <v>85.44853293616984</v>
      </c>
      <c r="AC70">
        <f t="shared" si="65"/>
        <v>6.8735243245841593</v>
      </c>
      <c r="AD70">
        <f t="shared" si="66"/>
        <v>154.34985589588445</v>
      </c>
      <c r="AE70">
        <v>0</v>
      </c>
      <c r="AF70">
        <v>0</v>
      </c>
      <c r="AG70">
        <f t="shared" si="67"/>
        <v>1</v>
      </c>
      <c r="AH70">
        <f t="shared" si="68"/>
        <v>0</v>
      </c>
      <c r="AI70">
        <f t="shared" si="69"/>
        <v>51924.240202926303</v>
      </c>
      <c r="AJ70" t="s">
        <v>290</v>
      </c>
      <c r="AK70">
        <v>15552.9</v>
      </c>
      <c r="AL70">
        <v>715.47692307692296</v>
      </c>
      <c r="AM70">
        <v>3262.08</v>
      </c>
      <c r="AN70">
        <f t="shared" si="70"/>
        <v>2546.603076923077</v>
      </c>
      <c r="AO70">
        <f t="shared" si="71"/>
        <v>0.78066849277855754</v>
      </c>
      <c r="AP70">
        <v>-0.57774747981622299</v>
      </c>
      <c r="AQ70" t="s">
        <v>532</v>
      </c>
      <c r="AR70">
        <v>15516.8</v>
      </c>
      <c r="AS70">
        <v>649.78030769230804</v>
      </c>
      <c r="AT70">
        <v>781.83</v>
      </c>
      <c r="AU70">
        <f t="shared" si="72"/>
        <v>0.16889821611819955</v>
      </c>
      <c r="AV70">
        <v>0.5</v>
      </c>
      <c r="AW70">
        <f t="shared" si="73"/>
        <v>1095.8600812727582</v>
      </c>
      <c r="AX70">
        <f t="shared" si="74"/>
        <v>7.4179678881403728</v>
      </c>
      <c r="AY70">
        <f t="shared" si="75"/>
        <v>92.544406421057019</v>
      </c>
      <c r="AZ70">
        <f t="shared" si="76"/>
        <v>2.3732524973459701</v>
      </c>
      <c r="BA70">
        <f t="shared" si="77"/>
        <v>7.296292204265877E-3</v>
      </c>
      <c r="BB70">
        <f t="shared" si="78"/>
        <v>3.1723648363454968</v>
      </c>
      <c r="BC70" t="s">
        <v>533</v>
      </c>
      <c r="BD70">
        <v>-1073.6500000000001</v>
      </c>
      <c r="BE70">
        <f t="shared" si="79"/>
        <v>1855.48</v>
      </c>
      <c r="BF70">
        <f t="shared" si="80"/>
        <v>7.1167402670840971E-2</v>
      </c>
      <c r="BG70">
        <f t="shared" si="81"/>
        <v>0.57204899751598925</v>
      </c>
      <c r="BH70">
        <f t="shared" si="82"/>
        <v>1.9901065396074518</v>
      </c>
      <c r="BI70">
        <f t="shared" si="83"/>
        <v>0.97394447626159009</v>
      </c>
      <c r="BJ70">
        <f t="shared" si="84"/>
        <v>-0.11759187062611089</v>
      </c>
      <c r="BK70">
        <f t="shared" si="85"/>
        <v>1.117591870626111</v>
      </c>
      <c r="BL70">
        <f t="shared" si="86"/>
        <v>1299.97032258065</v>
      </c>
      <c r="BM70">
        <f t="shared" si="87"/>
        <v>1095.8600812727582</v>
      </c>
      <c r="BN70">
        <f t="shared" si="88"/>
        <v>0.84298853769007576</v>
      </c>
      <c r="BO70">
        <f t="shared" si="89"/>
        <v>0.19597707538015161</v>
      </c>
      <c r="BP70">
        <v>6</v>
      </c>
      <c r="BQ70">
        <v>0.5</v>
      </c>
      <c r="BR70" t="s">
        <v>293</v>
      </c>
      <c r="BS70">
        <v>2</v>
      </c>
      <c r="BT70">
        <v>1604006749.5999999</v>
      </c>
      <c r="BU70">
        <v>389.49799999999999</v>
      </c>
      <c r="BV70">
        <v>400.01732258064499</v>
      </c>
      <c r="BW70">
        <v>31.1703193548387</v>
      </c>
      <c r="BX70">
        <v>27.144183870967701</v>
      </c>
      <c r="BY70">
        <v>389.49799999999999</v>
      </c>
      <c r="BZ70">
        <v>30.8673258064516</v>
      </c>
      <c r="CA70">
        <v>500.04851612903201</v>
      </c>
      <c r="CB70">
        <v>101.56190322580601</v>
      </c>
      <c r="CC70">
        <v>0.100052219354839</v>
      </c>
      <c r="CD70">
        <v>37.115903225806498</v>
      </c>
      <c r="CE70">
        <v>36.579690322580603</v>
      </c>
      <c r="CF70">
        <v>999.9</v>
      </c>
      <c r="CG70">
        <v>0</v>
      </c>
      <c r="CH70">
        <v>0</v>
      </c>
      <c r="CI70">
        <v>9994.5735483870994</v>
      </c>
      <c r="CJ70">
        <v>0</v>
      </c>
      <c r="CK70">
        <v>236.49280645161301</v>
      </c>
      <c r="CL70">
        <v>1299.97032258065</v>
      </c>
      <c r="CM70">
        <v>0.89999874193548401</v>
      </c>
      <c r="CN70">
        <v>0.10000124838709699</v>
      </c>
      <c r="CO70">
        <v>0</v>
      </c>
      <c r="CP70">
        <v>650.27983870967705</v>
      </c>
      <c r="CQ70">
        <v>4.99979</v>
      </c>
      <c r="CR70">
        <v>9126.9967741935507</v>
      </c>
      <c r="CS70">
        <v>11051.038709677399</v>
      </c>
      <c r="CT70">
        <v>46.411000000000001</v>
      </c>
      <c r="CU70">
        <v>49.015999999999998</v>
      </c>
      <c r="CV70">
        <v>47.459451612903202</v>
      </c>
      <c r="CW70">
        <v>48.395000000000003</v>
      </c>
      <c r="CX70">
        <v>48.536000000000001</v>
      </c>
      <c r="CY70">
        <v>1165.47</v>
      </c>
      <c r="CZ70">
        <v>129.50032258064499</v>
      </c>
      <c r="DA70">
        <v>0</v>
      </c>
      <c r="DB70">
        <v>100.39999985694899</v>
      </c>
      <c r="DC70">
        <v>0</v>
      </c>
      <c r="DD70">
        <v>649.78030769230804</v>
      </c>
      <c r="DE70">
        <v>-84.205812031180898</v>
      </c>
      <c r="DF70">
        <v>-437.62632497342798</v>
      </c>
      <c r="DG70">
        <v>9121.8996153846201</v>
      </c>
      <c r="DH70">
        <v>15</v>
      </c>
      <c r="DI70">
        <v>0</v>
      </c>
      <c r="DJ70" t="s">
        <v>294</v>
      </c>
      <c r="DK70">
        <v>1603922837.0999999</v>
      </c>
      <c r="DL70">
        <v>1603922837.0999999</v>
      </c>
      <c r="DM70">
        <v>0</v>
      </c>
      <c r="DN70">
        <v>3.5999999999999997E-2</v>
      </c>
      <c r="DO70">
        <v>1.7000000000000001E-2</v>
      </c>
      <c r="DP70">
        <v>0.377</v>
      </c>
      <c r="DQ70">
        <v>-0.105</v>
      </c>
      <c r="DR70">
        <v>400</v>
      </c>
      <c r="DS70">
        <v>12</v>
      </c>
      <c r="DT70">
        <v>0.27</v>
      </c>
      <c r="DU70">
        <v>0.26</v>
      </c>
      <c r="DV70">
        <v>7.41890313522065</v>
      </c>
      <c r="DW70">
        <v>-0.28363628330152602</v>
      </c>
      <c r="DX70">
        <v>3.2642766107803298E-2</v>
      </c>
      <c r="DY70">
        <v>1</v>
      </c>
      <c r="DZ70">
        <v>-10.5201766666667</v>
      </c>
      <c r="EA70">
        <v>2.8263403782012999E-2</v>
      </c>
      <c r="EB70">
        <v>3.0675263468939999E-2</v>
      </c>
      <c r="EC70">
        <v>1</v>
      </c>
      <c r="ED70">
        <v>4.0302499999999997</v>
      </c>
      <c r="EE70">
        <v>0.80162776418242099</v>
      </c>
      <c r="EF70">
        <v>5.8505307736421201E-2</v>
      </c>
      <c r="EG70">
        <v>0</v>
      </c>
      <c r="EH70">
        <v>2</v>
      </c>
      <c r="EI70">
        <v>3</v>
      </c>
      <c r="EJ70" t="s">
        <v>325</v>
      </c>
      <c r="EK70">
        <v>100</v>
      </c>
      <c r="EL70">
        <v>100</v>
      </c>
      <c r="EM70">
        <v>0</v>
      </c>
      <c r="EN70">
        <v>0.30769999999999997</v>
      </c>
      <c r="EO70">
        <v>0</v>
      </c>
      <c r="EP70">
        <v>0</v>
      </c>
      <c r="EQ70">
        <v>0</v>
      </c>
      <c r="ER70">
        <v>0</v>
      </c>
      <c r="ES70">
        <v>-0.13641089254119901</v>
      </c>
      <c r="ET70">
        <v>-5.6976549660881903E-3</v>
      </c>
      <c r="EU70">
        <v>7.2294696533427402E-4</v>
      </c>
      <c r="EV70">
        <v>-2.5009322186793402E-6</v>
      </c>
      <c r="EW70">
        <v>-1</v>
      </c>
      <c r="EX70">
        <v>-1</v>
      </c>
      <c r="EY70">
        <v>-1</v>
      </c>
      <c r="EZ70">
        <v>-1</v>
      </c>
      <c r="FA70">
        <v>1398.7</v>
      </c>
      <c r="FB70">
        <v>1398.7</v>
      </c>
      <c r="FC70">
        <v>2</v>
      </c>
      <c r="FD70">
        <v>504.661</v>
      </c>
      <c r="FE70">
        <v>446.69</v>
      </c>
      <c r="FF70">
        <v>36.125999999999998</v>
      </c>
      <c r="FG70">
        <v>32.9801</v>
      </c>
      <c r="FH70">
        <v>30.000900000000001</v>
      </c>
      <c r="FI70">
        <v>32.712899999999998</v>
      </c>
      <c r="FJ70">
        <v>32.606499999999997</v>
      </c>
      <c r="FK70">
        <v>31.111599999999999</v>
      </c>
      <c r="FL70">
        <v>0</v>
      </c>
      <c r="FM70">
        <v>100</v>
      </c>
      <c r="FN70">
        <v>-999.9</v>
      </c>
      <c r="FO70">
        <v>400</v>
      </c>
      <c r="FP70">
        <v>36.664900000000003</v>
      </c>
      <c r="FQ70">
        <v>101.027</v>
      </c>
      <c r="FR70">
        <v>101.13200000000001</v>
      </c>
    </row>
    <row r="71" spans="1:174" x14ac:dyDescent="0.25">
      <c r="A71">
        <v>55</v>
      </c>
      <c r="B71">
        <v>1604006883.5999999</v>
      </c>
      <c r="C71">
        <v>6976.5</v>
      </c>
      <c r="D71" t="s">
        <v>534</v>
      </c>
      <c r="E71" t="s">
        <v>535</v>
      </c>
      <c r="F71" t="s">
        <v>536</v>
      </c>
      <c r="G71" t="s">
        <v>384</v>
      </c>
      <c r="H71">
        <v>1604006875.5999999</v>
      </c>
      <c r="I71">
        <f t="shared" si="45"/>
        <v>6.082127895701752E-3</v>
      </c>
      <c r="J71">
        <f t="shared" si="46"/>
        <v>16.286781087796044</v>
      </c>
      <c r="K71">
        <f t="shared" si="47"/>
        <v>377.681451612903</v>
      </c>
      <c r="L71">
        <f t="shared" si="48"/>
        <v>259.9281226925126</v>
      </c>
      <c r="M71">
        <f t="shared" si="49"/>
        <v>26.425170419954458</v>
      </c>
      <c r="N71">
        <f t="shared" si="50"/>
        <v>38.396371350448852</v>
      </c>
      <c r="O71">
        <f t="shared" si="51"/>
        <v>0.25788912036949946</v>
      </c>
      <c r="P71">
        <f t="shared" si="52"/>
        <v>2.9567212330174706</v>
      </c>
      <c r="Q71">
        <f t="shared" si="53"/>
        <v>0.24601274295287481</v>
      </c>
      <c r="R71">
        <f t="shared" si="54"/>
        <v>0.15477942529627089</v>
      </c>
      <c r="S71">
        <f t="shared" si="55"/>
        <v>214.76399245545815</v>
      </c>
      <c r="T71">
        <f t="shared" si="56"/>
        <v>36.424592234156009</v>
      </c>
      <c r="U71">
        <f t="shared" si="57"/>
        <v>36.036087096774203</v>
      </c>
      <c r="V71">
        <f t="shared" si="58"/>
        <v>5.9806407440584373</v>
      </c>
      <c r="W71">
        <f t="shared" si="59"/>
        <v>57.697727788158801</v>
      </c>
      <c r="X71">
        <f t="shared" si="60"/>
        <v>3.5854865662417272</v>
      </c>
      <c r="Y71">
        <f t="shared" si="61"/>
        <v>6.2142595621895014</v>
      </c>
      <c r="Z71">
        <f t="shared" si="62"/>
        <v>2.39515417781671</v>
      </c>
      <c r="AA71">
        <f t="shared" si="63"/>
        <v>-268.22184020044728</v>
      </c>
      <c r="AB71">
        <f t="shared" si="64"/>
        <v>111.41172757383582</v>
      </c>
      <c r="AC71">
        <f t="shared" si="65"/>
        <v>8.9193330659830341</v>
      </c>
      <c r="AD71">
        <f t="shared" si="66"/>
        <v>66.873212894829734</v>
      </c>
      <c r="AE71">
        <v>0</v>
      </c>
      <c r="AF71">
        <v>0</v>
      </c>
      <c r="AG71">
        <f t="shared" si="67"/>
        <v>1</v>
      </c>
      <c r="AH71">
        <f t="shared" si="68"/>
        <v>0</v>
      </c>
      <c r="AI71">
        <f t="shared" si="69"/>
        <v>52012.871120408112</v>
      </c>
      <c r="AJ71" t="s">
        <v>290</v>
      </c>
      <c r="AK71">
        <v>15552.9</v>
      </c>
      <c r="AL71">
        <v>715.47692307692296</v>
      </c>
      <c r="AM71">
        <v>3262.08</v>
      </c>
      <c r="AN71">
        <f t="shared" si="70"/>
        <v>2546.603076923077</v>
      </c>
      <c r="AO71">
        <f t="shared" si="71"/>
        <v>0.78066849277855754</v>
      </c>
      <c r="AP71">
        <v>-0.57774747981622299</v>
      </c>
      <c r="AQ71" t="s">
        <v>537</v>
      </c>
      <c r="AR71">
        <v>15428.6</v>
      </c>
      <c r="AS71">
        <v>1272.5016000000001</v>
      </c>
      <c r="AT71">
        <v>1809.55</v>
      </c>
      <c r="AU71">
        <f t="shared" si="72"/>
        <v>0.2967856096819651</v>
      </c>
      <c r="AV71">
        <v>0.5</v>
      </c>
      <c r="AW71">
        <f t="shared" si="73"/>
        <v>1095.8647525743011</v>
      </c>
      <c r="AX71">
        <f t="shared" si="74"/>
        <v>16.286781087796044</v>
      </c>
      <c r="AY71">
        <f t="shared" si="75"/>
        <v>162.61844436086989</v>
      </c>
      <c r="AZ71">
        <f t="shared" si="76"/>
        <v>0.99918764333674115</v>
      </c>
      <c r="BA71">
        <f t="shared" si="77"/>
        <v>1.538924263053057E-2</v>
      </c>
      <c r="BB71">
        <f t="shared" si="78"/>
        <v>0.80270232930839158</v>
      </c>
      <c r="BC71" t="s">
        <v>538</v>
      </c>
      <c r="BD71">
        <v>1.47</v>
      </c>
      <c r="BE71">
        <f t="shared" si="79"/>
        <v>1808.08</v>
      </c>
      <c r="BF71">
        <f t="shared" si="80"/>
        <v>0.29702690146453692</v>
      </c>
      <c r="BG71">
        <f t="shared" si="81"/>
        <v>0.44547799338160649</v>
      </c>
      <c r="BH71">
        <f t="shared" si="82"/>
        <v>0.49087068435169906</v>
      </c>
      <c r="BI71">
        <f t="shared" si="83"/>
        <v>0.570379425503174</v>
      </c>
      <c r="BJ71">
        <f t="shared" si="84"/>
        <v>3.4312691249493852E-4</v>
      </c>
      <c r="BK71">
        <f t="shared" si="85"/>
        <v>0.99965687308750506</v>
      </c>
      <c r="BL71">
        <f t="shared" si="86"/>
        <v>1299.9761290322599</v>
      </c>
      <c r="BM71">
        <f t="shared" si="87"/>
        <v>1095.8647525743011</v>
      </c>
      <c r="BN71">
        <f t="shared" si="88"/>
        <v>0.84298836578645076</v>
      </c>
      <c r="BO71">
        <f t="shared" si="89"/>
        <v>0.19597673157290171</v>
      </c>
      <c r="BP71">
        <v>6</v>
      </c>
      <c r="BQ71">
        <v>0.5</v>
      </c>
      <c r="BR71" t="s">
        <v>293</v>
      </c>
      <c r="BS71">
        <v>2</v>
      </c>
      <c r="BT71">
        <v>1604006875.5999999</v>
      </c>
      <c r="BU71">
        <v>377.681451612903</v>
      </c>
      <c r="BV71">
        <v>399.98119354838701</v>
      </c>
      <c r="BW71">
        <v>35.268222580645201</v>
      </c>
      <c r="BX71">
        <v>28.227367741935499</v>
      </c>
      <c r="BY71">
        <v>377.681451612903</v>
      </c>
      <c r="BZ71">
        <v>34.8316612903226</v>
      </c>
      <c r="CA71">
        <v>500.02070967741901</v>
      </c>
      <c r="CB71">
        <v>101.56335483871</v>
      </c>
      <c r="CC71">
        <v>0.100020967741935</v>
      </c>
      <c r="CD71">
        <v>36.735019354838698</v>
      </c>
      <c r="CE71">
        <v>36.036087096774203</v>
      </c>
      <c r="CF71">
        <v>999.9</v>
      </c>
      <c r="CG71">
        <v>0</v>
      </c>
      <c r="CH71">
        <v>0</v>
      </c>
      <c r="CI71">
        <v>9999.3909677419397</v>
      </c>
      <c r="CJ71">
        <v>0</v>
      </c>
      <c r="CK71">
        <v>350.19567741935498</v>
      </c>
      <c r="CL71">
        <v>1299.9761290322599</v>
      </c>
      <c r="CM71">
        <v>0.90000403225806402</v>
      </c>
      <c r="CN71">
        <v>9.9996199999999993E-2</v>
      </c>
      <c r="CO71">
        <v>0</v>
      </c>
      <c r="CP71">
        <v>1274.6535483871</v>
      </c>
      <c r="CQ71">
        <v>4.99979</v>
      </c>
      <c r="CR71">
        <v>16606.393548387099</v>
      </c>
      <c r="CS71">
        <v>11051.109677419399</v>
      </c>
      <c r="CT71">
        <v>46.858741935483899</v>
      </c>
      <c r="CU71">
        <v>49.375</v>
      </c>
      <c r="CV71">
        <v>47.887</v>
      </c>
      <c r="CW71">
        <v>48.695129032258102</v>
      </c>
      <c r="CX71">
        <v>48.923000000000002</v>
      </c>
      <c r="CY71">
        <v>1165.4835483871</v>
      </c>
      <c r="CZ71">
        <v>129.49354838709701</v>
      </c>
      <c r="DA71">
        <v>0</v>
      </c>
      <c r="DB71">
        <v>125</v>
      </c>
      <c r="DC71">
        <v>0</v>
      </c>
      <c r="DD71">
        <v>1272.5016000000001</v>
      </c>
      <c r="DE71">
        <v>-209.38230738559301</v>
      </c>
      <c r="DF71">
        <v>-2641.6076884525601</v>
      </c>
      <c r="DG71">
        <v>16578.98</v>
      </c>
      <c r="DH71">
        <v>15</v>
      </c>
      <c r="DI71">
        <v>0</v>
      </c>
      <c r="DJ71" t="s">
        <v>294</v>
      </c>
      <c r="DK71">
        <v>1603922837.0999999</v>
      </c>
      <c r="DL71">
        <v>1603922837.0999999</v>
      </c>
      <c r="DM71">
        <v>0</v>
      </c>
      <c r="DN71">
        <v>3.5999999999999997E-2</v>
      </c>
      <c r="DO71">
        <v>1.7000000000000001E-2</v>
      </c>
      <c r="DP71">
        <v>0.377</v>
      </c>
      <c r="DQ71">
        <v>-0.105</v>
      </c>
      <c r="DR71">
        <v>400</v>
      </c>
      <c r="DS71">
        <v>12</v>
      </c>
      <c r="DT71">
        <v>0.27</v>
      </c>
      <c r="DU71">
        <v>0.26</v>
      </c>
      <c r="DV71">
        <v>16.2808223788075</v>
      </c>
      <c r="DW71">
        <v>1.4950369678658499</v>
      </c>
      <c r="DX71">
        <v>0.11028216556315799</v>
      </c>
      <c r="DY71">
        <v>0</v>
      </c>
      <c r="DZ71">
        <v>-22.309076666666702</v>
      </c>
      <c r="EA71">
        <v>-2.1188048943270998</v>
      </c>
      <c r="EB71">
        <v>0.15514970336921599</v>
      </c>
      <c r="EC71">
        <v>0</v>
      </c>
      <c r="ED71">
        <v>7.0449080000000004</v>
      </c>
      <c r="EE71">
        <v>0.85002500556174199</v>
      </c>
      <c r="EF71">
        <v>6.1570896230822E-2</v>
      </c>
      <c r="EG71">
        <v>0</v>
      </c>
      <c r="EH71">
        <v>0</v>
      </c>
      <c r="EI71">
        <v>3</v>
      </c>
      <c r="EJ71" t="s">
        <v>295</v>
      </c>
      <c r="EK71">
        <v>100</v>
      </c>
      <c r="EL71">
        <v>100</v>
      </c>
      <c r="EM71">
        <v>0</v>
      </c>
      <c r="EN71">
        <v>0.44259999999999999</v>
      </c>
      <c r="EO71">
        <v>0</v>
      </c>
      <c r="EP71">
        <v>0</v>
      </c>
      <c r="EQ71">
        <v>0</v>
      </c>
      <c r="ER71">
        <v>0</v>
      </c>
      <c r="ES71">
        <v>0.225432467281933</v>
      </c>
      <c r="ET71">
        <v>0</v>
      </c>
      <c r="EU71">
        <v>0</v>
      </c>
      <c r="EV71">
        <v>0</v>
      </c>
      <c r="EW71">
        <v>-1</v>
      </c>
      <c r="EX71">
        <v>-1</v>
      </c>
      <c r="EY71">
        <v>-1</v>
      </c>
      <c r="EZ71">
        <v>-1</v>
      </c>
      <c r="FA71">
        <v>1400.8</v>
      </c>
      <c r="FB71">
        <v>1400.8</v>
      </c>
      <c r="FC71">
        <v>2</v>
      </c>
      <c r="FD71">
        <v>504.964</v>
      </c>
      <c r="FE71">
        <v>453.65699999999998</v>
      </c>
      <c r="FF71">
        <v>35.896999999999998</v>
      </c>
      <c r="FG71">
        <v>32.944000000000003</v>
      </c>
      <c r="FH71">
        <v>29.999600000000001</v>
      </c>
      <c r="FI71">
        <v>32.653399999999998</v>
      </c>
      <c r="FJ71">
        <v>32.5242</v>
      </c>
      <c r="FK71">
        <v>31.123799999999999</v>
      </c>
      <c r="FL71">
        <v>0</v>
      </c>
      <c r="FM71">
        <v>100</v>
      </c>
      <c r="FN71">
        <v>-999.9</v>
      </c>
      <c r="FO71">
        <v>400</v>
      </c>
      <c r="FP71">
        <v>31.366399999999999</v>
      </c>
      <c r="FQ71">
        <v>101.014</v>
      </c>
      <c r="FR71">
        <v>101.167</v>
      </c>
    </row>
    <row r="72" spans="1:174" x14ac:dyDescent="0.25">
      <c r="A72">
        <v>56</v>
      </c>
      <c r="B72">
        <v>1604007026.5999999</v>
      </c>
      <c r="C72">
        <v>7119.5</v>
      </c>
      <c r="D72" t="s">
        <v>539</v>
      </c>
      <c r="E72" t="s">
        <v>540</v>
      </c>
      <c r="F72" t="s">
        <v>536</v>
      </c>
      <c r="G72" t="s">
        <v>384</v>
      </c>
      <c r="H72">
        <v>1604007018.5999999</v>
      </c>
      <c r="I72">
        <f t="shared" si="45"/>
        <v>6.123424380246472E-3</v>
      </c>
      <c r="J72">
        <f t="shared" si="46"/>
        <v>16.685253866696353</v>
      </c>
      <c r="K72">
        <f t="shared" si="47"/>
        <v>377.22409677419398</v>
      </c>
      <c r="L72">
        <f t="shared" si="48"/>
        <v>264.47607637269869</v>
      </c>
      <c r="M72">
        <f t="shared" si="49"/>
        <v>26.883708036745787</v>
      </c>
      <c r="N72">
        <f t="shared" si="50"/>
        <v>38.34442275909921</v>
      </c>
      <c r="O72">
        <f t="shared" si="51"/>
        <v>0.27638857004987927</v>
      </c>
      <c r="P72">
        <f t="shared" si="52"/>
        <v>2.9567164827238974</v>
      </c>
      <c r="Q72">
        <f t="shared" si="53"/>
        <v>0.26279542697055724</v>
      </c>
      <c r="R72">
        <f t="shared" si="54"/>
        <v>0.16541270563165511</v>
      </c>
      <c r="S72">
        <f t="shared" si="55"/>
        <v>214.77247714796047</v>
      </c>
      <c r="T72">
        <f t="shared" si="56"/>
        <v>36.443527200256426</v>
      </c>
      <c r="U72">
        <f t="shared" si="57"/>
        <v>36.009064516129001</v>
      </c>
      <c r="V72">
        <f t="shared" si="58"/>
        <v>5.9717637397985746</v>
      </c>
      <c r="W72">
        <f t="shared" si="59"/>
        <v>59.703329912025829</v>
      </c>
      <c r="X72">
        <f t="shared" si="60"/>
        <v>3.7161003057131676</v>
      </c>
      <c r="Y72">
        <f t="shared" si="61"/>
        <v>6.2242764535728972</v>
      </c>
      <c r="Z72">
        <f t="shared" si="62"/>
        <v>2.2556634340854069</v>
      </c>
      <c r="AA72">
        <f t="shared" si="63"/>
        <v>-270.04301516886943</v>
      </c>
      <c r="AB72">
        <f t="shared" si="64"/>
        <v>120.41419036198428</v>
      </c>
      <c r="AC72">
        <f t="shared" si="65"/>
        <v>9.6401780517505742</v>
      </c>
      <c r="AD72">
        <f t="shared" si="66"/>
        <v>74.783830392825905</v>
      </c>
      <c r="AE72">
        <v>0</v>
      </c>
      <c r="AF72">
        <v>0</v>
      </c>
      <c r="AG72">
        <f t="shared" si="67"/>
        <v>1</v>
      </c>
      <c r="AH72">
        <f t="shared" si="68"/>
        <v>0</v>
      </c>
      <c r="AI72">
        <f t="shared" si="69"/>
        <v>52007.48906762449</v>
      </c>
      <c r="AJ72" t="s">
        <v>290</v>
      </c>
      <c r="AK72">
        <v>15552.9</v>
      </c>
      <c r="AL72">
        <v>715.47692307692296</v>
      </c>
      <c r="AM72">
        <v>3262.08</v>
      </c>
      <c r="AN72">
        <f t="shared" si="70"/>
        <v>2546.603076923077</v>
      </c>
      <c r="AO72">
        <f t="shared" si="71"/>
        <v>0.78066849277855754</v>
      </c>
      <c r="AP72">
        <v>-0.57774747981622299</v>
      </c>
      <c r="AQ72" t="s">
        <v>541</v>
      </c>
      <c r="AR72">
        <v>15413.5</v>
      </c>
      <c r="AS72">
        <v>1045.1073076923101</v>
      </c>
      <c r="AT72">
        <v>1547.3</v>
      </c>
      <c r="AU72">
        <f t="shared" si="72"/>
        <v>0.32456064907108506</v>
      </c>
      <c r="AV72">
        <v>0.5</v>
      </c>
      <c r="AW72">
        <f t="shared" si="73"/>
        <v>1095.904828695792</v>
      </c>
      <c r="AX72">
        <f t="shared" si="74"/>
        <v>16.685253866696353</v>
      </c>
      <c r="AY72">
        <f t="shared" si="75"/>
        <v>177.84379126082126</v>
      </c>
      <c r="AZ72">
        <f t="shared" si="76"/>
        <v>0.99924384411555611</v>
      </c>
      <c r="BA72">
        <f t="shared" si="77"/>
        <v>1.5752281488764702E-2</v>
      </c>
      <c r="BB72">
        <f t="shared" si="78"/>
        <v>1.108240160279196</v>
      </c>
      <c r="BC72" t="s">
        <v>542</v>
      </c>
      <c r="BD72">
        <v>1.17</v>
      </c>
      <c r="BE72">
        <f t="shared" si="79"/>
        <v>1546.1299999999999</v>
      </c>
      <c r="BF72">
        <f t="shared" si="80"/>
        <v>0.32480625323076967</v>
      </c>
      <c r="BG72">
        <f t="shared" si="81"/>
        <v>0.52585934601077611</v>
      </c>
      <c r="BH72">
        <f t="shared" si="82"/>
        <v>0.60372536689569412</v>
      </c>
      <c r="BI72">
        <f t="shared" si="83"/>
        <v>0.6733597455917143</v>
      </c>
      <c r="BJ72">
        <f t="shared" si="84"/>
        <v>3.6362133675930919E-4</v>
      </c>
      <c r="BK72">
        <f t="shared" si="85"/>
        <v>0.99963637866324073</v>
      </c>
      <c r="BL72">
        <f t="shared" si="86"/>
        <v>1300.02322580645</v>
      </c>
      <c r="BM72">
        <f t="shared" si="87"/>
        <v>1095.904828695792</v>
      </c>
      <c r="BN72">
        <f t="shared" si="88"/>
        <v>0.84298865354191177</v>
      </c>
      <c r="BO72">
        <f t="shared" si="89"/>
        <v>0.19597730708382372</v>
      </c>
      <c r="BP72">
        <v>6</v>
      </c>
      <c r="BQ72">
        <v>0.5</v>
      </c>
      <c r="BR72" t="s">
        <v>293</v>
      </c>
      <c r="BS72">
        <v>2</v>
      </c>
      <c r="BT72">
        <v>1604007018.5999999</v>
      </c>
      <c r="BU72">
        <v>377.22409677419398</v>
      </c>
      <c r="BV72">
        <v>400.01799999999997</v>
      </c>
      <c r="BW72">
        <v>36.558187096774198</v>
      </c>
      <c r="BX72">
        <v>29.4788</v>
      </c>
      <c r="BY72">
        <v>377.22409677419398</v>
      </c>
      <c r="BZ72">
        <v>36.076645161290301</v>
      </c>
      <c r="CA72">
        <v>500.00625806451598</v>
      </c>
      <c r="CB72">
        <v>101.54893548387101</v>
      </c>
      <c r="CC72">
        <v>9.9986435483870997E-2</v>
      </c>
      <c r="CD72">
        <v>36.764474193548402</v>
      </c>
      <c r="CE72">
        <v>36.009064516129001</v>
      </c>
      <c r="CF72">
        <v>999.9</v>
      </c>
      <c r="CG72">
        <v>0</v>
      </c>
      <c r="CH72">
        <v>0</v>
      </c>
      <c r="CI72">
        <v>10000.7838709677</v>
      </c>
      <c r="CJ72">
        <v>0</v>
      </c>
      <c r="CK72">
        <v>596.02590322580602</v>
      </c>
      <c r="CL72">
        <v>1300.02322580645</v>
      </c>
      <c r="CM72">
        <v>0.89999361290322599</v>
      </c>
      <c r="CN72">
        <v>0.100006570967742</v>
      </c>
      <c r="CO72">
        <v>0</v>
      </c>
      <c r="CP72">
        <v>1048.1729032258099</v>
      </c>
      <c r="CQ72">
        <v>4.99979</v>
      </c>
      <c r="CR72">
        <v>13645.487096774201</v>
      </c>
      <c r="CS72">
        <v>11051.4741935484</v>
      </c>
      <c r="CT72">
        <v>47.112806451612897</v>
      </c>
      <c r="CU72">
        <v>49.5</v>
      </c>
      <c r="CV72">
        <v>48.120935483871001</v>
      </c>
      <c r="CW72">
        <v>48.920999999999999</v>
      </c>
      <c r="CX72">
        <v>49.125</v>
      </c>
      <c r="CY72">
        <v>1165.5129032258101</v>
      </c>
      <c r="CZ72">
        <v>129.51064516129</v>
      </c>
      <c r="DA72">
        <v>0</v>
      </c>
      <c r="DB72">
        <v>142.39999985694899</v>
      </c>
      <c r="DC72">
        <v>0</v>
      </c>
      <c r="DD72">
        <v>1045.1073076923101</v>
      </c>
      <c r="DE72">
        <v>-245.703589913017</v>
      </c>
      <c r="DF72">
        <v>-3353.74701108922</v>
      </c>
      <c r="DG72">
        <v>13604.2192307692</v>
      </c>
      <c r="DH72">
        <v>15</v>
      </c>
      <c r="DI72">
        <v>0</v>
      </c>
      <c r="DJ72" t="s">
        <v>294</v>
      </c>
      <c r="DK72">
        <v>1603922837.0999999</v>
      </c>
      <c r="DL72">
        <v>1603922837.0999999</v>
      </c>
      <c r="DM72">
        <v>0</v>
      </c>
      <c r="DN72">
        <v>3.5999999999999997E-2</v>
      </c>
      <c r="DO72">
        <v>1.7000000000000001E-2</v>
      </c>
      <c r="DP72">
        <v>0.377</v>
      </c>
      <c r="DQ72">
        <v>-0.105</v>
      </c>
      <c r="DR72">
        <v>400</v>
      </c>
      <c r="DS72">
        <v>12</v>
      </c>
      <c r="DT72">
        <v>0.27</v>
      </c>
      <c r="DU72">
        <v>0.26</v>
      </c>
      <c r="DV72">
        <v>16.687073640685199</v>
      </c>
      <c r="DW72">
        <v>-9.8907849780360504E-2</v>
      </c>
      <c r="DX72">
        <v>1.9787817244631401E-2</v>
      </c>
      <c r="DY72">
        <v>1</v>
      </c>
      <c r="DZ72">
        <v>-22.794423333333299</v>
      </c>
      <c r="EA72">
        <v>7.7801112347052698E-2</v>
      </c>
      <c r="EB72">
        <v>1.9295123448397501E-2</v>
      </c>
      <c r="EC72">
        <v>1</v>
      </c>
      <c r="ED72">
        <v>7.0803390000000004</v>
      </c>
      <c r="EE72">
        <v>0.17610473859845199</v>
      </c>
      <c r="EF72">
        <v>1.28966141163744E-2</v>
      </c>
      <c r="EG72">
        <v>1</v>
      </c>
      <c r="EH72">
        <v>3</v>
      </c>
      <c r="EI72">
        <v>3</v>
      </c>
      <c r="EJ72" t="s">
        <v>543</v>
      </c>
      <c r="EK72">
        <v>100</v>
      </c>
      <c r="EL72">
        <v>100</v>
      </c>
      <c r="EM72">
        <v>0</v>
      </c>
      <c r="EN72">
        <v>0.48470000000000002</v>
      </c>
      <c r="EO72">
        <v>0</v>
      </c>
      <c r="EP72">
        <v>0</v>
      </c>
      <c r="EQ72">
        <v>0</v>
      </c>
      <c r="ER72">
        <v>0</v>
      </c>
      <c r="ES72">
        <v>0.225432467281933</v>
      </c>
      <c r="ET72">
        <v>0</v>
      </c>
      <c r="EU72">
        <v>0</v>
      </c>
      <c r="EV72">
        <v>0</v>
      </c>
      <c r="EW72">
        <v>-1</v>
      </c>
      <c r="EX72">
        <v>-1</v>
      </c>
      <c r="EY72">
        <v>-1</v>
      </c>
      <c r="EZ72">
        <v>-1</v>
      </c>
      <c r="FA72">
        <v>1403.2</v>
      </c>
      <c r="FB72">
        <v>1403.2</v>
      </c>
      <c r="FC72">
        <v>2</v>
      </c>
      <c r="FD72">
        <v>503.714</v>
      </c>
      <c r="FE72">
        <v>448.95400000000001</v>
      </c>
      <c r="FF72">
        <v>35.802900000000001</v>
      </c>
      <c r="FG72">
        <v>32.644300000000001</v>
      </c>
      <c r="FH72">
        <v>29.999500000000001</v>
      </c>
      <c r="FI72">
        <v>32.3947</v>
      </c>
      <c r="FJ72">
        <v>32.274900000000002</v>
      </c>
      <c r="FK72">
        <v>31.132300000000001</v>
      </c>
      <c r="FL72">
        <v>0</v>
      </c>
      <c r="FM72">
        <v>100</v>
      </c>
      <c r="FN72">
        <v>-999.9</v>
      </c>
      <c r="FO72">
        <v>400</v>
      </c>
      <c r="FP72">
        <v>31.366399999999999</v>
      </c>
      <c r="FQ72">
        <v>101.07</v>
      </c>
      <c r="FR72">
        <v>101.226</v>
      </c>
    </row>
    <row r="73" spans="1:174" x14ac:dyDescent="0.25">
      <c r="A73">
        <v>57</v>
      </c>
      <c r="B73">
        <v>1604007105.5999999</v>
      </c>
      <c r="C73">
        <v>7198.5</v>
      </c>
      <c r="D73" t="s">
        <v>544</v>
      </c>
      <c r="E73" t="s">
        <v>545</v>
      </c>
      <c r="F73" t="s">
        <v>546</v>
      </c>
      <c r="G73" t="s">
        <v>462</v>
      </c>
      <c r="H73">
        <v>1604007097.8499999</v>
      </c>
      <c r="I73">
        <f t="shared" si="45"/>
        <v>1.9396738142692289E-3</v>
      </c>
      <c r="J73">
        <f t="shared" si="46"/>
        <v>8.3732570507482809</v>
      </c>
      <c r="K73">
        <f t="shared" si="47"/>
        <v>389.0514</v>
      </c>
      <c r="L73">
        <f t="shared" si="48"/>
        <v>173.73379664203574</v>
      </c>
      <c r="M73">
        <f t="shared" si="49"/>
        <v>17.658673732640874</v>
      </c>
      <c r="N73">
        <f t="shared" si="50"/>
        <v>39.544014294366121</v>
      </c>
      <c r="O73">
        <f t="shared" si="51"/>
        <v>6.6990082029560138E-2</v>
      </c>
      <c r="P73">
        <f t="shared" si="52"/>
        <v>2.9574079279306424</v>
      </c>
      <c r="Q73">
        <f t="shared" si="53"/>
        <v>6.6158359585979945E-2</v>
      </c>
      <c r="R73">
        <f t="shared" si="54"/>
        <v>4.1422841263994759E-2</v>
      </c>
      <c r="S73">
        <f t="shared" si="55"/>
        <v>214.76579335012863</v>
      </c>
      <c r="T73">
        <f t="shared" si="56"/>
        <v>37.639135643211233</v>
      </c>
      <c r="U73">
        <f t="shared" si="57"/>
        <v>36.498503333333304</v>
      </c>
      <c r="V73">
        <f t="shared" si="58"/>
        <v>6.134332256043626</v>
      </c>
      <c r="W73">
        <f t="shared" si="59"/>
        <v>52.539242990589798</v>
      </c>
      <c r="X73">
        <f t="shared" si="60"/>
        <v>3.2925132777147113</v>
      </c>
      <c r="Y73">
        <f t="shared" si="61"/>
        <v>6.2667695427290937</v>
      </c>
      <c r="Z73">
        <f t="shared" si="62"/>
        <v>2.8418189783289147</v>
      </c>
      <c r="AA73">
        <f t="shared" si="63"/>
        <v>-85.539615209272995</v>
      </c>
      <c r="AB73">
        <f t="shared" si="64"/>
        <v>62.255917951035862</v>
      </c>
      <c r="AC73">
        <f t="shared" si="65"/>
        <v>4.9977905921470427</v>
      </c>
      <c r="AD73">
        <f t="shared" si="66"/>
        <v>196.47988668403855</v>
      </c>
      <c r="AE73">
        <v>21</v>
      </c>
      <c r="AF73">
        <v>4</v>
      </c>
      <c r="AG73">
        <f t="shared" si="67"/>
        <v>1</v>
      </c>
      <c r="AH73">
        <f t="shared" si="68"/>
        <v>0</v>
      </c>
      <c r="AI73">
        <f t="shared" si="69"/>
        <v>52006.013299939172</v>
      </c>
      <c r="AJ73" t="s">
        <v>290</v>
      </c>
      <c r="AK73">
        <v>15552.9</v>
      </c>
      <c r="AL73">
        <v>715.47692307692296</v>
      </c>
      <c r="AM73">
        <v>3262.08</v>
      </c>
      <c r="AN73">
        <f t="shared" si="70"/>
        <v>2546.603076923077</v>
      </c>
      <c r="AO73">
        <f t="shared" si="71"/>
        <v>0.78066849277855754</v>
      </c>
      <c r="AP73">
        <v>-0.57774747981622299</v>
      </c>
      <c r="AQ73" t="s">
        <v>547</v>
      </c>
      <c r="AR73">
        <v>15313.3</v>
      </c>
      <c r="AS73">
        <v>1035.04080769231</v>
      </c>
      <c r="AT73">
        <v>0.01</v>
      </c>
      <c r="AU73">
        <f t="shared" si="72"/>
        <v>-103503.08076923099</v>
      </c>
      <c r="AV73">
        <v>0.5</v>
      </c>
      <c r="AW73">
        <f t="shared" si="73"/>
        <v>1095.8726606275779</v>
      </c>
      <c r="AX73">
        <f t="shared" si="74"/>
        <v>8.3732570507482809</v>
      </c>
      <c r="AY73">
        <f t="shared" si="75"/>
        <v>-56713098.25286413</v>
      </c>
      <c r="AZ73">
        <f t="shared" si="76"/>
        <v>37137</v>
      </c>
      <c r="BA73">
        <f t="shared" si="77"/>
        <v>8.1679239314524869E-3</v>
      </c>
      <c r="BB73">
        <f t="shared" si="78"/>
        <v>326206.99999999994</v>
      </c>
      <c r="BC73" t="s">
        <v>548</v>
      </c>
      <c r="BD73">
        <v>-371.36</v>
      </c>
      <c r="BE73">
        <f t="shared" si="79"/>
        <v>371.37</v>
      </c>
      <c r="BF73">
        <f t="shared" si="80"/>
        <v>-2.7870609033909846</v>
      </c>
      <c r="BG73">
        <f t="shared" si="81"/>
        <v>0.89779107402351477</v>
      </c>
      <c r="BH73">
        <f t="shared" si="82"/>
        <v>1.446650815443818</v>
      </c>
      <c r="BI73">
        <f t="shared" si="83"/>
        <v>1.2809495243135349</v>
      </c>
      <c r="BJ73">
        <f t="shared" si="84"/>
        <v>0.99996341148218271</v>
      </c>
      <c r="BK73">
        <f t="shared" si="85"/>
        <v>3.6588517817293109E-5</v>
      </c>
      <c r="BL73">
        <f t="shared" si="86"/>
        <v>1299.9853333333299</v>
      </c>
      <c r="BM73">
        <f t="shared" si="87"/>
        <v>1095.8726606275779</v>
      </c>
      <c r="BN73">
        <f t="shared" si="88"/>
        <v>0.84298848035278928</v>
      </c>
      <c r="BO73">
        <f t="shared" si="89"/>
        <v>0.19597696070557852</v>
      </c>
      <c r="BP73">
        <v>6</v>
      </c>
      <c r="BQ73">
        <v>0.5</v>
      </c>
      <c r="BR73" t="s">
        <v>293</v>
      </c>
      <c r="BS73">
        <v>2</v>
      </c>
      <c r="BT73">
        <v>1604007097.8499999</v>
      </c>
      <c r="BU73">
        <v>389.0514</v>
      </c>
      <c r="BV73">
        <v>400.00433333333302</v>
      </c>
      <c r="BW73">
        <v>32.393193333333301</v>
      </c>
      <c r="BX73">
        <v>30.141093333333298</v>
      </c>
      <c r="BY73">
        <v>389.0514</v>
      </c>
      <c r="BZ73">
        <v>32.051866666666697</v>
      </c>
      <c r="CA73">
        <v>500.02440000000001</v>
      </c>
      <c r="CB73">
        <v>101.542133333333</v>
      </c>
      <c r="CC73">
        <v>0.100000056666667</v>
      </c>
      <c r="CD73">
        <v>36.88897</v>
      </c>
      <c r="CE73">
        <v>36.498503333333304</v>
      </c>
      <c r="CF73">
        <v>999.9</v>
      </c>
      <c r="CG73">
        <v>0</v>
      </c>
      <c r="CH73">
        <v>0</v>
      </c>
      <c r="CI73">
        <v>10005.3776666667</v>
      </c>
      <c r="CJ73">
        <v>0</v>
      </c>
      <c r="CK73">
        <v>256.60553333333303</v>
      </c>
      <c r="CL73">
        <v>1299.9853333333299</v>
      </c>
      <c r="CM73">
        <v>0.89999926666666696</v>
      </c>
      <c r="CN73">
        <v>0.100000593333333</v>
      </c>
      <c r="CO73">
        <v>0</v>
      </c>
      <c r="CP73">
        <v>1035.76706666667</v>
      </c>
      <c r="CQ73">
        <v>4.99979</v>
      </c>
      <c r="CR73">
        <v>13555.756666666701</v>
      </c>
      <c r="CS73">
        <v>11051.153333333301</v>
      </c>
      <c r="CT73">
        <v>47.311999999999998</v>
      </c>
      <c r="CU73">
        <v>49.620800000000003</v>
      </c>
      <c r="CV73">
        <v>48.305799999999998</v>
      </c>
      <c r="CW73">
        <v>49.061999999999998</v>
      </c>
      <c r="CX73">
        <v>49.311999999999998</v>
      </c>
      <c r="CY73">
        <v>1165.4860000000001</v>
      </c>
      <c r="CZ73">
        <v>129.499333333333</v>
      </c>
      <c r="DA73">
        <v>0</v>
      </c>
      <c r="DB73">
        <v>78</v>
      </c>
      <c r="DC73">
        <v>0</v>
      </c>
      <c r="DD73">
        <v>1035.04080769231</v>
      </c>
      <c r="DE73">
        <v>-555.12550419622198</v>
      </c>
      <c r="DF73">
        <v>-7148.2598278414298</v>
      </c>
      <c r="DG73">
        <v>13546.192307692299</v>
      </c>
      <c r="DH73">
        <v>15</v>
      </c>
      <c r="DI73">
        <v>0</v>
      </c>
      <c r="DJ73" t="s">
        <v>294</v>
      </c>
      <c r="DK73">
        <v>1603922837.0999999</v>
      </c>
      <c r="DL73">
        <v>1603922837.0999999</v>
      </c>
      <c r="DM73">
        <v>0</v>
      </c>
      <c r="DN73">
        <v>3.5999999999999997E-2</v>
      </c>
      <c r="DO73">
        <v>1.7000000000000001E-2</v>
      </c>
      <c r="DP73">
        <v>0.377</v>
      </c>
      <c r="DQ73">
        <v>-0.105</v>
      </c>
      <c r="DR73">
        <v>400</v>
      </c>
      <c r="DS73">
        <v>12</v>
      </c>
      <c r="DT73">
        <v>0.27</v>
      </c>
      <c r="DU73">
        <v>0.26</v>
      </c>
      <c r="DV73">
        <v>8.3808683554732806</v>
      </c>
      <c r="DW73">
        <v>-0.64042599137075096</v>
      </c>
      <c r="DX73">
        <v>5.0843123348472699E-2</v>
      </c>
      <c r="DY73">
        <v>0</v>
      </c>
      <c r="DZ73">
        <v>-10.952863333333299</v>
      </c>
      <c r="EA73">
        <v>0.67694149054508301</v>
      </c>
      <c r="EB73">
        <v>5.4149795218654602E-2</v>
      </c>
      <c r="EC73">
        <v>0</v>
      </c>
      <c r="ED73">
        <v>2.2520913333333299</v>
      </c>
      <c r="EE73">
        <v>0.556993281423806</v>
      </c>
      <c r="EF73">
        <v>4.1653939608263801E-2</v>
      </c>
      <c r="EG73">
        <v>0</v>
      </c>
      <c r="EH73">
        <v>0</v>
      </c>
      <c r="EI73">
        <v>3</v>
      </c>
      <c r="EJ73" t="s">
        <v>295</v>
      </c>
      <c r="EK73">
        <v>100</v>
      </c>
      <c r="EL73">
        <v>100</v>
      </c>
      <c r="EM73">
        <v>0</v>
      </c>
      <c r="EN73">
        <v>0.34470000000000001</v>
      </c>
      <c r="EO73">
        <v>0</v>
      </c>
      <c r="EP73">
        <v>0</v>
      </c>
      <c r="EQ73">
        <v>0</v>
      </c>
      <c r="ER73">
        <v>0</v>
      </c>
      <c r="ES73">
        <v>0.225432467281933</v>
      </c>
      <c r="ET73">
        <v>0</v>
      </c>
      <c r="EU73">
        <v>0</v>
      </c>
      <c r="EV73">
        <v>0</v>
      </c>
      <c r="EW73">
        <v>-1</v>
      </c>
      <c r="EX73">
        <v>-1</v>
      </c>
      <c r="EY73">
        <v>-1</v>
      </c>
      <c r="EZ73">
        <v>-1</v>
      </c>
      <c r="FA73">
        <v>1404.5</v>
      </c>
      <c r="FB73">
        <v>1404.5</v>
      </c>
      <c r="FC73">
        <v>2</v>
      </c>
      <c r="FD73">
        <v>474.81799999999998</v>
      </c>
      <c r="FE73">
        <v>462.75900000000001</v>
      </c>
      <c r="FF73">
        <v>35.763199999999998</v>
      </c>
      <c r="FG73">
        <v>32.501399999999997</v>
      </c>
      <c r="FH73">
        <v>29.999700000000001</v>
      </c>
      <c r="FI73">
        <v>32.261400000000002</v>
      </c>
      <c r="FJ73">
        <v>32.151400000000002</v>
      </c>
      <c r="FK73">
        <v>31.136600000000001</v>
      </c>
      <c r="FL73">
        <v>0</v>
      </c>
      <c r="FM73">
        <v>100</v>
      </c>
      <c r="FN73">
        <v>-999.9</v>
      </c>
      <c r="FO73">
        <v>400</v>
      </c>
      <c r="FP73">
        <v>31.366399999999999</v>
      </c>
      <c r="FQ73">
        <v>101.102</v>
      </c>
      <c r="FR73">
        <v>101.229</v>
      </c>
    </row>
    <row r="74" spans="1:174" x14ac:dyDescent="0.25">
      <c r="A74">
        <v>58</v>
      </c>
      <c r="B74">
        <v>1604007178</v>
      </c>
      <c r="C74">
        <v>7270.9000000953702</v>
      </c>
      <c r="D74" t="s">
        <v>549</v>
      </c>
      <c r="E74" t="s">
        <v>550</v>
      </c>
      <c r="F74" t="s">
        <v>546</v>
      </c>
      <c r="G74" t="s">
        <v>462</v>
      </c>
      <c r="H74">
        <v>1604007170.25</v>
      </c>
      <c r="I74">
        <f t="shared" si="45"/>
        <v>1.6030145535728445E-3</v>
      </c>
      <c r="J74">
        <f t="shared" si="46"/>
        <v>7.7027368384126094</v>
      </c>
      <c r="K74">
        <f t="shared" si="47"/>
        <v>389.99413333333302</v>
      </c>
      <c r="L74">
        <f t="shared" si="48"/>
        <v>157.15160006531784</v>
      </c>
      <c r="M74">
        <f t="shared" si="49"/>
        <v>15.97302049130808</v>
      </c>
      <c r="N74">
        <f t="shared" si="50"/>
        <v>39.639330943077319</v>
      </c>
      <c r="O74">
        <f t="shared" si="51"/>
        <v>5.6451415166868371E-2</v>
      </c>
      <c r="P74">
        <f t="shared" si="52"/>
        <v>2.9560880258628806</v>
      </c>
      <c r="Q74">
        <f t="shared" si="53"/>
        <v>5.5859288377875342E-2</v>
      </c>
      <c r="R74">
        <f t="shared" si="54"/>
        <v>3.4964737803394326E-2</v>
      </c>
      <c r="S74">
        <f t="shared" si="55"/>
        <v>214.77396065240808</v>
      </c>
      <c r="T74">
        <f t="shared" si="56"/>
        <v>37.746288765131524</v>
      </c>
      <c r="U74">
        <f t="shared" si="57"/>
        <v>36.359729999999999</v>
      </c>
      <c r="V74">
        <f t="shared" si="58"/>
        <v>6.087852556280442</v>
      </c>
      <c r="W74">
        <f t="shared" si="59"/>
        <v>52.692211996975793</v>
      </c>
      <c r="X74">
        <f t="shared" si="60"/>
        <v>3.30581475980141</v>
      </c>
      <c r="Y74">
        <f t="shared" si="61"/>
        <v>6.2738204271840852</v>
      </c>
      <c r="Z74">
        <f t="shared" si="62"/>
        <v>2.7820377964790319</v>
      </c>
      <c r="AA74">
        <f t="shared" si="63"/>
        <v>-70.692941812562438</v>
      </c>
      <c r="AB74">
        <f t="shared" si="64"/>
        <v>87.625115813955617</v>
      </c>
      <c r="AC74">
        <f t="shared" si="65"/>
        <v>7.0334989928399159</v>
      </c>
      <c r="AD74">
        <f t="shared" si="66"/>
        <v>238.73963364664121</v>
      </c>
      <c r="AE74">
        <v>5</v>
      </c>
      <c r="AF74">
        <v>1</v>
      </c>
      <c r="AG74">
        <f t="shared" si="67"/>
        <v>1</v>
      </c>
      <c r="AH74">
        <f t="shared" si="68"/>
        <v>0</v>
      </c>
      <c r="AI74">
        <f t="shared" si="69"/>
        <v>51965.197917323851</v>
      </c>
      <c r="AJ74" t="s">
        <v>290</v>
      </c>
      <c r="AK74">
        <v>15552.9</v>
      </c>
      <c r="AL74">
        <v>715.47692307692296</v>
      </c>
      <c r="AM74">
        <v>3262.08</v>
      </c>
      <c r="AN74">
        <f t="shared" si="70"/>
        <v>2546.603076923077</v>
      </c>
      <c r="AO74">
        <f t="shared" si="71"/>
        <v>0.78066849277855754</v>
      </c>
      <c r="AP74">
        <v>-0.57774747981622299</v>
      </c>
      <c r="AQ74" t="s">
        <v>551</v>
      </c>
      <c r="AR74">
        <v>15454.2</v>
      </c>
      <c r="AS74">
        <v>746.16965384615401</v>
      </c>
      <c r="AT74">
        <v>990.99</v>
      </c>
      <c r="AU74">
        <f t="shared" si="72"/>
        <v>0.24704623271056825</v>
      </c>
      <c r="AV74">
        <v>0.5</v>
      </c>
      <c r="AW74">
        <f t="shared" si="73"/>
        <v>1095.9147606275701</v>
      </c>
      <c r="AX74">
        <f t="shared" si="74"/>
        <v>7.7027368384126094</v>
      </c>
      <c r="AY74">
        <f t="shared" si="75"/>
        <v>135.3708064924727</v>
      </c>
      <c r="AZ74">
        <f t="shared" si="76"/>
        <v>0.99807263443627081</v>
      </c>
      <c r="BA74">
        <f t="shared" si="77"/>
        <v>7.555774058091028E-3</v>
      </c>
      <c r="BB74">
        <f t="shared" si="78"/>
        <v>2.2917385644658372</v>
      </c>
      <c r="BC74" t="s">
        <v>552</v>
      </c>
      <c r="BD74">
        <v>1.91</v>
      </c>
      <c r="BE74">
        <f t="shared" si="79"/>
        <v>989.08</v>
      </c>
      <c r="BF74">
        <f t="shared" si="80"/>
        <v>0.24752330059635821</v>
      </c>
      <c r="BG74">
        <f t="shared" si="81"/>
        <v>0.69661704757727361</v>
      </c>
      <c r="BH74">
        <f t="shared" si="82"/>
        <v>0.88859791661431586</v>
      </c>
      <c r="BI74">
        <f t="shared" si="83"/>
        <v>0.89181153536656976</v>
      </c>
      <c r="BJ74">
        <f t="shared" si="84"/>
        <v>6.3359519072122476E-4</v>
      </c>
      <c r="BK74">
        <f t="shared" si="85"/>
        <v>0.99936640480927874</v>
      </c>
      <c r="BL74">
        <f t="shared" si="86"/>
        <v>1300.0353333333301</v>
      </c>
      <c r="BM74">
        <f t="shared" si="87"/>
        <v>1095.9147606275701</v>
      </c>
      <c r="BN74">
        <f t="shared" si="88"/>
        <v>0.84298844233534131</v>
      </c>
      <c r="BO74">
        <f t="shared" si="89"/>
        <v>0.19597688467068264</v>
      </c>
      <c r="BP74">
        <v>6</v>
      </c>
      <c r="BQ74">
        <v>0.5</v>
      </c>
      <c r="BR74" t="s">
        <v>293</v>
      </c>
      <c r="BS74">
        <v>2</v>
      </c>
      <c r="BT74">
        <v>1604007170.25</v>
      </c>
      <c r="BU74">
        <v>389.99413333333302</v>
      </c>
      <c r="BV74">
        <v>399.98829999999998</v>
      </c>
      <c r="BW74">
        <v>32.524473333333297</v>
      </c>
      <c r="BX74">
        <v>30.6632933333333</v>
      </c>
      <c r="BY74">
        <v>389.99413333333302</v>
      </c>
      <c r="BZ74">
        <v>32.178936666666701</v>
      </c>
      <c r="CA74">
        <v>499.96583333333302</v>
      </c>
      <c r="CB74">
        <v>101.540833333333</v>
      </c>
      <c r="CC74">
        <v>0.100005733333333</v>
      </c>
      <c r="CD74">
        <v>36.909556666666703</v>
      </c>
      <c r="CE74">
        <v>36.359729999999999</v>
      </c>
      <c r="CF74">
        <v>999.9</v>
      </c>
      <c r="CG74">
        <v>0</v>
      </c>
      <c r="CH74">
        <v>0</v>
      </c>
      <c r="CI74">
        <v>9998.0163333333294</v>
      </c>
      <c r="CJ74">
        <v>0</v>
      </c>
      <c r="CK74">
        <v>527.96550000000002</v>
      </c>
      <c r="CL74">
        <v>1300.0353333333301</v>
      </c>
      <c r="CM74">
        <v>0.90000086666666701</v>
      </c>
      <c r="CN74">
        <v>9.9999053333333296E-2</v>
      </c>
      <c r="CO74">
        <v>0</v>
      </c>
      <c r="CP74">
        <v>746.32046666666702</v>
      </c>
      <c r="CQ74">
        <v>4.99979</v>
      </c>
      <c r="CR74">
        <v>9707.8179999999993</v>
      </c>
      <c r="CS74">
        <v>11051.6</v>
      </c>
      <c r="CT74">
        <v>47.5</v>
      </c>
      <c r="CU74">
        <v>49.776866666666699</v>
      </c>
      <c r="CV74">
        <v>48.493699999999997</v>
      </c>
      <c r="CW74">
        <v>49.195399999999999</v>
      </c>
      <c r="CX74">
        <v>49.5</v>
      </c>
      <c r="CY74">
        <v>1165.5326666666699</v>
      </c>
      <c r="CZ74">
        <v>129.50266666666701</v>
      </c>
      <c r="DA74">
        <v>0</v>
      </c>
      <c r="DB74">
        <v>71.5</v>
      </c>
      <c r="DC74">
        <v>0</v>
      </c>
      <c r="DD74">
        <v>746.16965384615401</v>
      </c>
      <c r="DE74">
        <v>-52.925709403584598</v>
      </c>
      <c r="DF74">
        <v>-801.994529697301</v>
      </c>
      <c r="DG74">
        <v>9705.40769230769</v>
      </c>
      <c r="DH74">
        <v>15</v>
      </c>
      <c r="DI74">
        <v>0</v>
      </c>
      <c r="DJ74" t="s">
        <v>294</v>
      </c>
      <c r="DK74">
        <v>1603922837.0999999</v>
      </c>
      <c r="DL74">
        <v>1603922837.0999999</v>
      </c>
      <c r="DM74">
        <v>0</v>
      </c>
      <c r="DN74">
        <v>3.5999999999999997E-2</v>
      </c>
      <c r="DO74">
        <v>1.7000000000000001E-2</v>
      </c>
      <c r="DP74">
        <v>0.377</v>
      </c>
      <c r="DQ74">
        <v>-0.105</v>
      </c>
      <c r="DR74">
        <v>400</v>
      </c>
      <c r="DS74">
        <v>12</v>
      </c>
      <c r="DT74">
        <v>0.27</v>
      </c>
      <c r="DU74">
        <v>0.26</v>
      </c>
      <c r="DV74">
        <v>7.7008383551529302</v>
      </c>
      <c r="DW74">
        <v>0.101288451095845</v>
      </c>
      <c r="DX74">
        <v>1.9753518967248501E-2</v>
      </c>
      <c r="DY74">
        <v>1</v>
      </c>
      <c r="DZ74">
        <v>-9.9941956666666698</v>
      </c>
      <c r="EA74">
        <v>-0.35657406006676701</v>
      </c>
      <c r="EB74">
        <v>3.53902542783869E-2</v>
      </c>
      <c r="EC74">
        <v>0</v>
      </c>
      <c r="ED74">
        <v>1.86116533333333</v>
      </c>
      <c r="EE74">
        <v>0.67019532814238303</v>
      </c>
      <c r="EF74">
        <v>4.9239091971950699E-2</v>
      </c>
      <c r="EG74">
        <v>0</v>
      </c>
      <c r="EH74">
        <v>1</v>
      </c>
      <c r="EI74">
        <v>3</v>
      </c>
      <c r="EJ74" t="s">
        <v>318</v>
      </c>
      <c r="EK74">
        <v>100</v>
      </c>
      <c r="EL74">
        <v>100</v>
      </c>
      <c r="EM74">
        <v>0</v>
      </c>
      <c r="EN74">
        <v>0.34939999999999999</v>
      </c>
      <c r="EO74">
        <v>0</v>
      </c>
      <c r="EP74">
        <v>0</v>
      </c>
      <c r="EQ74">
        <v>0</v>
      </c>
      <c r="ER74">
        <v>0</v>
      </c>
      <c r="ES74">
        <v>0.225432467281933</v>
      </c>
      <c r="ET74">
        <v>0</v>
      </c>
      <c r="EU74">
        <v>0</v>
      </c>
      <c r="EV74">
        <v>0</v>
      </c>
      <c r="EW74">
        <v>-1</v>
      </c>
      <c r="EX74">
        <v>-1</v>
      </c>
      <c r="EY74">
        <v>-1</v>
      </c>
      <c r="EZ74">
        <v>-1</v>
      </c>
      <c r="FA74">
        <v>1405.7</v>
      </c>
      <c r="FB74">
        <v>1405.7</v>
      </c>
      <c r="FC74">
        <v>2</v>
      </c>
      <c r="FD74">
        <v>493.56900000000002</v>
      </c>
      <c r="FE74">
        <v>458.90899999999999</v>
      </c>
      <c r="FF74">
        <v>35.735199999999999</v>
      </c>
      <c r="FG74">
        <v>32.427799999999998</v>
      </c>
      <c r="FH74">
        <v>29.9999</v>
      </c>
      <c r="FI74">
        <v>32.180300000000003</v>
      </c>
      <c r="FJ74">
        <v>32.072400000000002</v>
      </c>
      <c r="FK74">
        <v>31.138500000000001</v>
      </c>
      <c r="FL74">
        <v>0</v>
      </c>
      <c r="FM74">
        <v>100</v>
      </c>
      <c r="FN74">
        <v>-999.9</v>
      </c>
      <c r="FO74">
        <v>400</v>
      </c>
      <c r="FP74">
        <v>31.366399999999999</v>
      </c>
      <c r="FQ74">
        <v>101.108</v>
      </c>
      <c r="FR74">
        <v>101.238</v>
      </c>
    </row>
    <row r="75" spans="1:174" x14ac:dyDescent="0.25">
      <c r="A75">
        <v>59</v>
      </c>
      <c r="B75">
        <v>1604007320</v>
      </c>
      <c r="C75">
        <v>7412.9000000953702</v>
      </c>
      <c r="D75" t="s">
        <v>553</v>
      </c>
      <c r="E75" t="s">
        <v>554</v>
      </c>
      <c r="F75" t="s">
        <v>546</v>
      </c>
      <c r="G75" t="s">
        <v>462</v>
      </c>
      <c r="H75">
        <v>1604007312</v>
      </c>
      <c r="I75">
        <f t="shared" si="45"/>
        <v>5.6686619862047075E-3</v>
      </c>
      <c r="J75">
        <f t="shared" si="46"/>
        <v>14.827274171295096</v>
      </c>
      <c r="K75">
        <f t="shared" si="47"/>
        <v>379.59125806451601</v>
      </c>
      <c r="L75">
        <f t="shared" si="48"/>
        <v>268.16630431893645</v>
      </c>
      <c r="M75">
        <f t="shared" si="49"/>
        <v>27.255618670333508</v>
      </c>
      <c r="N75">
        <f t="shared" si="50"/>
        <v>38.580516693454051</v>
      </c>
      <c r="O75">
        <f t="shared" si="51"/>
        <v>0.24882701984403446</v>
      </c>
      <c r="P75">
        <f t="shared" si="52"/>
        <v>2.9557235319821271</v>
      </c>
      <c r="Q75">
        <f t="shared" si="53"/>
        <v>0.2377478148482155</v>
      </c>
      <c r="R75">
        <f t="shared" si="54"/>
        <v>0.14954669440045432</v>
      </c>
      <c r="S75">
        <f t="shared" si="55"/>
        <v>214.76338406311879</v>
      </c>
      <c r="T75">
        <f t="shared" si="56"/>
        <v>36.774479329929243</v>
      </c>
      <c r="U75">
        <f t="shared" si="57"/>
        <v>36.198035483871003</v>
      </c>
      <c r="V75">
        <f t="shared" si="58"/>
        <v>6.0340818844842188</v>
      </c>
      <c r="W75">
        <f t="shared" si="59"/>
        <v>59.182200627830582</v>
      </c>
      <c r="X75">
        <f t="shared" si="60"/>
        <v>3.7271022306924326</v>
      </c>
      <c r="Y75">
        <f t="shared" si="61"/>
        <v>6.2976742857712411</v>
      </c>
      <c r="Z75">
        <f t="shared" si="62"/>
        <v>2.3069796537917862</v>
      </c>
      <c r="AA75">
        <f t="shared" si="63"/>
        <v>-249.9879935916276</v>
      </c>
      <c r="AB75">
        <f t="shared" si="64"/>
        <v>124.45462744446218</v>
      </c>
      <c r="AC75">
        <f t="shared" si="65"/>
        <v>9.9865110901177836</v>
      </c>
      <c r="AD75">
        <f t="shared" si="66"/>
        <v>99.216529006071141</v>
      </c>
      <c r="AE75">
        <v>0</v>
      </c>
      <c r="AF75">
        <v>0</v>
      </c>
      <c r="AG75">
        <f t="shared" si="67"/>
        <v>1</v>
      </c>
      <c r="AH75">
        <f t="shared" si="68"/>
        <v>0</v>
      </c>
      <c r="AI75">
        <f t="shared" si="69"/>
        <v>51943.161139521049</v>
      </c>
      <c r="AJ75" t="s">
        <v>290</v>
      </c>
      <c r="AK75">
        <v>15552.9</v>
      </c>
      <c r="AL75">
        <v>715.47692307692296</v>
      </c>
      <c r="AM75">
        <v>3262.08</v>
      </c>
      <c r="AN75">
        <f t="shared" si="70"/>
        <v>2546.603076923077</v>
      </c>
      <c r="AO75">
        <f t="shared" si="71"/>
        <v>0.78066849277855754</v>
      </c>
      <c r="AP75">
        <v>-0.57774747981622299</v>
      </c>
      <c r="AQ75" t="s">
        <v>555</v>
      </c>
      <c r="AR75">
        <v>15424.1</v>
      </c>
      <c r="AS75">
        <v>758.12950000000001</v>
      </c>
      <c r="AT75">
        <v>1085.28</v>
      </c>
      <c r="AU75">
        <f t="shared" si="72"/>
        <v>0.3014434063098923</v>
      </c>
      <c r="AV75">
        <v>0.5</v>
      </c>
      <c r="AW75">
        <f t="shared" si="73"/>
        <v>1095.8598006275915</v>
      </c>
      <c r="AX75">
        <f t="shared" si="74"/>
        <v>14.827274171295096</v>
      </c>
      <c r="AY75">
        <f t="shared" si="75"/>
        <v>165.16985556963033</v>
      </c>
      <c r="AZ75">
        <f t="shared" si="76"/>
        <v>1.5333738758661359</v>
      </c>
      <c r="BA75">
        <f t="shared" si="77"/>
        <v>1.4057474909006579E-2</v>
      </c>
      <c r="BB75">
        <f t="shared" si="78"/>
        <v>2.005749668288368</v>
      </c>
      <c r="BC75" t="s">
        <v>556</v>
      </c>
      <c r="BD75">
        <v>-578.86</v>
      </c>
      <c r="BE75">
        <f t="shared" si="79"/>
        <v>1664.1399999999999</v>
      </c>
      <c r="BF75">
        <f t="shared" si="80"/>
        <v>0.19658832790510414</v>
      </c>
      <c r="BG75">
        <f t="shared" si="81"/>
        <v>0.56673626768447316</v>
      </c>
      <c r="BH75">
        <f t="shared" si="82"/>
        <v>0.88466137902917119</v>
      </c>
      <c r="BI75">
        <f t="shared" si="83"/>
        <v>0.85478574173016009</v>
      </c>
      <c r="BJ75">
        <f t="shared" si="84"/>
        <v>-0.15010248182025443</v>
      </c>
      <c r="BK75">
        <f t="shared" si="85"/>
        <v>1.1501024818202543</v>
      </c>
      <c r="BL75">
        <f t="shared" si="86"/>
        <v>1299.97</v>
      </c>
      <c r="BM75">
        <f t="shared" si="87"/>
        <v>1095.8598006275915</v>
      </c>
      <c r="BN75">
        <f t="shared" si="88"/>
        <v>0.84298853098732396</v>
      </c>
      <c r="BO75">
        <f t="shared" si="89"/>
        <v>0.1959770619746479</v>
      </c>
      <c r="BP75">
        <v>6</v>
      </c>
      <c r="BQ75">
        <v>0.5</v>
      </c>
      <c r="BR75" t="s">
        <v>293</v>
      </c>
      <c r="BS75">
        <v>2</v>
      </c>
      <c r="BT75">
        <v>1604007312</v>
      </c>
      <c r="BU75">
        <v>379.59125806451601</v>
      </c>
      <c r="BV75">
        <v>399.96532258064502</v>
      </c>
      <c r="BW75">
        <v>36.670722580645197</v>
      </c>
      <c r="BX75">
        <v>30.118032258064499</v>
      </c>
      <c r="BY75">
        <v>379.59125806451601</v>
      </c>
      <c r="BZ75">
        <v>36.185206451612899</v>
      </c>
      <c r="CA75">
        <v>500.01948387096797</v>
      </c>
      <c r="CB75">
        <v>101.536967741935</v>
      </c>
      <c r="CC75">
        <v>0.10003225161290299</v>
      </c>
      <c r="CD75">
        <v>36.9790548387097</v>
      </c>
      <c r="CE75">
        <v>36.198035483871003</v>
      </c>
      <c r="CF75">
        <v>999.9</v>
      </c>
      <c r="CG75">
        <v>0</v>
      </c>
      <c r="CH75">
        <v>0</v>
      </c>
      <c r="CI75">
        <v>9996.3293548387101</v>
      </c>
      <c r="CJ75">
        <v>0</v>
      </c>
      <c r="CK75">
        <v>592.32848387096794</v>
      </c>
      <c r="CL75">
        <v>1299.97</v>
      </c>
      <c r="CM75">
        <v>0.89999967741935505</v>
      </c>
      <c r="CN75">
        <v>0.100000348387097</v>
      </c>
      <c r="CO75">
        <v>0</v>
      </c>
      <c r="CP75">
        <v>758.44487096774196</v>
      </c>
      <c r="CQ75">
        <v>4.99979</v>
      </c>
      <c r="CR75">
        <v>10256.438709677401</v>
      </c>
      <c r="CS75">
        <v>11051.0258064516</v>
      </c>
      <c r="CT75">
        <v>47.895000000000003</v>
      </c>
      <c r="CU75">
        <v>50.203258064516099</v>
      </c>
      <c r="CV75">
        <v>48.878999999999998</v>
      </c>
      <c r="CW75">
        <v>49.645000000000003</v>
      </c>
      <c r="CX75">
        <v>49.856709677419403</v>
      </c>
      <c r="CY75">
        <v>1165.47</v>
      </c>
      <c r="CZ75">
        <v>129.5</v>
      </c>
      <c r="DA75">
        <v>0</v>
      </c>
      <c r="DB75">
        <v>141.200000047684</v>
      </c>
      <c r="DC75">
        <v>0</v>
      </c>
      <c r="DD75">
        <v>758.12950000000001</v>
      </c>
      <c r="DE75">
        <v>-42.935692251111803</v>
      </c>
      <c r="DF75">
        <v>-575.374358273962</v>
      </c>
      <c r="DG75">
        <v>10252.0884615385</v>
      </c>
      <c r="DH75">
        <v>15</v>
      </c>
      <c r="DI75">
        <v>0</v>
      </c>
      <c r="DJ75" t="s">
        <v>294</v>
      </c>
      <c r="DK75">
        <v>1603922837.0999999</v>
      </c>
      <c r="DL75">
        <v>1603922837.0999999</v>
      </c>
      <c r="DM75">
        <v>0</v>
      </c>
      <c r="DN75">
        <v>3.5999999999999997E-2</v>
      </c>
      <c r="DO75">
        <v>1.7000000000000001E-2</v>
      </c>
      <c r="DP75">
        <v>0.377</v>
      </c>
      <c r="DQ75">
        <v>-0.105</v>
      </c>
      <c r="DR75">
        <v>400</v>
      </c>
      <c r="DS75">
        <v>12</v>
      </c>
      <c r="DT75">
        <v>0.27</v>
      </c>
      <c r="DU75">
        <v>0.26</v>
      </c>
      <c r="DV75">
        <v>14.8273535209931</v>
      </c>
      <c r="DW75">
        <v>0.22645249702588699</v>
      </c>
      <c r="DX75">
        <v>2.7378050358702301E-2</v>
      </c>
      <c r="DY75">
        <v>1</v>
      </c>
      <c r="DZ75">
        <v>-20.376989999999999</v>
      </c>
      <c r="EA75">
        <v>-0.42902335928813301</v>
      </c>
      <c r="EB75">
        <v>4.3892682381766898E-2</v>
      </c>
      <c r="EC75">
        <v>0</v>
      </c>
      <c r="ED75">
        <v>6.5558556666666696</v>
      </c>
      <c r="EE75">
        <v>0.53917268075640001</v>
      </c>
      <c r="EF75">
        <v>4.1145069585823001E-2</v>
      </c>
      <c r="EG75">
        <v>0</v>
      </c>
      <c r="EH75">
        <v>1</v>
      </c>
      <c r="EI75">
        <v>3</v>
      </c>
      <c r="EJ75" t="s">
        <v>318</v>
      </c>
      <c r="EK75">
        <v>100</v>
      </c>
      <c r="EL75">
        <v>100</v>
      </c>
      <c r="EM75">
        <v>0</v>
      </c>
      <c r="EN75">
        <v>0.48530000000000001</v>
      </c>
      <c r="EO75">
        <v>0</v>
      </c>
      <c r="EP75">
        <v>0</v>
      </c>
      <c r="EQ75">
        <v>0</v>
      </c>
      <c r="ER75">
        <v>0</v>
      </c>
      <c r="ES75">
        <v>0.225432467281933</v>
      </c>
      <c r="ET75">
        <v>0</v>
      </c>
      <c r="EU75">
        <v>0</v>
      </c>
      <c r="EV75">
        <v>0</v>
      </c>
      <c r="EW75">
        <v>-1</v>
      </c>
      <c r="EX75">
        <v>-1</v>
      </c>
      <c r="EY75">
        <v>-1</v>
      </c>
      <c r="EZ75">
        <v>-1</v>
      </c>
      <c r="FA75">
        <v>1408</v>
      </c>
      <c r="FB75">
        <v>1408</v>
      </c>
      <c r="FC75">
        <v>2</v>
      </c>
      <c r="FD75">
        <v>502.97300000000001</v>
      </c>
      <c r="FE75">
        <v>448.399</v>
      </c>
      <c r="FF75">
        <v>35.754199999999997</v>
      </c>
      <c r="FG75">
        <v>32.435000000000002</v>
      </c>
      <c r="FH75">
        <v>29.999700000000001</v>
      </c>
      <c r="FI75">
        <v>32.147300000000001</v>
      </c>
      <c r="FJ75">
        <v>32.024799999999999</v>
      </c>
      <c r="FK75">
        <v>31.1266</v>
      </c>
      <c r="FL75">
        <v>0</v>
      </c>
      <c r="FM75">
        <v>100</v>
      </c>
      <c r="FN75">
        <v>-999.9</v>
      </c>
      <c r="FO75">
        <v>400</v>
      </c>
      <c r="FP75">
        <v>32.6858</v>
      </c>
      <c r="FQ75">
        <v>101.072</v>
      </c>
      <c r="FR75">
        <v>101.19799999999999</v>
      </c>
    </row>
    <row r="76" spans="1:174" x14ac:dyDescent="0.25">
      <c r="A76">
        <v>60</v>
      </c>
      <c r="B76">
        <v>1604007471</v>
      </c>
      <c r="C76">
        <v>7563.9000000953702</v>
      </c>
      <c r="D76" t="s">
        <v>557</v>
      </c>
      <c r="E76" t="s">
        <v>558</v>
      </c>
      <c r="F76" t="s">
        <v>559</v>
      </c>
      <c r="G76" t="s">
        <v>560</v>
      </c>
      <c r="H76">
        <v>1604007463</v>
      </c>
      <c r="I76">
        <f t="shared" si="45"/>
        <v>4.5490006954032073E-3</v>
      </c>
      <c r="J76">
        <f t="shared" si="46"/>
        <v>13.852399522653304</v>
      </c>
      <c r="K76">
        <f t="shared" si="47"/>
        <v>381.29551612903202</v>
      </c>
      <c r="L76">
        <f t="shared" si="48"/>
        <v>241.2932531852984</v>
      </c>
      <c r="M76">
        <f t="shared" si="49"/>
        <v>24.522354396339956</v>
      </c>
      <c r="N76">
        <f t="shared" si="50"/>
        <v>38.750622542566717</v>
      </c>
      <c r="O76">
        <f t="shared" si="51"/>
        <v>0.17952167409971984</v>
      </c>
      <c r="P76">
        <f t="shared" si="52"/>
        <v>2.9572141711528812</v>
      </c>
      <c r="Q76">
        <f t="shared" si="53"/>
        <v>0.17367958848423914</v>
      </c>
      <c r="R76">
        <f t="shared" si="54"/>
        <v>0.10905879357871667</v>
      </c>
      <c r="S76">
        <f t="shared" si="55"/>
        <v>214.76409299534694</v>
      </c>
      <c r="T76">
        <f t="shared" si="56"/>
        <v>37.115688625068927</v>
      </c>
      <c r="U76">
        <f t="shared" si="57"/>
        <v>36.217077419354801</v>
      </c>
      <c r="V76">
        <f t="shared" si="58"/>
        <v>6.0403926759435853</v>
      </c>
      <c r="W76">
        <f t="shared" si="59"/>
        <v>55.466883962123013</v>
      </c>
      <c r="X76">
        <f t="shared" si="60"/>
        <v>3.5035255591982795</v>
      </c>
      <c r="Y76">
        <f t="shared" si="61"/>
        <v>6.3164275851348561</v>
      </c>
      <c r="Z76">
        <f t="shared" si="62"/>
        <v>2.5368671167453059</v>
      </c>
      <c r="AA76">
        <f t="shared" si="63"/>
        <v>-200.61093066728145</v>
      </c>
      <c r="AB76">
        <f t="shared" si="64"/>
        <v>130.16684823340302</v>
      </c>
      <c r="AC76">
        <f t="shared" si="65"/>
        <v>10.443327915674885</v>
      </c>
      <c r="AD76">
        <f t="shared" si="66"/>
        <v>154.76333847714338</v>
      </c>
      <c r="AE76">
        <v>0</v>
      </c>
      <c r="AF76">
        <v>0</v>
      </c>
      <c r="AG76">
        <f t="shared" si="67"/>
        <v>1</v>
      </c>
      <c r="AH76">
        <f t="shared" si="68"/>
        <v>0</v>
      </c>
      <c r="AI76">
        <f t="shared" si="69"/>
        <v>51976.006722350394</v>
      </c>
      <c r="AJ76" t="s">
        <v>290</v>
      </c>
      <c r="AK76">
        <v>15552.9</v>
      </c>
      <c r="AL76">
        <v>715.47692307692296</v>
      </c>
      <c r="AM76">
        <v>3262.08</v>
      </c>
      <c r="AN76">
        <f t="shared" si="70"/>
        <v>2546.603076923077</v>
      </c>
      <c r="AO76">
        <f t="shared" si="71"/>
        <v>0.78066849277855754</v>
      </c>
      <c r="AP76">
        <v>-0.57774747981622299</v>
      </c>
      <c r="AQ76" t="s">
        <v>561</v>
      </c>
      <c r="AR76">
        <v>15299.6</v>
      </c>
      <c r="AS76">
        <v>735.93352000000004</v>
      </c>
      <c r="AT76">
        <v>268.19</v>
      </c>
      <c r="AU76">
        <f t="shared" si="72"/>
        <v>-1.7440751705880162</v>
      </c>
      <c r="AV76">
        <v>0.5</v>
      </c>
      <c r="AW76">
        <f t="shared" si="73"/>
        <v>1095.8640751548621</v>
      </c>
      <c r="AX76">
        <f t="shared" si="74"/>
        <v>13.852399522653304</v>
      </c>
      <c r="AY76">
        <f t="shared" si="75"/>
        <v>-955.63466190849738</v>
      </c>
      <c r="AZ76">
        <f t="shared" si="76"/>
        <v>4.989447779559268</v>
      </c>
      <c r="BA76">
        <f t="shared" si="77"/>
        <v>1.3167825581316121E-2</v>
      </c>
      <c r="BB76">
        <f t="shared" si="78"/>
        <v>11.163317051344196</v>
      </c>
      <c r="BC76" t="s">
        <v>562</v>
      </c>
      <c r="BD76">
        <v>-1069.93</v>
      </c>
      <c r="BE76">
        <f t="shared" si="79"/>
        <v>1338.1200000000001</v>
      </c>
      <c r="BF76">
        <f t="shared" si="80"/>
        <v>-0.34955274564314115</v>
      </c>
      <c r="BG76">
        <f t="shared" si="81"/>
        <v>0.69110874628636587</v>
      </c>
      <c r="BH76">
        <f t="shared" si="82"/>
        <v>1.0457348423744528</v>
      </c>
      <c r="BI76">
        <f t="shared" si="83"/>
        <v>1.1756406120491127</v>
      </c>
      <c r="BJ76">
        <f t="shared" si="84"/>
        <v>0.50819395907658349</v>
      </c>
      <c r="BK76">
        <f t="shared" si="85"/>
        <v>0.49180604092341651</v>
      </c>
      <c r="BL76">
        <f t="shared" si="86"/>
        <v>1299.9751612903201</v>
      </c>
      <c r="BM76">
        <f t="shared" si="87"/>
        <v>1095.8640751548621</v>
      </c>
      <c r="BN76">
        <f t="shared" si="88"/>
        <v>0.84298847223137485</v>
      </c>
      <c r="BO76">
        <f t="shared" si="89"/>
        <v>0.19597694446274966</v>
      </c>
      <c r="BP76">
        <v>6</v>
      </c>
      <c r="BQ76">
        <v>0.5</v>
      </c>
      <c r="BR76" t="s">
        <v>293</v>
      </c>
      <c r="BS76">
        <v>2</v>
      </c>
      <c r="BT76">
        <v>1604007463</v>
      </c>
      <c r="BU76">
        <v>381.29551612903202</v>
      </c>
      <c r="BV76">
        <v>399.99987096774203</v>
      </c>
      <c r="BW76">
        <v>34.473732258064501</v>
      </c>
      <c r="BX76">
        <v>29.203099999999999</v>
      </c>
      <c r="BY76">
        <v>381.29551612903202</v>
      </c>
      <c r="BZ76">
        <v>34.064180645161301</v>
      </c>
      <c r="CA76">
        <v>499.99841935483897</v>
      </c>
      <c r="CB76">
        <v>101.52887096774199</v>
      </c>
      <c r="CC76">
        <v>9.9973074193548395E-2</v>
      </c>
      <c r="CD76">
        <v>37.033532258064497</v>
      </c>
      <c r="CE76">
        <v>36.217077419354801</v>
      </c>
      <c r="CF76">
        <v>999.9</v>
      </c>
      <c r="CG76">
        <v>0</v>
      </c>
      <c r="CH76">
        <v>0</v>
      </c>
      <c r="CI76">
        <v>10005.584838709699</v>
      </c>
      <c r="CJ76">
        <v>0</v>
      </c>
      <c r="CK76">
        <v>352.674193548387</v>
      </c>
      <c r="CL76">
        <v>1299.9751612903201</v>
      </c>
      <c r="CM76">
        <v>0.89999974193548404</v>
      </c>
      <c r="CN76">
        <v>0.10000021935483901</v>
      </c>
      <c r="CO76">
        <v>0</v>
      </c>
      <c r="CP76">
        <v>736.79870967741897</v>
      </c>
      <c r="CQ76">
        <v>4.99979</v>
      </c>
      <c r="CR76">
        <v>9773.8906451612893</v>
      </c>
      <c r="CS76">
        <v>11051.080645161301</v>
      </c>
      <c r="CT76">
        <v>48.186999999999998</v>
      </c>
      <c r="CU76">
        <v>50.561999999999998</v>
      </c>
      <c r="CV76">
        <v>49.241870967741903</v>
      </c>
      <c r="CW76">
        <v>49.936999999999998</v>
      </c>
      <c r="CX76">
        <v>50.174999999999997</v>
      </c>
      <c r="CY76">
        <v>1165.47806451613</v>
      </c>
      <c r="CZ76">
        <v>129.49806451612901</v>
      </c>
      <c r="DA76">
        <v>0</v>
      </c>
      <c r="DB76">
        <v>150.299999952316</v>
      </c>
      <c r="DC76">
        <v>0</v>
      </c>
      <c r="DD76">
        <v>735.93352000000004</v>
      </c>
      <c r="DE76">
        <v>-52.082153845383097</v>
      </c>
      <c r="DF76">
        <v>-806.59461520143998</v>
      </c>
      <c r="DG76">
        <v>9763.5367999999999</v>
      </c>
      <c r="DH76">
        <v>15</v>
      </c>
      <c r="DI76">
        <v>0</v>
      </c>
      <c r="DJ76" t="s">
        <v>294</v>
      </c>
      <c r="DK76">
        <v>1603922837.0999999</v>
      </c>
      <c r="DL76">
        <v>1603922837.0999999</v>
      </c>
      <c r="DM76">
        <v>0</v>
      </c>
      <c r="DN76">
        <v>3.5999999999999997E-2</v>
      </c>
      <c r="DO76">
        <v>1.7000000000000001E-2</v>
      </c>
      <c r="DP76">
        <v>0.377</v>
      </c>
      <c r="DQ76">
        <v>-0.105</v>
      </c>
      <c r="DR76">
        <v>400</v>
      </c>
      <c r="DS76">
        <v>12</v>
      </c>
      <c r="DT76">
        <v>0.27</v>
      </c>
      <c r="DU76">
        <v>0.26</v>
      </c>
      <c r="DV76">
        <v>13.8410194505151</v>
      </c>
      <c r="DW76">
        <v>1.3413041974082101</v>
      </c>
      <c r="DX76">
        <v>0.11229531944113701</v>
      </c>
      <c r="DY76">
        <v>0</v>
      </c>
      <c r="DZ76">
        <v>-18.720666666666698</v>
      </c>
      <c r="EA76">
        <v>-2.4632809788653902</v>
      </c>
      <c r="EB76">
        <v>0.19135463296078201</v>
      </c>
      <c r="EC76">
        <v>0</v>
      </c>
      <c r="ED76">
        <v>5.2869739999999998</v>
      </c>
      <c r="EE76">
        <v>2.9678068965517101</v>
      </c>
      <c r="EF76">
        <v>0.21809796212711399</v>
      </c>
      <c r="EG76">
        <v>0</v>
      </c>
      <c r="EH76">
        <v>0</v>
      </c>
      <c r="EI76">
        <v>3</v>
      </c>
      <c r="EJ76" t="s">
        <v>295</v>
      </c>
      <c r="EK76">
        <v>100</v>
      </c>
      <c r="EL76">
        <v>100</v>
      </c>
      <c r="EM76">
        <v>0</v>
      </c>
      <c r="EN76">
        <v>0.41849999999999998</v>
      </c>
      <c r="EO76">
        <v>0</v>
      </c>
      <c r="EP76">
        <v>0</v>
      </c>
      <c r="EQ76">
        <v>0</v>
      </c>
      <c r="ER76">
        <v>0</v>
      </c>
      <c r="ES76">
        <v>0.225432467281933</v>
      </c>
      <c r="ET76">
        <v>0</v>
      </c>
      <c r="EU76">
        <v>0</v>
      </c>
      <c r="EV76">
        <v>0</v>
      </c>
      <c r="EW76">
        <v>-1</v>
      </c>
      <c r="EX76">
        <v>-1</v>
      </c>
      <c r="EY76">
        <v>-1</v>
      </c>
      <c r="EZ76">
        <v>-1</v>
      </c>
      <c r="FA76">
        <v>1410.6</v>
      </c>
      <c r="FB76">
        <v>1410.6</v>
      </c>
      <c r="FC76">
        <v>2</v>
      </c>
      <c r="FD76">
        <v>501.84699999999998</v>
      </c>
      <c r="FE76">
        <v>449.36200000000002</v>
      </c>
      <c r="FF76">
        <v>35.795200000000001</v>
      </c>
      <c r="FG76">
        <v>32.339399999999998</v>
      </c>
      <c r="FH76">
        <v>30</v>
      </c>
      <c r="FI76">
        <v>32.046100000000003</v>
      </c>
      <c r="FJ76">
        <v>31.928000000000001</v>
      </c>
      <c r="FK76">
        <v>31.131799999999998</v>
      </c>
      <c r="FL76">
        <v>0</v>
      </c>
      <c r="FM76">
        <v>100</v>
      </c>
      <c r="FN76">
        <v>-999.9</v>
      </c>
      <c r="FO76">
        <v>400</v>
      </c>
      <c r="FP76">
        <v>36.637099999999997</v>
      </c>
      <c r="FQ76">
        <v>101.107</v>
      </c>
      <c r="FR76">
        <v>101.236</v>
      </c>
    </row>
    <row r="77" spans="1:174" x14ac:dyDescent="0.25">
      <c r="A77">
        <v>61</v>
      </c>
      <c r="B77">
        <v>1604007558.5</v>
      </c>
      <c r="C77">
        <v>7651.4000000953702</v>
      </c>
      <c r="D77" t="s">
        <v>563</v>
      </c>
      <c r="E77" t="s">
        <v>564</v>
      </c>
      <c r="F77" t="s">
        <v>559</v>
      </c>
      <c r="G77" t="s">
        <v>560</v>
      </c>
      <c r="H77">
        <v>1604007550.75</v>
      </c>
      <c r="I77">
        <f t="shared" si="45"/>
        <v>4.4949705758100707E-3</v>
      </c>
      <c r="J77">
        <f t="shared" si="46"/>
        <v>12.570346314655405</v>
      </c>
      <c r="K77">
        <f t="shared" si="47"/>
        <v>382.82146666666699</v>
      </c>
      <c r="L77">
        <f t="shared" si="48"/>
        <v>245.04276642330657</v>
      </c>
      <c r="M77">
        <f t="shared" si="49"/>
        <v>24.903440030332412</v>
      </c>
      <c r="N77">
        <f t="shared" si="50"/>
        <v>38.905745215870532</v>
      </c>
      <c r="O77">
        <f t="shared" si="51"/>
        <v>0.1667103391148467</v>
      </c>
      <c r="P77">
        <f t="shared" si="52"/>
        <v>2.9564591132290667</v>
      </c>
      <c r="Q77">
        <f t="shared" si="53"/>
        <v>0.16165845390422162</v>
      </c>
      <c r="R77">
        <f t="shared" si="54"/>
        <v>0.10147767337499376</v>
      </c>
      <c r="S77">
        <f t="shared" si="55"/>
        <v>214.76637349147836</v>
      </c>
      <c r="T77">
        <f t="shared" si="56"/>
        <v>37.069087759808575</v>
      </c>
      <c r="U77">
        <f t="shared" si="57"/>
        <v>36.493209999999998</v>
      </c>
      <c r="V77">
        <f t="shared" si="58"/>
        <v>6.1325537099218206</v>
      </c>
      <c r="W77">
        <f t="shared" si="59"/>
        <v>54.638138578328544</v>
      </c>
      <c r="X77">
        <f t="shared" si="60"/>
        <v>3.4398060715019261</v>
      </c>
      <c r="Y77">
        <f t="shared" si="61"/>
        <v>6.2956135787288288</v>
      </c>
      <c r="Z77">
        <f t="shared" si="62"/>
        <v>2.6927476384198945</v>
      </c>
      <c r="AA77">
        <f t="shared" si="63"/>
        <v>-198.22820239322411</v>
      </c>
      <c r="AB77">
        <f t="shared" si="64"/>
        <v>76.482631088397596</v>
      </c>
      <c r="AC77">
        <f t="shared" si="65"/>
        <v>6.1442010166947982</v>
      </c>
      <c r="AD77">
        <f t="shared" si="66"/>
        <v>99.165003203346657</v>
      </c>
      <c r="AE77">
        <v>0</v>
      </c>
      <c r="AF77">
        <v>0</v>
      </c>
      <c r="AG77">
        <f t="shared" si="67"/>
        <v>1</v>
      </c>
      <c r="AH77">
        <f t="shared" si="68"/>
        <v>0</v>
      </c>
      <c r="AI77">
        <f t="shared" si="69"/>
        <v>51964.795822491345</v>
      </c>
      <c r="AJ77" t="s">
        <v>290</v>
      </c>
      <c r="AK77">
        <v>15552.9</v>
      </c>
      <c r="AL77">
        <v>715.47692307692296</v>
      </c>
      <c r="AM77">
        <v>3262.08</v>
      </c>
      <c r="AN77">
        <f t="shared" si="70"/>
        <v>2546.603076923077</v>
      </c>
      <c r="AO77">
        <f t="shared" si="71"/>
        <v>0.78066849277855754</v>
      </c>
      <c r="AP77">
        <v>-0.57774747981622299</v>
      </c>
      <c r="AQ77" t="s">
        <v>565</v>
      </c>
      <c r="AR77">
        <v>15400.9</v>
      </c>
      <c r="AS77">
        <v>756.15868</v>
      </c>
      <c r="AT77">
        <v>1010.82</v>
      </c>
      <c r="AU77">
        <f t="shared" si="72"/>
        <v>0.25193537919708753</v>
      </c>
      <c r="AV77">
        <v>0.5</v>
      </c>
      <c r="AW77">
        <f t="shared" si="73"/>
        <v>1095.8732206276288</v>
      </c>
      <c r="AX77">
        <f t="shared" si="74"/>
        <v>12.570346314655405</v>
      </c>
      <c r="AY77">
        <f t="shared" si="75"/>
        <v>138.04461769537761</v>
      </c>
      <c r="AZ77">
        <f t="shared" si="76"/>
        <v>1.9243089768702637</v>
      </c>
      <c r="BA77">
        <f t="shared" si="77"/>
        <v>1.1997823787446368E-2</v>
      </c>
      <c r="BB77">
        <f t="shared" si="78"/>
        <v>2.2271621060129396</v>
      </c>
      <c r="BC77" t="s">
        <v>566</v>
      </c>
      <c r="BD77">
        <v>-934.31</v>
      </c>
      <c r="BE77">
        <f t="shared" si="79"/>
        <v>1945.13</v>
      </c>
      <c r="BF77">
        <f t="shared" si="80"/>
        <v>0.13092251931747495</v>
      </c>
      <c r="BG77">
        <f t="shared" si="81"/>
        <v>0.53647539909302999</v>
      </c>
      <c r="BH77">
        <f t="shared" si="82"/>
        <v>0.86225593182374571</v>
      </c>
      <c r="BI77">
        <f t="shared" si="83"/>
        <v>0.88402469171602338</v>
      </c>
      <c r="BJ77">
        <f t="shared" si="84"/>
        <v>-0.16176792286972097</v>
      </c>
      <c r="BK77">
        <f t="shared" si="85"/>
        <v>1.1617679228697209</v>
      </c>
      <c r="BL77">
        <f t="shared" si="86"/>
        <v>1299.9856666666701</v>
      </c>
      <c r="BM77">
        <f t="shared" si="87"/>
        <v>1095.8732206276288</v>
      </c>
      <c r="BN77">
        <f t="shared" si="88"/>
        <v>0.84298869497352868</v>
      </c>
      <c r="BO77">
        <f t="shared" si="89"/>
        <v>0.1959773899470573</v>
      </c>
      <c r="BP77">
        <v>6</v>
      </c>
      <c r="BQ77">
        <v>0.5</v>
      </c>
      <c r="BR77" t="s">
        <v>293</v>
      </c>
      <c r="BS77">
        <v>2</v>
      </c>
      <c r="BT77">
        <v>1604007550.75</v>
      </c>
      <c r="BU77">
        <v>382.82146666666699</v>
      </c>
      <c r="BV77">
        <v>399.97053333333298</v>
      </c>
      <c r="BW77">
        <v>33.846713333333298</v>
      </c>
      <c r="BX77">
        <v>28.635400000000001</v>
      </c>
      <c r="BY77">
        <v>382.82146666666699</v>
      </c>
      <c r="BZ77">
        <v>33.458116666666697</v>
      </c>
      <c r="CA77">
        <v>500.00799999999998</v>
      </c>
      <c r="CB77">
        <v>101.528933333333</v>
      </c>
      <c r="CC77">
        <v>0.10002063999999999</v>
      </c>
      <c r="CD77">
        <v>36.973059999999997</v>
      </c>
      <c r="CE77">
        <v>36.493209999999998</v>
      </c>
      <c r="CF77">
        <v>999.9</v>
      </c>
      <c r="CG77">
        <v>0</v>
      </c>
      <c r="CH77">
        <v>0</v>
      </c>
      <c r="CI77">
        <v>10001.293666666699</v>
      </c>
      <c r="CJ77">
        <v>0</v>
      </c>
      <c r="CK77">
        <v>597.21856666666702</v>
      </c>
      <c r="CL77">
        <v>1299.9856666666701</v>
      </c>
      <c r="CM77">
        <v>0.89999126666666696</v>
      </c>
      <c r="CN77">
        <v>0.100008686666667</v>
      </c>
      <c r="CO77">
        <v>0</v>
      </c>
      <c r="CP77">
        <v>756.99903333333305</v>
      </c>
      <c r="CQ77">
        <v>4.99979</v>
      </c>
      <c r="CR77">
        <v>9805.2343333333301</v>
      </c>
      <c r="CS77">
        <v>11051.1333333333</v>
      </c>
      <c r="CT77">
        <v>48.280999999999999</v>
      </c>
      <c r="CU77">
        <v>50.625</v>
      </c>
      <c r="CV77">
        <v>49.311999999999998</v>
      </c>
      <c r="CW77">
        <v>50</v>
      </c>
      <c r="CX77">
        <v>50.25</v>
      </c>
      <c r="CY77">
        <v>1165.4770000000001</v>
      </c>
      <c r="CZ77">
        <v>129.50866666666701</v>
      </c>
      <c r="DA77">
        <v>0</v>
      </c>
      <c r="DB77">
        <v>86.699999809265094</v>
      </c>
      <c r="DC77">
        <v>0</v>
      </c>
      <c r="DD77">
        <v>756.15868</v>
      </c>
      <c r="DE77">
        <v>-82.881461656316205</v>
      </c>
      <c r="DF77">
        <v>-1031.0030785199699</v>
      </c>
      <c r="DG77">
        <v>9794.8732</v>
      </c>
      <c r="DH77">
        <v>15</v>
      </c>
      <c r="DI77">
        <v>0</v>
      </c>
      <c r="DJ77" t="s">
        <v>294</v>
      </c>
      <c r="DK77">
        <v>1603922837.0999999</v>
      </c>
      <c r="DL77">
        <v>1603922837.0999999</v>
      </c>
      <c r="DM77">
        <v>0</v>
      </c>
      <c r="DN77">
        <v>3.5999999999999997E-2</v>
      </c>
      <c r="DO77">
        <v>1.7000000000000001E-2</v>
      </c>
      <c r="DP77">
        <v>0.377</v>
      </c>
      <c r="DQ77">
        <v>-0.105</v>
      </c>
      <c r="DR77">
        <v>400</v>
      </c>
      <c r="DS77">
        <v>12</v>
      </c>
      <c r="DT77">
        <v>0.27</v>
      </c>
      <c r="DU77">
        <v>0.26</v>
      </c>
      <c r="DV77">
        <v>12.5751979670354</v>
      </c>
      <c r="DW77">
        <v>-0.44374837781902399</v>
      </c>
      <c r="DX77">
        <v>6.5365755123486802E-2</v>
      </c>
      <c r="DY77">
        <v>1</v>
      </c>
      <c r="DZ77">
        <v>-17.151543333333301</v>
      </c>
      <c r="EA77">
        <v>0.58401156840933699</v>
      </c>
      <c r="EB77">
        <v>8.4087516645192706E-2</v>
      </c>
      <c r="EC77">
        <v>0</v>
      </c>
      <c r="ED77">
        <v>5.2078889999999998</v>
      </c>
      <c r="EE77">
        <v>0.37550976640712103</v>
      </c>
      <c r="EF77">
        <v>3.8436679040555297E-2</v>
      </c>
      <c r="EG77">
        <v>0</v>
      </c>
      <c r="EH77">
        <v>1</v>
      </c>
      <c r="EI77">
        <v>3</v>
      </c>
      <c r="EJ77" t="s">
        <v>318</v>
      </c>
      <c r="EK77">
        <v>100</v>
      </c>
      <c r="EL77">
        <v>100</v>
      </c>
      <c r="EM77">
        <v>0</v>
      </c>
      <c r="EN77">
        <v>0.3866</v>
      </c>
      <c r="EO77">
        <v>0</v>
      </c>
      <c r="EP77">
        <v>0</v>
      </c>
      <c r="EQ77">
        <v>0</v>
      </c>
      <c r="ER77">
        <v>0</v>
      </c>
      <c r="ES77">
        <v>0.225432467281933</v>
      </c>
      <c r="ET77">
        <v>0</v>
      </c>
      <c r="EU77">
        <v>0</v>
      </c>
      <c r="EV77">
        <v>0</v>
      </c>
      <c r="EW77">
        <v>-1</v>
      </c>
      <c r="EX77">
        <v>-1</v>
      </c>
      <c r="EY77">
        <v>-1</v>
      </c>
      <c r="EZ77">
        <v>-1</v>
      </c>
      <c r="FA77">
        <v>1412</v>
      </c>
      <c r="FB77">
        <v>1412</v>
      </c>
      <c r="FC77">
        <v>2</v>
      </c>
      <c r="FD77">
        <v>502.72300000000001</v>
      </c>
      <c r="FE77">
        <v>433.11399999999998</v>
      </c>
      <c r="FF77">
        <v>35.754100000000001</v>
      </c>
      <c r="FG77">
        <v>32.274299999999997</v>
      </c>
      <c r="FH77">
        <v>29.999300000000002</v>
      </c>
      <c r="FI77">
        <v>31.966799999999999</v>
      </c>
      <c r="FJ77">
        <v>31.833600000000001</v>
      </c>
      <c r="FK77">
        <v>31.145199999999999</v>
      </c>
      <c r="FL77">
        <v>0</v>
      </c>
      <c r="FM77">
        <v>100</v>
      </c>
      <c r="FN77">
        <v>-999.9</v>
      </c>
      <c r="FO77">
        <v>400</v>
      </c>
      <c r="FP77">
        <v>36.637099999999997</v>
      </c>
      <c r="FQ77">
        <v>101.14100000000001</v>
      </c>
      <c r="FR77">
        <v>101.236</v>
      </c>
    </row>
    <row r="78" spans="1:174" x14ac:dyDescent="0.25">
      <c r="A78">
        <v>62</v>
      </c>
      <c r="B78">
        <v>1604007633</v>
      </c>
      <c r="C78">
        <v>7725.9000000953702</v>
      </c>
      <c r="D78" t="s">
        <v>567</v>
      </c>
      <c r="E78" t="s">
        <v>568</v>
      </c>
      <c r="F78" t="s">
        <v>569</v>
      </c>
      <c r="G78" t="s">
        <v>462</v>
      </c>
      <c r="H78">
        <v>1604007625.25</v>
      </c>
      <c r="I78">
        <f t="shared" si="45"/>
        <v>7.5597682943808631E-3</v>
      </c>
      <c r="J78">
        <f t="shared" si="46"/>
        <v>17.488040023128057</v>
      </c>
      <c r="K78">
        <f t="shared" si="47"/>
        <v>375.6302</v>
      </c>
      <c r="L78">
        <f t="shared" si="48"/>
        <v>283.24773259740414</v>
      </c>
      <c r="M78">
        <f t="shared" si="49"/>
        <v>28.786455752848063</v>
      </c>
      <c r="N78">
        <f t="shared" si="50"/>
        <v>38.175282225834017</v>
      </c>
      <c r="O78">
        <f t="shared" si="51"/>
        <v>0.36631812567020461</v>
      </c>
      <c r="P78">
        <f t="shared" si="52"/>
        <v>2.9562271878848043</v>
      </c>
      <c r="Q78">
        <f t="shared" si="53"/>
        <v>0.34283983387590616</v>
      </c>
      <c r="R78">
        <f t="shared" si="54"/>
        <v>0.21625880794482022</v>
      </c>
      <c r="S78">
        <f t="shared" si="55"/>
        <v>214.76686438218096</v>
      </c>
      <c r="T78">
        <f t="shared" si="56"/>
        <v>36.17492308006635</v>
      </c>
      <c r="U78">
        <f t="shared" si="57"/>
        <v>35.740286666666698</v>
      </c>
      <c r="V78">
        <f t="shared" si="58"/>
        <v>5.8840905466691815</v>
      </c>
      <c r="W78">
        <f t="shared" si="59"/>
        <v>59.910917054103493</v>
      </c>
      <c r="X78">
        <f t="shared" si="60"/>
        <v>3.7493158872193257</v>
      </c>
      <c r="Y78">
        <f t="shared" si="61"/>
        <v>6.2581513880574509</v>
      </c>
      <c r="Z78">
        <f t="shared" si="62"/>
        <v>2.1347746594498558</v>
      </c>
      <c r="AA78">
        <f t="shared" si="63"/>
        <v>-333.38578178219609</v>
      </c>
      <c r="AB78">
        <f t="shared" si="64"/>
        <v>179.05800848469846</v>
      </c>
      <c r="AC78">
        <f t="shared" si="65"/>
        <v>14.325734844282389</v>
      </c>
      <c r="AD78">
        <f t="shared" si="66"/>
        <v>74.764825928965706</v>
      </c>
      <c r="AE78">
        <v>0</v>
      </c>
      <c r="AF78">
        <v>0</v>
      </c>
      <c r="AG78">
        <f t="shared" si="67"/>
        <v>1</v>
      </c>
      <c r="AH78">
        <f t="shared" si="68"/>
        <v>0</v>
      </c>
      <c r="AI78">
        <f t="shared" si="69"/>
        <v>51976.584482859878</v>
      </c>
      <c r="AJ78" t="s">
        <v>290</v>
      </c>
      <c r="AK78">
        <v>15552.9</v>
      </c>
      <c r="AL78">
        <v>715.47692307692296</v>
      </c>
      <c r="AM78">
        <v>3262.08</v>
      </c>
      <c r="AN78">
        <f t="shared" si="70"/>
        <v>2546.603076923077</v>
      </c>
      <c r="AO78">
        <f t="shared" si="71"/>
        <v>0.78066849277855754</v>
      </c>
      <c r="AP78">
        <v>-0.57774747981622299</v>
      </c>
      <c r="AQ78" t="s">
        <v>570</v>
      </c>
      <c r="AR78">
        <v>15299.7</v>
      </c>
      <c r="AS78">
        <v>981.10424</v>
      </c>
      <c r="AT78">
        <v>0.32</v>
      </c>
      <c r="AU78">
        <f t="shared" si="72"/>
        <v>-3064.95075</v>
      </c>
      <c r="AV78">
        <v>0.5</v>
      </c>
      <c r="AW78">
        <f t="shared" si="73"/>
        <v>1095.8790196314305</v>
      </c>
      <c r="AX78">
        <f t="shared" si="74"/>
        <v>17.488040023128057</v>
      </c>
      <c r="AY78">
        <f t="shared" si="75"/>
        <v>-1679407.6115643089</v>
      </c>
      <c r="AZ78">
        <f t="shared" si="76"/>
        <v>-9.28125</v>
      </c>
      <c r="BA78">
        <f t="shared" si="77"/>
        <v>1.6485202453296554E-2</v>
      </c>
      <c r="BB78">
        <f t="shared" si="78"/>
        <v>10192.999999999998</v>
      </c>
      <c r="BC78" t="s">
        <v>571</v>
      </c>
      <c r="BD78">
        <v>3.29</v>
      </c>
      <c r="BE78">
        <f t="shared" si="79"/>
        <v>-2.97</v>
      </c>
      <c r="BF78">
        <f t="shared" si="80"/>
        <v>330.23038383838377</v>
      </c>
      <c r="BG78">
        <f t="shared" si="81"/>
        <v>1.0009113812181822</v>
      </c>
      <c r="BH78">
        <f t="shared" si="82"/>
        <v>1.3714252192095551</v>
      </c>
      <c r="BI78">
        <f t="shared" si="83"/>
        <v>1.280827793525251</v>
      </c>
      <c r="BJ78">
        <f t="shared" si="84"/>
        <v>1.1073828024923047</v>
      </c>
      <c r="BK78">
        <f t="shared" si="85"/>
        <v>-0.1073828024923047</v>
      </c>
      <c r="BL78">
        <f t="shared" si="86"/>
        <v>1299.9929999999999</v>
      </c>
      <c r="BM78">
        <f t="shared" si="87"/>
        <v>1095.8790196314305</v>
      </c>
      <c r="BN78">
        <f t="shared" si="88"/>
        <v>0.84298840042325651</v>
      </c>
      <c r="BO78">
        <f t="shared" si="89"/>
        <v>0.19597680084651317</v>
      </c>
      <c r="BP78">
        <v>6</v>
      </c>
      <c r="BQ78">
        <v>0.5</v>
      </c>
      <c r="BR78" t="s">
        <v>293</v>
      </c>
      <c r="BS78">
        <v>2</v>
      </c>
      <c r="BT78">
        <v>1604007625.25</v>
      </c>
      <c r="BU78">
        <v>375.6302</v>
      </c>
      <c r="BV78">
        <v>400.0247</v>
      </c>
      <c r="BW78">
        <v>36.891836666666698</v>
      </c>
      <c r="BX78">
        <v>28.154343333333301</v>
      </c>
      <c r="BY78">
        <v>375.6302</v>
      </c>
      <c r="BZ78">
        <v>36.3984466666667</v>
      </c>
      <c r="CA78">
        <v>499.97460000000001</v>
      </c>
      <c r="CB78">
        <v>101.53</v>
      </c>
      <c r="CC78">
        <v>9.9960066666666694E-2</v>
      </c>
      <c r="CD78">
        <v>36.863779999999998</v>
      </c>
      <c r="CE78">
        <v>35.740286666666698</v>
      </c>
      <c r="CF78">
        <v>999.9</v>
      </c>
      <c r="CG78">
        <v>0</v>
      </c>
      <c r="CH78">
        <v>0</v>
      </c>
      <c r="CI78">
        <v>9999.8726666666698</v>
      </c>
      <c r="CJ78">
        <v>0</v>
      </c>
      <c r="CK78">
        <v>293.15053333333299</v>
      </c>
      <c r="CL78">
        <v>1299.9929999999999</v>
      </c>
      <c r="CM78">
        <v>0.90000183333333295</v>
      </c>
      <c r="CN78">
        <v>9.9998326666666706E-2</v>
      </c>
      <c r="CO78">
        <v>0</v>
      </c>
      <c r="CP78">
        <v>982.27160000000003</v>
      </c>
      <c r="CQ78">
        <v>4.99979</v>
      </c>
      <c r="CR78">
        <v>13318.973333333301</v>
      </c>
      <c r="CS78">
        <v>11051.2366666667</v>
      </c>
      <c r="CT78">
        <v>48.375</v>
      </c>
      <c r="CU78">
        <v>50.686999999999998</v>
      </c>
      <c r="CV78">
        <v>49.436999999999998</v>
      </c>
      <c r="CW78">
        <v>50</v>
      </c>
      <c r="CX78">
        <v>50.311999999999998</v>
      </c>
      <c r="CY78">
        <v>1165.4966666666701</v>
      </c>
      <c r="CZ78">
        <v>129.49666666666701</v>
      </c>
      <c r="DA78">
        <v>0</v>
      </c>
      <c r="DB78">
        <v>73.399999856948895</v>
      </c>
      <c r="DC78">
        <v>0</v>
      </c>
      <c r="DD78">
        <v>981.10424</v>
      </c>
      <c r="DE78">
        <v>-171.52453872010801</v>
      </c>
      <c r="DF78">
        <v>-2128.63846489662</v>
      </c>
      <c r="DG78">
        <v>13304.132</v>
      </c>
      <c r="DH78">
        <v>15</v>
      </c>
      <c r="DI78">
        <v>0</v>
      </c>
      <c r="DJ78" t="s">
        <v>294</v>
      </c>
      <c r="DK78">
        <v>1603922837.0999999</v>
      </c>
      <c r="DL78">
        <v>1603922837.0999999</v>
      </c>
      <c r="DM78">
        <v>0</v>
      </c>
      <c r="DN78">
        <v>3.5999999999999997E-2</v>
      </c>
      <c r="DO78">
        <v>1.7000000000000001E-2</v>
      </c>
      <c r="DP78">
        <v>0.377</v>
      </c>
      <c r="DQ78">
        <v>-0.105</v>
      </c>
      <c r="DR78">
        <v>400</v>
      </c>
      <c r="DS78">
        <v>12</v>
      </c>
      <c r="DT78">
        <v>0.27</v>
      </c>
      <c r="DU78">
        <v>0.26</v>
      </c>
      <c r="DV78">
        <v>17.482349144520899</v>
      </c>
      <c r="DW78">
        <v>0.71342856511562802</v>
      </c>
      <c r="DX78">
        <v>5.3923627078665499E-2</v>
      </c>
      <c r="DY78">
        <v>0</v>
      </c>
      <c r="DZ78">
        <v>-24.394463333333299</v>
      </c>
      <c r="EA78">
        <v>-1.1983955506117301</v>
      </c>
      <c r="EB78">
        <v>8.8568860153492093E-2</v>
      </c>
      <c r="EC78">
        <v>0</v>
      </c>
      <c r="ED78">
        <v>8.7375039999999995</v>
      </c>
      <c r="EE78">
        <v>1.0519138598442701</v>
      </c>
      <c r="EF78">
        <v>7.61614750644969E-2</v>
      </c>
      <c r="EG78">
        <v>0</v>
      </c>
      <c r="EH78">
        <v>0</v>
      </c>
      <c r="EI78">
        <v>3</v>
      </c>
      <c r="EJ78" t="s">
        <v>295</v>
      </c>
      <c r="EK78">
        <v>100</v>
      </c>
      <c r="EL78">
        <v>100</v>
      </c>
      <c r="EM78">
        <v>0</v>
      </c>
      <c r="EN78">
        <v>0.496</v>
      </c>
      <c r="EO78">
        <v>0</v>
      </c>
      <c r="EP78">
        <v>0</v>
      </c>
      <c r="EQ78">
        <v>0</v>
      </c>
      <c r="ER78">
        <v>0</v>
      </c>
      <c r="ES78">
        <v>0.225432467281933</v>
      </c>
      <c r="ET78">
        <v>0</v>
      </c>
      <c r="EU78">
        <v>0</v>
      </c>
      <c r="EV78">
        <v>0</v>
      </c>
      <c r="EW78">
        <v>-1</v>
      </c>
      <c r="EX78">
        <v>-1</v>
      </c>
      <c r="EY78">
        <v>-1</v>
      </c>
      <c r="EZ78">
        <v>-1</v>
      </c>
      <c r="FA78">
        <v>1413.3</v>
      </c>
      <c r="FB78">
        <v>1413.3</v>
      </c>
      <c r="FC78">
        <v>2</v>
      </c>
      <c r="FD78">
        <v>505.64699999999999</v>
      </c>
      <c r="FE78">
        <v>449.06</v>
      </c>
      <c r="FF78">
        <v>35.7149</v>
      </c>
      <c r="FG78">
        <v>32.1477</v>
      </c>
      <c r="FH78">
        <v>29.999700000000001</v>
      </c>
      <c r="FI78">
        <v>31.865300000000001</v>
      </c>
      <c r="FJ78">
        <v>31.740400000000001</v>
      </c>
      <c r="FK78">
        <v>31.145499999999998</v>
      </c>
      <c r="FL78">
        <v>0</v>
      </c>
      <c r="FM78">
        <v>100</v>
      </c>
      <c r="FN78">
        <v>-999.9</v>
      </c>
      <c r="FO78">
        <v>400</v>
      </c>
      <c r="FP78">
        <v>36.637099999999997</v>
      </c>
      <c r="FQ78">
        <v>101.13200000000001</v>
      </c>
      <c r="FR78">
        <v>101.279</v>
      </c>
    </row>
    <row r="79" spans="1:174" x14ac:dyDescent="0.25">
      <c r="A79">
        <v>63</v>
      </c>
      <c r="B79">
        <v>1604007727.5</v>
      </c>
      <c r="C79">
        <v>7820.4000000953702</v>
      </c>
      <c r="D79" t="s">
        <v>572</v>
      </c>
      <c r="E79" t="s">
        <v>573</v>
      </c>
      <c r="F79" t="s">
        <v>569</v>
      </c>
      <c r="G79" t="s">
        <v>462</v>
      </c>
      <c r="H79">
        <v>1604007719.75</v>
      </c>
      <c r="I79">
        <f t="shared" si="45"/>
        <v>6.887960542635462E-3</v>
      </c>
      <c r="J79">
        <f t="shared" si="46"/>
        <v>17.258367757583326</v>
      </c>
      <c r="K79">
        <f t="shared" si="47"/>
        <v>376.21846666666698</v>
      </c>
      <c r="L79">
        <f t="shared" si="48"/>
        <v>266.78767466574101</v>
      </c>
      <c r="M79">
        <f t="shared" si="49"/>
        <v>27.113536669322631</v>
      </c>
      <c r="N79">
        <f t="shared" si="50"/>
        <v>38.234949213539885</v>
      </c>
      <c r="O79">
        <f t="shared" si="51"/>
        <v>0.29833540798904751</v>
      </c>
      <c r="P79">
        <f t="shared" si="52"/>
        <v>2.955588425189926</v>
      </c>
      <c r="Q79">
        <f t="shared" si="53"/>
        <v>0.2825582890794146</v>
      </c>
      <c r="R79">
        <f t="shared" si="54"/>
        <v>0.17794688192061617</v>
      </c>
      <c r="S79">
        <f t="shared" si="55"/>
        <v>214.8063856365246</v>
      </c>
      <c r="T79">
        <f t="shared" si="56"/>
        <v>36.467005508223906</v>
      </c>
      <c r="U79">
        <f t="shared" si="57"/>
        <v>36.006999999999998</v>
      </c>
      <c r="V79">
        <f t="shared" si="58"/>
        <v>5.9710860105033996</v>
      </c>
      <c r="W79">
        <f t="shared" si="59"/>
        <v>57.315256429715888</v>
      </c>
      <c r="X79">
        <f t="shared" si="60"/>
        <v>3.6104317582453538</v>
      </c>
      <c r="Y79">
        <f t="shared" si="61"/>
        <v>6.299250815832476</v>
      </c>
      <c r="Z79">
        <f t="shared" si="62"/>
        <v>2.3606542522580458</v>
      </c>
      <c r="AA79">
        <f t="shared" si="63"/>
        <v>-303.75905993022388</v>
      </c>
      <c r="AB79">
        <f t="shared" si="64"/>
        <v>155.61946145978214</v>
      </c>
      <c r="AC79">
        <f t="shared" si="65"/>
        <v>12.476549636567425</v>
      </c>
      <c r="AD79">
        <f t="shared" si="66"/>
        <v>79.143336802650282</v>
      </c>
      <c r="AE79">
        <v>106</v>
      </c>
      <c r="AF79">
        <v>21</v>
      </c>
      <c r="AG79">
        <f t="shared" si="67"/>
        <v>1</v>
      </c>
      <c r="AH79">
        <f t="shared" si="68"/>
        <v>0</v>
      </c>
      <c r="AI79">
        <f t="shared" si="69"/>
        <v>51938.427908450867</v>
      </c>
      <c r="AJ79" t="s">
        <v>290</v>
      </c>
      <c r="AK79">
        <v>15552.9</v>
      </c>
      <c r="AL79">
        <v>715.47692307692296</v>
      </c>
      <c r="AM79">
        <v>3262.08</v>
      </c>
      <c r="AN79">
        <f t="shared" si="70"/>
        <v>2546.603076923077</v>
      </c>
      <c r="AO79">
        <f t="shared" si="71"/>
        <v>0.78066849277855754</v>
      </c>
      <c r="AP79">
        <v>-0.57774747981622299</v>
      </c>
      <c r="AQ79" t="s">
        <v>574</v>
      </c>
      <c r="AR79">
        <v>15389.1</v>
      </c>
      <c r="AS79">
        <v>970.07930399999998</v>
      </c>
      <c r="AT79">
        <v>1.55</v>
      </c>
      <c r="AU79">
        <f t="shared" si="72"/>
        <v>-624.85761548387097</v>
      </c>
      <c r="AV79">
        <v>0.5</v>
      </c>
      <c r="AW79">
        <f t="shared" si="73"/>
        <v>1096.0784996314037</v>
      </c>
      <c r="AX79">
        <f t="shared" si="74"/>
        <v>17.258367757583326</v>
      </c>
      <c r="AY79">
        <f t="shared" si="75"/>
        <v>-342446.49883140891</v>
      </c>
      <c r="AZ79">
        <f t="shared" si="76"/>
        <v>-1.4</v>
      </c>
      <c r="BA79">
        <f t="shared" si="77"/>
        <v>1.6272662262235407E-2</v>
      </c>
      <c r="BB79">
        <f t="shared" si="78"/>
        <v>2103.5677419354838</v>
      </c>
      <c r="BC79" t="s">
        <v>575</v>
      </c>
      <c r="BD79">
        <v>3.72</v>
      </c>
      <c r="BE79">
        <f t="shared" si="79"/>
        <v>-2.17</v>
      </c>
      <c r="BF79">
        <f t="shared" si="80"/>
        <v>446.32686820276501</v>
      </c>
      <c r="BG79">
        <f t="shared" si="81"/>
        <v>1.0006659792042623</v>
      </c>
      <c r="BH79">
        <f t="shared" si="82"/>
        <v>1.3566224675009833</v>
      </c>
      <c r="BI79">
        <f t="shared" si="83"/>
        <v>1.2803447971717377</v>
      </c>
      <c r="BJ79">
        <f t="shared" si="84"/>
        <v>1.7115466156922425</v>
      </c>
      <c r="BK79">
        <f t="shared" si="85"/>
        <v>-0.71154661569224253</v>
      </c>
      <c r="BL79">
        <f t="shared" si="86"/>
        <v>1300.22933333333</v>
      </c>
      <c r="BM79">
        <f t="shared" si="87"/>
        <v>1096.0784996314037</v>
      </c>
      <c r="BN79">
        <f t="shared" si="88"/>
        <v>0.84298859557447803</v>
      </c>
      <c r="BO79">
        <f t="shared" si="89"/>
        <v>0.19597719114895609</v>
      </c>
      <c r="BP79">
        <v>6</v>
      </c>
      <c r="BQ79">
        <v>0.5</v>
      </c>
      <c r="BR79" t="s">
        <v>293</v>
      </c>
      <c r="BS79">
        <v>2</v>
      </c>
      <c r="BT79">
        <v>1604007719.75</v>
      </c>
      <c r="BU79">
        <v>376.21846666666698</v>
      </c>
      <c r="BV79">
        <v>400.01690000000002</v>
      </c>
      <c r="BW79">
        <v>35.525379999999998</v>
      </c>
      <c r="BX79">
        <v>27.560580000000002</v>
      </c>
      <c r="BY79">
        <v>376.21846666666698</v>
      </c>
      <c r="BZ79">
        <v>35.079963333333303</v>
      </c>
      <c r="CA79">
        <v>500.44670000000002</v>
      </c>
      <c r="CB79">
        <v>101.53</v>
      </c>
      <c r="CC79">
        <v>9.9645010000000006E-2</v>
      </c>
      <c r="CD79">
        <v>36.983640000000001</v>
      </c>
      <c r="CE79">
        <v>36.006999999999998</v>
      </c>
      <c r="CF79">
        <v>999.9</v>
      </c>
      <c r="CG79">
        <v>0</v>
      </c>
      <c r="CH79">
        <v>0</v>
      </c>
      <c r="CI79">
        <v>9996.2489999999998</v>
      </c>
      <c r="CJ79">
        <v>0</v>
      </c>
      <c r="CK79">
        <v>239.54063333333301</v>
      </c>
      <c r="CL79">
        <v>1300.22933333333</v>
      </c>
      <c r="CM79">
        <v>0.89999589999999996</v>
      </c>
      <c r="CN79">
        <v>0.10000410999999999</v>
      </c>
      <c r="CO79">
        <v>0</v>
      </c>
      <c r="CP79">
        <v>1012.92876666667</v>
      </c>
      <c r="CQ79">
        <v>4.99979</v>
      </c>
      <c r="CR79">
        <v>18162.1466666667</v>
      </c>
      <c r="CS79">
        <v>11053.233333333301</v>
      </c>
      <c r="CT79">
        <v>48.5</v>
      </c>
      <c r="CU79">
        <v>50.778933333333299</v>
      </c>
      <c r="CV79">
        <v>49.557866666666598</v>
      </c>
      <c r="CW79">
        <v>50.125</v>
      </c>
      <c r="CX79">
        <v>50.436999999999998</v>
      </c>
      <c r="CY79">
        <v>1165.701</v>
      </c>
      <c r="CZ79">
        <v>129.52866666666699</v>
      </c>
      <c r="DA79">
        <v>0</v>
      </c>
      <c r="DB79">
        <v>93.799999952316298</v>
      </c>
      <c r="DC79">
        <v>0</v>
      </c>
      <c r="DD79">
        <v>970.07930399999998</v>
      </c>
      <c r="DE79">
        <v>-1277.84174535328</v>
      </c>
      <c r="DF79">
        <v>233268.983660286</v>
      </c>
      <c r="DG79">
        <v>24468.632000000001</v>
      </c>
      <c r="DH79">
        <v>15</v>
      </c>
      <c r="DI79">
        <v>0</v>
      </c>
      <c r="DJ79" t="s">
        <v>294</v>
      </c>
      <c r="DK79">
        <v>1603922837.0999999</v>
      </c>
      <c r="DL79">
        <v>1603922837.0999999</v>
      </c>
      <c r="DM79">
        <v>0</v>
      </c>
      <c r="DN79">
        <v>3.5999999999999997E-2</v>
      </c>
      <c r="DO79">
        <v>1.7000000000000001E-2</v>
      </c>
      <c r="DP79">
        <v>0.377</v>
      </c>
      <c r="DQ79">
        <v>-0.105</v>
      </c>
      <c r="DR79">
        <v>400</v>
      </c>
      <c r="DS79">
        <v>12</v>
      </c>
      <c r="DT79">
        <v>0.27</v>
      </c>
      <c r="DU79">
        <v>0.26</v>
      </c>
      <c r="DV79">
        <v>17.232903767315999</v>
      </c>
      <c r="DW79">
        <v>0.72021666085957003</v>
      </c>
      <c r="DX79">
        <v>5.4021068888719902E-2</v>
      </c>
      <c r="DY79">
        <v>0</v>
      </c>
      <c r="DZ79">
        <v>-23.788713333333298</v>
      </c>
      <c r="EA79">
        <v>-1.2419185761957501</v>
      </c>
      <c r="EB79">
        <v>9.1689504064290106E-2</v>
      </c>
      <c r="EC79">
        <v>0</v>
      </c>
      <c r="ED79">
        <v>7.9559133333333296</v>
      </c>
      <c r="EE79">
        <v>1.0616270522803</v>
      </c>
      <c r="EF79">
        <v>7.69041588963532E-2</v>
      </c>
      <c r="EG79">
        <v>0</v>
      </c>
      <c r="EH79">
        <v>0</v>
      </c>
      <c r="EI79">
        <v>3</v>
      </c>
      <c r="EJ79" t="s">
        <v>295</v>
      </c>
      <c r="EK79">
        <v>100</v>
      </c>
      <c r="EL79">
        <v>100</v>
      </c>
      <c r="EM79">
        <v>0</v>
      </c>
      <c r="EN79">
        <v>0.44769999999999999</v>
      </c>
      <c r="EO79">
        <v>0</v>
      </c>
      <c r="EP79">
        <v>0</v>
      </c>
      <c r="EQ79">
        <v>0</v>
      </c>
      <c r="ER79">
        <v>0</v>
      </c>
      <c r="ES79">
        <v>0.225432467281933</v>
      </c>
      <c r="ET79">
        <v>0</v>
      </c>
      <c r="EU79">
        <v>0</v>
      </c>
      <c r="EV79">
        <v>0</v>
      </c>
      <c r="EW79">
        <v>-1</v>
      </c>
      <c r="EX79">
        <v>-1</v>
      </c>
      <c r="EY79">
        <v>-1</v>
      </c>
      <c r="EZ79">
        <v>-1</v>
      </c>
      <c r="FA79">
        <v>1414.8</v>
      </c>
      <c r="FB79">
        <v>1414.8</v>
      </c>
      <c r="FC79">
        <v>2</v>
      </c>
      <c r="FD79">
        <v>386.56700000000001</v>
      </c>
      <c r="FE79">
        <v>452.46600000000001</v>
      </c>
      <c r="FF79">
        <v>35.702199999999998</v>
      </c>
      <c r="FG79">
        <v>32.040999999999997</v>
      </c>
      <c r="FH79">
        <v>30.000399999999999</v>
      </c>
      <c r="FI79">
        <v>31.771899999999999</v>
      </c>
      <c r="FJ79">
        <v>31.659199999999998</v>
      </c>
      <c r="FK79">
        <v>31.1496</v>
      </c>
      <c r="FL79">
        <v>0</v>
      </c>
      <c r="FM79">
        <v>100</v>
      </c>
      <c r="FN79">
        <v>-999.9</v>
      </c>
      <c r="FO79">
        <v>400</v>
      </c>
      <c r="FP79">
        <v>36.637099999999997</v>
      </c>
      <c r="FQ79">
        <v>101.16500000000001</v>
      </c>
      <c r="FR79">
        <v>101.26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2020-10-29T14:47:47Z</dcterms:created>
  <dcterms:modified xsi:type="dcterms:W3CDTF">2021-05-13T19:01:39Z</dcterms:modified>
</cp:coreProperties>
</file>