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7DAC4084-040A-43AB-9810-C6188BDAF5E2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6" i="1" l="1"/>
  <c r="BJ46" i="1"/>
  <c r="BH46" i="1"/>
  <c r="BI46" i="1" s="1"/>
  <c r="BG46" i="1"/>
  <c r="BF46" i="1"/>
  <c r="BE46" i="1"/>
  <c r="BD46" i="1"/>
  <c r="BC46" i="1"/>
  <c r="AX46" i="1" s="1"/>
  <c r="AZ46" i="1"/>
  <c r="AS46" i="1"/>
  <c r="AM46" i="1"/>
  <c r="AN46" i="1" s="1"/>
  <c r="AI46" i="1"/>
  <c r="AH46" i="1"/>
  <c r="AG46" i="1"/>
  <c r="I46" i="1" s="1"/>
  <c r="Y46" i="1"/>
  <c r="X46" i="1"/>
  <c r="W46" i="1" s="1"/>
  <c r="P46" i="1"/>
  <c r="N46" i="1"/>
  <c r="K46" i="1"/>
  <c r="J46" i="1"/>
  <c r="AV46" i="1" s="1"/>
  <c r="BK45" i="1"/>
  <c r="BJ45" i="1"/>
  <c r="BH45" i="1"/>
  <c r="BI45" i="1" s="1"/>
  <c r="BG45" i="1"/>
  <c r="BF45" i="1"/>
  <c r="BE45" i="1"/>
  <c r="BD45" i="1"/>
  <c r="BC45" i="1"/>
  <c r="AZ45" i="1"/>
  <c r="AX45" i="1"/>
  <c r="AS45" i="1"/>
  <c r="AN45" i="1"/>
  <c r="AM45" i="1"/>
  <c r="AI45" i="1"/>
  <c r="AG45" i="1" s="1"/>
  <c r="Y45" i="1"/>
  <c r="X45" i="1"/>
  <c r="W45" i="1" s="1"/>
  <c r="P45" i="1"/>
  <c r="BK44" i="1"/>
  <c r="BJ44" i="1"/>
  <c r="BH44" i="1"/>
  <c r="BI44" i="1" s="1"/>
  <c r="AU44" i="1" s="1"/>
  <c r="BG44" i="1"/>
  <c r="BF44" i="1"/>
  <c r="BE44" i="1"/>
  <c r="BD44" i="1"/>
  <c r="BC44" i="1"/>
  <c r="AX44" i="1" s="1"/>
  <c r="AZ44" i="1"/>
  <c r="AS44" i="1"/>
  <c r="AN44" i="1"/>
  <c r="AM44" i="1"/>
  <c r="AI44" i="1"/>
  <c r="AG44" i="1" s="1"/>
  <c r="Y44" i="1"/>
  <c r="X44" i="1"/>
  <c r="W44" i="1" s="1"/>
  <c r="P44" i="1"/>
  <c r="K44" i="1"/>
  <c r="J44" i="1"/>
  <c r="AV44" i="1" s="1"/>
  <c r="BK43" i="1"/>
  <c r="BJ43" i="1"/>
  <c r="BI43" i="1"/>
  <c r="BH43" i="1"/>
  <c r="BG43" i="1"/>
  <c r="BF43" i="1"/>
  <c r="BE43" i="1"/>
  <c r="BD43" i="1"/>
  <c r="BC43" i="1"/>
  <c r="AX43" i="1" s="1"/>
  <c r="AZ43" i="1"/>
  <c r="AU43" i="1"/>
  <c r="AW43" i="1" s="1"/>
  <c r="AS43" i="1"/>
  <c r="AN43" i="1"/>
  <c r="AM43" i="1"/>
  <c r="AI43" i="1"/>
  <c r="AG43" i="1"/>
  <c r="Y43" i="1"/>
  <c r="X43" i="1"/>
  <c r="W43" i="1"/>
  <c r="S43" i="1"/>
  <c r="P43" i="1"/>
  <c r="BK42" i="1"/>
  <c r="BJ42" i="1"/>
  <c r="BH42" i="1"/>
  <c r="BI42" i="1" s="1"/>
  <c r="BG42" i="1"/>
  <c r="BF42" i="1"/>
  <c r="BE42" i="1"/>
  <c r="BD42" i="1"/>
  <c r="BC42" i="1"/>
  <c r="AZ42" i="1"/>
  <c r="AX42" i="1"/>
  <c r="AS42" i="1"/>
  <c r="AM42" i="1"/>
  <c r="AN42" i="1" s="1"/>
  <c r="AI42" i="1"/>
  <c r="AG42" i="1" s="1"/>
  <c r="AH42" i="1" s="1"/>
  <c r="Y42" i="1"/>
  <c r="X42" i="1"/>
  <c r="P42" i="1"/>
  <c r="J42" i="1"/>
  <c r="AV42" i="1" s="1"/>
  <c r="BK41" i="1"/>
  <c r="BJ41" i="1"/>
  <c r="BI41" i="1"/>
  <c r="BH41" i="1"/>
  <c r="BG41" i="1"/>
  <c r="BF41" i="1"/>
  <c r="BE41" i="1"/>
  <c r="BD41" i="1"/>
  <c r="BC41" i="1"/>
  <c r="AX41" i="1" s="1"/>
  <c r="AZ41" i="1"/>
  <c r="AU41" i="1"/>
  <c r="AS41" i="1"/>
  <c r="AW41" i="1" s="1"/>
  <c r="AN41" i="1"/>
  <c r="AM41" i="1"/>
  <c r="AI41" i="1"/>
  <c r="AG41" i="1"/>
  <c r="J41" i="1" s="1"/>
  <c r="AV41" i="1" s="1"/>
  <c r="Y41" i="1"/>
  <c r="X41" i="1"/>
  <c r="W41" i="1"/>
  <c r="S41" i="1"/>
  <c r="P41" i="1"/>
  <c r="K41" i="1"/>
  <c r="BK40" i="1"/>
  <c r="BJ40" i="1"/>
  <c r="BH40" i="1"/>
  <c r="BI40" i="1" s="1"/>
  <c r="BG40" i="1"/>
  <c r="BF40" i="1"/>
  <c r="BE40" i="1"/>
  <c r="BD40" i="1"/>
  <c r="BC40" i="1"/>
  <c r="AZ40" i="1"/>
  <c r="AX40" i="1"/>
  <c r="AS40" i="1"/>
  <c r="AM40" i="1"/>
  <c r="AN40" i="1" s="1"/>
  <c r="AI40" i="1"/>
  <c r="AG40" i="1"/>
  <c r="Y40" i="1"/>
  <c r="X40" i="1"/>
  <c r="W40" i="1"/>
  <c r="P40" i="1"/>
  <c r="N40" i="1"/>
  <c r="BK39" i="1"/>
  <c r="BJ39" i="1"/>
  <c r="BI39" i="1" s="1"/>
  <c r="BH39" i="1"/>
  <c r="BG39" i="1"/>
  <c r="BF39" i="1"/>
  <c r="BE39" i="1"/>
  <c r="BD39" i="1"/>
  <c r="BC39" i="1"/>
  <c r="AX39" i="1" s="1"/>
  <c r="AZ39" i="1"/>
  <c r="AS39" i="1"/>
  <c r="AM39" i="1"/>
  <c r="AN39" i="1" s="1"/>
  <c r="AI39" i="1"/>
  <c r="AG39" i="1" s="1"/>
  <c r="Y39" i="1"/>
  <c r="W39" i="1" s="1"/>
  <c r="X39" i="1"/>
  <c r="P39" i="1"/>
  <c r="K39" i="1"/>
  <c r="J39" i="1"/>
  <c r="AV39" i="1" s="1"/>
  <c r="I39" i="1"/>
  <c r="AA39" i="1" s="1"/>
  <c r="BK38" i="1"/>
  <c r="BJ38" i="1"/>
  <c r="BH38" i="1"/>
  <c r="BI38" i="1" s="1"/>
  <c r="S38" i="1" s="1"/>
  <c r="T38" i="1" s="1"/>
  <c r="U38" i="1" s="1"/>
  <c r="BG38" i="1"/>
  <c r="BF38" i="1"/>
  <c r="BE38" i="1"/>
  <c r="BD38" i="1"/>
  <c r="BC38" i="1"/>
  <c r="AZ38" i="1"/>
  <c r="AX38" i="1"/>
  <c r="AV38" i="1"/>
  <c r="AU38" i="1"/>
  <c r="AS38" i="1"/>
  <c r="AM38" i="1"/>
  <c r="AN38" i="1" s="1"/>
  <c r="AI38" i="1"/>
  <c r="AH38" i="1"/>
  <c r="AG38" i="1"/>
  <c r="K38" i="1" s="1"/>
  <c r="Y38" i="1"/>
  <c r="X38" i="1"/>
  <c r="W38" i="1" s="1"/>
  <c r="P38" i="1"/>
  <c r="N38" i="1"/>
  <c r="J38" i="1"/>
  <c r="I38" i="1"/>
  <c r="AA38" i="1" s="1"/>
  <c r="BK37" i="1"/>
  <c r="BJ37" i="1"/>
  <c r="BH37" i="1"/>
  <c r="BI37" i="1" s="1"/>
  <c r="BG37" i="1"/>
  <c r="BF37" i="1"/>
  <c r="BE37" i="1"/>
  <c r="BD37" i="1"/>
  <c r="BC37" i="1"/>
  <c r="AZ37" i="1"/>
  <c r="AX37" i="1"/>
  <c r="AS37" i="1"/>
  <c r="AN37" i="1"/>
  <c r="AM37" i="1"/>
  <c r="AI37" i="1"/>
  <c r="AG37" i="1" s="1"/>
  <c r="Y37" i="1"/>
  <c r="X37" i="1"/>
  <c r="W37" i="1" s="1"/>
  <c r="P37" i="1"/>
  <c r="BK36" i="1"/>
  <c r="BJ36" i="1"/>
  <c r="BH36" i="1"/>
  <c r="BI36" i="1" s="1"/>
  <c r="AU36" i="1" s="1"/>
  <c r="BG36" i="1"/>
  <c r="BF36" i="1"/>
  <c r="BE36" i="1"/>
  <c r="BD36" i="1"/>
  <c r="BC36" i="1"/>
  <c r="AX36" i="1" s="1"/>
  <c r="AZ36" i="1"/>
  <c r="AS36" i="1"/>
  <c r="AN36" i="1"/>
  <c r="AM36" i="1"/>
  <c r="AI36" i="1"/>
  <c r="AH36" i="1"/>
  <c r="AG36" i="1"/>
  <c r="I36" i="1" s="1"/>
  <c r="AA36" i="1" s="1"/>
  <c r="Y36" i="1"/>
  <c r="X36" i="1"/>
  <c r="W36" i="1" s="1"/>
  <c r="P36" i="1"/>
  <c r="N36" i="1"/>
  <c r="K36" i="1"/>
  <c r="J36" i="1"/>
  <c r="AV36" i="1" s="1"/>
  <c r="BK35" i="1"/>
  <c r="BJ35" i="1"/>
  <c r="BI35" i="1"/>
  <c r="S35" i="1" s="1"/>
  <c r="BH35" i="1"/>
  <c r="BG35" i="1"/>
  <c r="BF35" i="1"/>
  <c r="BE35" i="1"/>
  <c r="BD35" i="1"/>
  <c r="BC35" i="1"/>
  <c r="AX35" i="1" s="1"/>
  <c r="AZ35" i="1"/>
  <c r="AW35" i="1"/>
  <c r="AU35" i="1"/>
  <c r="AS35" i="1"/>
  <c r="AN35" i="1"/>
  <c r="AM35" i="1"/>
  <c r="AI35" i="1"/>
  <c r="AG35" i="1"/>
  <c r="N35" i="1" s="1"/>
  <c r="Y35" i="1"/>
  <c r="X35" i="1"/>
  <c r="W35" i="1"/>
  <c r="P35" i="1"/>
  <c r="BK34" i="1"/>
  <c r="BJ34" i="1"/>
  <c r="BH34" i="1"/>
  <c r="BI34" i="1" s="1"/>
  <c r="BG34" i="1"/>
  <c r="BF34" i="1"/>
  <c r="BE34" i="1"/>
  <c r="BD34" i="1"/>
  <c r="BC34" i="1"/>
  <c r="AZ34" i="1"/>
  <c r="AX34" i="1"/>
  <c r="AS34" i="1"/>
  <c r="AM34" i="1"/>
  <c r="AN34" i="1" s="1"/>
  <c r="AI34" i="1"/>
  <c r="AG34" i="1" s="1"/>
  <c r="AH34" i="1"/>
  <c r="Y34" i="1"/>
  <c r="X34" i="1"/>
  <c r="P34" i="1"/>
  <c r="J34" i="1"/>
  <c r="AV34" i="1" s="1"/>
  <c r="I34" i="1"/>
  <c r="AA34" i="1" s="1"/>
  <c r="BK33" i="1"/>
  <c r="BJ33" i="1"/>
  <c r="BI33" i="1"/>
  <c r="BH33" i="1"/>
  <c r="BG33" i="1"/>
  <c r="BF33" i="1"/>
  <c r="BE33" i="1"/>
  <c r="BD33" i="1"/>
  <c r="BC33" i="1"/>
  <c r="AX33" i="1" s="1"/>
  <c r="AZ33" i="1"/>
  <c r="AU33" i="1"/>
  <c r="AS33" i="1"/>
  <c r="AW33" i="1" s="1"/>
  <c r="AN33" i="1"/>
  <c r="AM33" i="1"/>
  <c r="AI33" i="1"/>
  <c r="AG33" i="1"/>
  <c r="J33" i="1" s="1"/>
  <c r="AV33" i="1" s="1"/>
  <c r="AY33" i="1" s="1"/>
  <c r="Y33" i="1"/>
  <c r="X33" i="1"/>
  <c r="W33" i="1"/>
  <c r="S33" i="1"/>
  <c r="P33" i="1"/>
  <c r="K33" i="1"/>
  <c r="BK32" i="1"/>
  <c r="BJ32" i="1"/>
  <c r="BH32" i="1"/>
  <c r="BI32" i="1" s="1"/>
  <c r="BG32" i="1"/>
  <c r="BF32" i="1"/>
  <c r="BE32" i="1"/>
  <c r="BD32" i="1"/>
  <c r="BC32" i="1"/>
  <c r="AZ32" i="1"/>
  <c r="AX32" i="1"/>
  <c r="AS32" i="1"/>
  <c r="AM32" i="1"/>
  <c r="AN32" i="1" s="1"/>
  <c r="AI32" i="1"/>
  <c r="AH32" i="1"/>
  <c r="AG32" i="1"/>
  <c r="Y32" i="1"/>
  <c r="X32" i="1"/>
  <c r="W32" i="1"/>
  <c r="P32" i="1"/>
  <c r="N32" i="1"/>
  <c r="BK31" i="1"/>
  <c r="BJ31" i="1"/>
  <c r="BI31" i="1"/>
  <c r="AU31" i="1" s="1"/>
  <c r="AW31" i="1" s="1"/>
  <c r="BH31" i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K31" i="1" s="1"/>
  <c r="Y31" i="1"/>
  <c r="W31" i="1" s="1"/>
  <c r="X31" i="1"/>
  <c r="S31" i="1"/>
  <c r="P31" i="1"/>
  <c r="BK30" i="1"/>
  <c r="BJ30" i="1"/>
  <c r="BH30" i="1"/>
  <c r="BI30" i="1" s="1"/>
  <c r="S30" i="1" s="1"/>
  <c r="BG30" i="1"/>
  <c r="BF30" i="1"/>
  <c r="BE30" i="1"/>
  <c r="BD30" i="1"/>
  <c r="BC30" i="1"/>
  <c r="AZ30" i="1"/>
  <c r="AX30" i="1"/>
  <c r="AU30" i="1"/>
  <c r="AS30" i="1"/>
  <c r="AW30" i="1" s="1"/>
  <c r="AN30" i="1"/>
  <c r="AM30" i="1"/>
  <c r="AI30" i="1"/>
  <c r="AG30" i="1" s="1"/>
  <c r="Y30" i="1"/>
  <c r="X30" i="1"/>
  <c r="W30" i="1" s="1"/>
  <c r="P30" i="1"/>
  <c r="N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N29" i="1"/>
  <c r="AM29" i="1"/>
  <c r="AI29" i="1"/>
  <c r="AG29" i="1" s="1"/>
  <c r="Y29" i="1"/>
  <c r="X29" i="1"/>
  <c r="W29" i="1"/>
  <c r="P29" i="1"/>
  <c r="BK28" i="1"/>
  <c r="BJ28" i="1"/>
  <c r="BH28" i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I28" i="1" s="1"/>
  <c r="AA28" i="1"/>
  <c r="Y28" i="1"/>
  <c r="X28" i="1"/>
  <c r="W28" i="1"/>
  <c r="P28" i="1"/>
  <c r="N28" i="1"/>
  <c r="K28" i="1"/>
  <c r="J28" i="1"/>
  <c r="AV28" i="1" s="1"/>
  <c r="BK27" i="1"/>
  <c r="BJ27" i="1"/>
  <c r="BI27" i="1"/>
  <c r="S27" i="1" s="1"/>
  <c r="BH27" i="1"/>
  <c r="BG27" i="1"/>
  <c r="BF27" i="1"/>
  <c r="BE27" i="1"/>
  <c r="BD27" i="1"/>
  <c r="BC27" i="1"/>
  <c r="AX27" i="1" s="1"/>
  <c r="AZ27" i="1"/>
  <c r="AW27" i="1"/>
  <c r="AU27" i="1"/>
  <c r="AS27" i="1"/>
  <c r="AM27" i="1"/>
  <c r="AN27" i="1" s="1"/>
  <c r="AI27" i="1"/>
  <c r="AG27" i="1"/>
  <c r="Y27" i="1"/>
  <c r="X27" i="1"/>
  <c r="W27" i="1"/>
  <c r="P27" i="1"/>
  <c r="N27" i="1"/>
  <c r="I27" i="1"/>
  <c r="AA27" i="1" s="1"/>
  <c r="BK26" i="1"/>
  <c r="BJ26" i="1"/>
  <c r="BH26" i="1"/>
  <c r="BI26" i="1" s="1"/>
  <c r="BG26" i="1"/>
  <c r="BF26" i="1"/>
  <c r="BE26" i="1"/>
  <c r="BD26" i="1"/>
  <c r="BC26" i="1"/>
  <c r="AZ26" i="1"/>
  <c r="AX26" i="1"/>
  <c r="AS26" i="1"/>
  <c r="AM26" i="1"/>
  <c r="AN26" i="1" s="1"/>
  <c r="AI26" i="1"/>
  <c r="AG26" i="1" s="1"/>
  <c r="AH26" i="1"/>
  <c r="Y26" i="1"/>
  <c r="X26" i="1"/>
  <c r="W26" i="1" s="1"/>
  <c r="P26" i="1"/>
  <c r="J26" i="1"/>
  <c r="AV26" i="1" s="1"/>
  <c r="BK25" i="1"/>
  <c r="BJ25" i="1"/>
  <c r="BH25" i="1"/>
  <c r="BI25" i="1" s="1"/>
  <c r="S25" i="1" s="1"/>
  <c r="BG25" i="1"/>
  <c r="BF25" i="1"/>
  <c r="BE25" i="1"/>
  <c r="BD25" i="1"/>
  <c r="BC25" i="1"/>
  <c r="AX25" i="1" s="1"/>
  <c r="AZ25" i="1"/>
  <c r="AW25" i="1"/>
  <c r="AU25" i="1"/>
  <c r="AS25" i="1"/>
  <c r="AN25" i="1"/>
  <c r="AM25" i="1"/>
  <c r="AI25" i="1"/>
  <c r="AG25" i="1"/>
  <c r="Y25" i="1"/>
  <c r="X25" i="1"/>
  <c r="W25" i="1"/>
  <c r="P25" i="1"/>
  <c r="K25" i="1"/>
  <c r="BK24" i="1"/>
  <c r="BJ24" i="1"/>
  <c r="BH24" i="1"/>
  <c r="BI24" i="1" s="1"/>
  <c r="AU24" i="1" s="1"/>
  <c r="BG24" i="1"/>
  <c r="BF24" i="1"/>
  <c r="BE24" i="1"/>
  <c r="BD24" i="1"/>
  <c r="BC24" i="1"/>
  <c r="AX24" i="1" s="1"/>
  <c r="AZ24" i="1"/>
  <c r="AW24" i="1"/>
  <c r="AV24" i="1"/>
  <c r="AY24" i="1" s="1"/>
  <c r="AS24" i="1"/>
  <c r="AM24" i="1"/>
  <c r="AN24" i="1" s="1"/>
  <c r="AI24" i="1"/>
  <c r="AH24" i="1"/>
  <c r="AG24" i="1"/>
  <c r="I24" i="1" s="1"/>
  <c r="AA24" i="1"/>
  <c r="Y24" i="1"/>
  <c r="X24" i="1"/>
  <c r="W24" i="1" s="1"/>
  <c r="P24" i="1"/>
  <c r="N24" i="1"/>
  <c r="K24" i="1"/>
  <c r="J24" i="1"/>
  <c r="BK23" i="1"/>
  <c r="BJ23" i="1"/>
  <c r="BI23" i="1"/>
  <c r="S23" i="1" s="1"/>
  <c r="BH23" i="1"/>
  <c r="BG23" i="1"/>
  <c r="BF23" i="1"/>
  <c r="BE23" i="1"/>
  <c r="BD23" i="1"/>
  <c r="BC23" i="1"/>
  <c r="AX23" i="1" s="1"/>
  <c r="AZ23" i="1"/>
  <c r="AU23" i="1"/>
  <c r="AS23" i="1"/>
  <c r="AN23" i="1"/>
  <c r="AM23" i="1"/>
  <c r="AI23" i="1"/>
  <c r="AG23" i="1" s="1"/>
  <c r="AH23" i="1" s="1"/>
  <c r="Y23" i="1"/>
  <c r="X23" i="1"/>
  <c r="W23" i="1" s="1"/>
  <c r="P23" i="1"/>
  <c r="BK22" i="1"/>
  <c r="BJ22" i="1"/>
  <c r="BI22" i="1"/>
  <c r="BH22" i="1"/>
  <c r="BG22" i="1"/>
  <c r="BF22" i="1"/>
  <c r="BE22" i="1"/>
  <c r="BD22" i="1"/>
  <c r="BC22" i="1"/>
  <c r="AX22" i="1" s="1"/>
  <c r="AZ22" i="1"/>
  <c r="AU22" i="1"/>
  <c r="AS22" i="1"/>
  <c r="AW22" i="1" s="1"/>
  <c r="AM22" i="1"/>
  <c r="AN22" i="1" s="1"/>
  <c r="AI22" i="1"/>
  <c r="AG22" i="1" s="1"/>
  <c r="I22" i="1" s="1"/>
  <c r="Y22" i="1"/>
  <c r="X22" i="1"/>
  <c r="W22" i="1" s="1"/>
  <c r="S22" i="1"/>
  <c r="P22" i="1"/>
  <c r="J22" i="1"/>
  <c r="AV22" i="1" s="1"/>
  <c r="AY22" i="1" s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K21" i="1" s="1"/>
  <c r="Y21" i="1"/>
  <c r="X21" i="1"/>
  <c r="W21" i="1"/>
  <c r="P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X18" i="1"/>
  <c r="W18" i="1" s="1"/>
  <c r="P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W17" i="1" s="1"/>
  <c r="X17" i="1"/>
  <c r="P17" i="1"/>
  <c r="S19" i="1" l="1"/>
  <c r="AU19" i="1"/>
  <c r="AW19" i="1" s="1"/>
  <c r="AY39" i="1"/>
  <c r="AU42" i="1"/>
  <c r="S42" i="1"/>
  <c r="AU45" i="1"/>
  <c r="AW45" i="1" s="1"/>
  <c r="S45" i="1"/>
  <c r="AA22" i="1"/>
  <c r="T22" i="1"/>
  <c r="U22" i="1" s="1"/>
  <c r="AU29" i="1"/>
  <c r="AW29" i="1" s="1"/>
  <c r="S29" i="1"/>
  <c r="AW20" i="1"/>
  <c r="S21" i="1"/>
  <c r="AU21" i="1"/>
  <c r="AW21" i="1" s="1"/>
  <c r="T25" i="1"/>
  <c r="U25" i="1" s="1"/>
  <c r="AU34" i="1"/>
  <c r="S34" i="1"/>
  <c r="N37" i="1"/>
  <c r="K37" i="1"/>
  <c r="J37" i="1"/>
  <c r="AV37" i="1" s="1"/>
  <c r="AY37" i="1" s="1"/>
  <c r="AH37" i="1"/>
  <c r="I37" i="1"/>
  <c r="AY42" i="1"/>
  <c r="AU20" i="1"/>
  <c r="S20" i="1"/>
  <c r="AY34" i="1"/>
  <c r="AU18" i="1"/>
  <c r="AW18" i="1" s="1"/>
  <c r="S18" i="1"/>
  <c r="AH17" i="1"/>
  <c r="N17" i="1"/>
  <c r="K17" i="1"/>
  <c r="I17" i="1"/>
  <c r="J17" i="1"/>
  <c r="AV17" i="1" s="1"/>
  <c r="AY17" i="1" s="1"/>
  <c r="AU26" i="1"/>
  <c r="S26" i="1"/>
  <c r="V38" i="1"/>
  <c r="Z38" i="1" s="1"/>
  <c r="AB38" i="1"/>
  <c r="AC38" i="1"/>
  <c r="AD38" i="1" s="1"/>
  <c r="AU39" i="1"/>
  <c r="AW39" i="1" s="1"/>
  <c r="S39" i="1"/>
  <c r="K18" i="1"/>
  <c r="J18" i="1"/>
  <c r="AV18" i="1" s="1"/>
  <c r="N18" i="1"/>
  <c r="I18" i="1"/>
  <c r="AH18" i="1"/>
  <c r="J19" i="1"/>
  <c r="AV19" i="1" s="1"/>
  <c r="AY19" i="1" s="1"/>
  <c r="I19" i="1"/>
  <c r="AH19" i="1"/>
  <c r="N19" i="1"/>
  <c r="K19" i="1"/>
  <c r="N20" i="1"/>
  <c r="K20" i="1"/>
  <c r="J20" i="1"/>
  <c r="AV20" i="1" s="1"/>
  <c r="AY20" i="1" s="1"/>
  <c r="AH20" i="1"/>
  <c r="I20" i="1"/>
  <c r="AY26" i="1"/>
  <c r="AU37" i="1"/>
  <c r="AW37" i="1" s="1"/>
  <c r="S37" i="1"/>
  <c r="N45" i="1"/>
  <c r="K45" i="1"/>
  <c r="J45" i="1"/>
  <c r="AV45" i="1" s="1"/>
  <c r="AY45" i="1" s="1"/>
  <c r="AH45" i="1"/>
  <c r="I45" i="1"/>
  <c r="N29" i="1"/>
  <c r="K29" i="1"/>
  <c r="J29" i="1"/>
  <c r="AV29" i="1" s="1"/>
  <c r="AY29" i="1" s="1"/>
  <c r="AH29" i="1"/>
  <c r="I29" i="1"/>
  <c r="K43" i="1"/>
  <c r="J43" i="1"/>
  <c r="AV43" i="1" s="1"/>
  <c r="AY43" i="1" s="1"/>
  <c r="I43" i="1"/>
  <c r="AH43" i="1"/>
  <c r="N21" i="1"/>
  <c r="K22" i="1"/>
  <c r="K23" i="1"/>
  <c r="BI28" i="1"/>
  <c r="AW36" i="1"/>
  <c r="AY38" i="1"/>
  <c r="W42" i="1"/>
  <c r="AW44" i="1"/>
  <c r="K30" i="1"/>
  <c r="J30" i="1"/>
  <c r="AV30" i="1" s="1"/>
  <c r="AY30" i="1" s="1"/>
  <c r="I30" i="1"/>
  <c r="AH30" i="1"/>
  <c r="I31" i="1"/>
  <c r="AU32" i="1"/>
  <c r="AW32" i="1" s="1"/>
  <c r="S32" i="1"/>
  <c r="AY44" i="1"/>
  <c r="AA46" i="1"/>
  <c r="AH21" i="1"/>
  <c r="N23" i="1"/>
  <c r="AW23" i="1"/>
  <c r="N26" i="1"/>
  <c r="K26" i="1"/>
  <c r="J31" i="1"/>
  <c r="AV31" i="1" s="1"/>
  <c r="AY31" i="1" s="1"/>
  <c r="N34" i="1"/>
  <c r="K34" i="1"/>
  <c r="T43" i="1"/>
  <c r="U43" i="1" s="1"/>
  <c r="S17" i="1"/>
  <c r="I21" i="1"/>
  <c r="N22" i="1"/>
  <c r="AH22" i="1"/>
  <c r="K32" i="1"/>
  <c r="J32" i="1"/>
  <c r="AV32" i="1" s="1"/>
  <c r="I32" i="1"/>
  <c r="AU40" i="1"/>
  <c r="AW40" i="1" s="1"/>
  <c r="S40" i="1"/>
  <c r="AY41" i="1"/>
  <c r="I42" i="1"/>
  <c r="AW26" i="1"/>
  <c r="T27" i="1"/>
  <c r="U27" i="1" s="1"/>
  <c r="AH31" i="1"/>
  <c r="N31" i="1"/>
  <c r="AW34" i="1"/>
  <c r="K35" i="1"/>
  <c r="J35" i="1"/>
  <c r="AV35" i="1" s="1"/>
  <c r="AY35" i="1" s="1"/>
  <c r="I35" i="1"/>
  <c r="AH35" i="1"/>
  <c r="S36" i="1"/>
  <c r="N42" i="1"/>
  <c r="K42" i="1"/>
  <c r="N43" i="1"/>
  <c r="AY46" i="1"/>
  <c r="S46" i="1"/>
  <c r="AU46" i="1"/>
  <c r="K40" i="1"/>
  <c r="J40" i="1"/>
  <c r="AV40" i="1" s="1"/>
  <c r="AY40" i="1" s="1"/>
  <c r="I40" i="1"/>
  <c r="I44" i="1"/>
  <c r="AH44" i="1"/>
  <c r="N44" i="1"/>
  <c r="AW46" i="1"/>
  <c r="J23" i="1"/>
  <c r="AV23" i="1" s="1"/>
  <c r="AY23" i="1" s="1"/>
  <c r="I23" i="1"/>
  <c r="T23" i="1" s="1"/>
  <c r="U23" i="1" s="1"/>
  <c r="S24" i="1"/>
  <c r="J25" i="1"/>
  <c r="AV25" i="1" s="1"/>
  <c r="AY25" i="1" s="1"/>
  <c r="I25" i="1"/>
  <c r="AH25" i="1"/>
  <c r="N25" i="1"/>
  <c r="I26" i="1"/>
  <c r="Q27" i="1"/>
  <c r="O27" i="1" s="1"/>
  <c r="R27" i="1" s="1"/>
  <c r="L27" i="1" s="1"/>
  <c r="M27" i="1" s="1"/>
  <c r="K27" i="1"/>
  <c r="J27" i="1"/>
  <c r="AV27" i="1" s="1"/>
  <c r="AY27" i="1" s="1"/>
  <c r="AH27" i="1"/>
  <c r="W34" i="1"/>
  <c r="AY36" i="1"/>
  <c r="AW38" i="1"/>
  <c r="AH39" i="1"/>
  <c r="N39" i="1"/>
  <c r="AH40" i="1"/>
  <c r="AW42" i="1"/>
  <c r="AB43" i="1"/>
  <c r="S44" i="1"/>
  <c r="N33" i="1"/>
  <c r="N41" i="1"/>
  <c r="AH33" i="1"/>
  <c r="Q38" i="1"/>
  <c r="O38" i="1" s="1"/>
  <c r="R38" i="1" s="1"/>
  <c r="L38" i="1" s="1"/>
  <c r="M38" i="1" s="1"/>
  <c r="AH41" i="1"/>
  <c r="AH28" i="1"/>
  <c r="I33" i="1"/>
  <c r="I41" i="1"/>
  <c r="T41" i="1" s="1"/>
  <c r="U41" i="1" s="1"/>
  <c r="AC23" i="1" l="1"/>
  <c r="V23" i="1"/>
  <c r="Z23" i="1" s="1"/>
  <c r="AB23" i="1"/>
  <c r="V41" i="1"/>
  <c r="Z41" i="1" s="1"/>
  <c r="AC41" i="1"/>
  <c r="AB41" i="1"/>
  <c r="T46" i="1"/>
  <c r="U46" i="1" s="1"/>
  <c r="V25" i="1"/>
  <c r="Z25" i="1" s="1"/>
  <c r="AC25" i="1"/>
  <c r="AB25" i="1"/>
  <c r="AA35" i="1"/>
  <c r="AC27" i="1"/>
  <c r="V27" i="1"/>
  <c r="Z27" i="1" s="1"/>
  <c r="Q31" i="1"/>
  <c r="O31" i="1" s="1"/>
  <c r="R31" i="1" s="1"/>
  <c r="L31" i="1" s="1"/>
  <c r="M31" i="1" s="1"/>
  <c r="AA31" i="1"/>
  <c r="AA43" i="1"/>
  <c r="Q43" i="1"/>
  <c r="O43" i="1" s="1"/>
  <c r="R43" i="1" s="1"/>
  <c r="L43" i="1" s="1"/>
  <c r="M43" i="1" s="1"/>
  <c r="AA37" i="1"/>
  <c r="T29" i="1"/>
  <c r="U29" i="1" s="1"/>
  <c r="T42" i="1"/>
  <c r="U42" i="1" s="1"/>
  <c r="T35" i="1"/>
  <c r="U35" i="1" s="1"/>
  <c r="Q35" i="1" s="1"/>
  <c r="O35" i="1" s="1"/>
  <c r="R35" i="1" s="1"/>
  <c r="L35" i="1" s="1"/>
  <c r="M35" i="1" s="1"/>
  <c r="AA21" i="1"/>
  <c r="AA18" i="1"/>
  <c r="T18" i="1"/>
  <c r="U18" i="1" s="1"/>
  <c r="AA30" i="1"/>
  <c r="T30" i="1"/>
  <c r="U30" i="1" s="1"/>
  <c r="T37" i="1"/>
  <c r="U37" i="1" s="1"/>
  <c r="T26" i="1"/>
  <c r="U26" i="1" s="1"/>
  <c r="T21" i="1"/>
  <c r="U21" i="1" s="1"/>
  <c r="Q21" i="1" s="1"/>
  <c r="O21" i="1" s="1"/>
  <c r="R21" i="1" s="1"/>
  <c r="L21" i="1" s="1"/>
  <c r="M21" i="1" s="1"/>
  <c r="V22" i="1"/>
  <c r="Z22" i="1" s="1"/>
  <c r="AC22" i="1"/>
  <c r="T44" i="1"/>
  <c r="U44" i="1" s="1"/>
  <c r="Q44" i="1" s="1"/>
  <c r="O44" i="1" s="1"/>
  <c r="R44" i="1" s="1"/>
  <c r="L44" i="1" s="1"/>
  <c r="M44" i="1" s="1"/>
  <c r="AA42" i="1"/>
  <c r="Q42" i="1"/>
  <c r="O42" i="1" s="1"/>
  <c r="R42" i="1" s="1"/>
  <c r="L42" i="1" s="1"/>
  <c r="M42" i="1" s="1"/>
  <c r="AA32" i="1"/>
  <c r="AC43" i="1"/>
  <c r="AD43" i="1" s="1"/>
  <c r="V43" i="1"/>
  <c r="Z43" i="1" s="1"/>
  <c r="AU28" i="1"/>
  <c r="S28" i="1"/>
  <c r="AY18" i="1"/>
  <c r="AY21" i="1"/>
  <c r="AA26" i="1"/>
  <c r="T17" i="1"/>
  <c r="U17" i="1" s="1"/>
  <c r="Q25" i="1"/>
  <c r="O25" i="1" s="1"/>
  <c r="R25" i="1" s="1"/>
  <c r="L25" i="1" s="1"/>
  <c r="M25" i="1" s="1"/>
  <c r="AA25" i="1"/>
  <c r="AA44" i="1"/>
  <c r="AY32" i="1"/>
  <c r="AA29" i="1"/>
  <c r="Q29" i="1"/>
  <c r="O29" i="1" s="1"/>
  <c r="R29" i="1" s="1"/>
  <c r="L29" i="1" s="1"/>
  <c r="M29" i="1" s="1"/>
  <c r="Q22" i="1"/>
  <c r="O22" i="1" s="1"/>
  <c r="R22" i="1" s="1"/>
  <c r="L22" i="1" s="1"/>
  <c r="M22" i="1" s="1"/>
  <c r="AA23" i="1"/>
  <c r="Q23" i="1"/>
  <c r="O23" i="1" s="1"/>
  <c r="R23" i="1" s="1"/>
  <c r="L23" i="1" s="1"/>
  <c r="M23" i="1" s="1"/>
  <c r="Q33" i="1"/>
  <c r="O33" i="1" s="1"/>
  <c r="R33" i="1" s="1"/>
  <c r="L33" i="1" s="1"/>
  <c r="M33" i="1" s="1"/>
  <c r="AA33" i="1"/>
  <c r="AB27" i="1"/>
  <c r="T33" i="1"/>
  <c r="U33" i="1" s="1"/>
  <c r="AA45" i="1"/>
  <c r="AB22" i="1"/>
  <c r="T39" i="1"/>
  <c r="U39" i="1" s="1"/>
  <c r="Q17" i="1"/>
  <c r="O17" i="1" s="1"/>
  <c r="R17" i="1" s="1"/>
  <c r="L17" i="1" s="1"/>
  <c r="M17" i="1" s="1"/>
  <c r="AA17" i="1"/>
  <c r="T20" i="1"/>
  <c r="U20" i="1" s="1"/>
  <c r="T34" i="1"/>
  <c r="U34" i="1" s="1"/>
  <c r="Q41" i="1"/>
  <c r="O41" i="1" s="1"/>
  <c r="R41" i="1" s="1"/>
  <c r="L41" i="1" s="1"/>
  <c r="M41" i="1" s="1"/>
  <c r="AA41" i="1"/>
  <c r="T24" i="1"/>
  <c r="U24" i="1" s="1"/>
  <c r="AA40" i="1"/>
  <c r="T36" i="1"/>
  <c r="U36" i="1" s="1"/>
  <c r="T40" i="1"/>
  <c r="U40" i="1" s="1"/>
  <c r="T31" i="1"/>
  <c r="U31" i="1" s="1"/>
  <c r="T32" i="1"/>
  <c r="U32" i="1" s="1"/>
  <c r="AA20" i="1"/>
  <c r="Q20" i="1"/>
  <c r="O20" i="1" s="1"/>
  <c r="R20" i="1" s="1"/>
  <c r="L20" i="1" s="1"/>
  <c r="M20" i="1" s="1"/>
  <c r="Q19" i="1"/>
  <c r="O19" i="1" s="1"/>
  <c r="R19" i="1" s="1"/>
  <c r="L19" i="1" s="1"/>
  <c r="M19" i="1" s="1"/>
  <c r="AA19" i="1"/>
  <c r="T45" i="1"/>
  <c r="U45" i="1" s="1"/>
  <c r="Q45" i="1" s="1"/>
  <c r="O45" i="1" s="1"/>
  <c r="R45" i="1" s="1"/>
  <c r="L45" i="1" s="1"/>
  <c r="M45" i="1" s="1"/>
  <c r="T19" i="1"/>
  <c r="U19" i="1" s="1"/>
  <c r="V26" i="1" l="1"/>
  <c r="Z26" i="1" s="1"/>
  <c r="AC26" i="1"/>
  <c r="AB26" i="1"/>
  <c r="AC18" i="1"/>
  <c r="V18" i="1"/>
  <c r="Z18" i="1" s="1"/>
  <c r="AB18" i="1"/>
  <c r="V29" i="1"/>
  <c r="Z29" i="1" s="1"/>
  <c r="AC29" i="1"/>
  <c r="AD29" i="1" s="1"/>
  <c r="AB29" i="1"/>
  <c r="V46" i="1"/>
  <c r="Z46" i="1" s="1"/>
  <c r="AC46" i="1"/>
  <c r="AD46" i="1" s="1"/>
  <c r="AB46" i="1"/>
  <c r="Q46" i="1"/>
  <c r="O46" i="1" s="1"/>
  <c r="R46" i="1" s="1"/>
  <c r="L46" i="1" s="1"/>
  <c r="M46" i="1" s="1"/>
  <c r="V31" i="1"/>
  <c r="Z31" i="1" s="1"/>
  <c r="AC31" i="1"/>
  <c r="AD31" i="1" s="1"/>
  <c r="AB31" i="1"/>
  <c r="AC24" i="1"/>
  <c r="AD24" i="1" s="1"/>
  <c r="V24" i="1"/>
  <c r="Z24" i="1" s="1"/>
  <c r="Q24" i="1"/>
  <c r="O24" i="1" s="1"/>
  <c r="R24" i="1" s="1"/>
  <c r="L24" i="1" s="1"/>
  <c r="M24" i="1" s="1"/>
  <c r="AB24" i="1"/>
  <c r="V39" i="1"/>
  <c r="Z39" i="1" s="1"/>
  <c r="AC39" i="1"/>
  <c r="AB39" i="1"/>
  <c r="Q39" i="1"/>
  <c r="O39" i="1" s="1"/>
  <c r="R39" i="1" s="1"/>
  <c r="L39" i="1" s="1"/>
  <c r="M39" i="1" s="1"/>
  <c r="Q18" i="1"/>
  <c r="O18" i="1" s="1"/>
  <c r="R18" i="1" s="1"/>
  <c r="L18" i="1" s="1"/>
  <c r="M18" i="1" s="1"/>
  <c r="AD27" i="1"/>
  <c r="T28" i="1"/>
  <c r="U28" i="1" s="1"/>
  <c r="V44" i="1"/>
  <c r="Z44" i="1" s="1"/>
  <c r="AC44" i="1"/>
  <c r="AB44" i="1"/>
  <c r="V37" i="1"/>
  <c r="Z37" i="1" s="1"/>
  <c r="AC37" i="1"/>
  <c r="AD37" i="1" s="1"/>
  <c r="AB37" i="1"/>
  <c r="Q37" i="1"/>
  <c r="O37" i="1" s="1"/>
  <c r="R37" i="1" s="1"/>
  <c r="L37" i="1" s="1"/>
  <c r="M37" i="1" s="1"/>
  <c r="AD41" i="1"/>
  <c r="AC40" i="1"/>
  <c r="V40" i="1"/>
  <c r="Z40" i="1" s="1"/>
  <c r="AB40" i="1"/>
  <c r="V36" i="1"/>
  <c r="Z36" i="1" s="1"/>
  <c r="AC36" i="1"/>
  <c r="AD36" i="1" s="1"/>
  <c r="AB36" i="1"/>
  <c r="Q36" i="1"/>
  <c r="O36" i="1" s="1"/>
  <c r="R36" i="1" s="1"/>
  <c r="L36" i="1" s="1"/>
  <c r="M36" i="1" s="1"/>
  <c r="V34" i="1"/>
  <c r="Z34" i="1" s="1"/>
  <c r="AC34" i="1"/>
  <c r="Q34" i="1"/>
  <c r="O34" i="1" s="1"/>
  <c r="R34" i="1" s="1"/>
  <c r="L34" i="1" s="1"/>
  <c r="M34" i="1" s="1"/>
  <c r="AB34" i="1"/>
  <c r="AW28" i="1"/>
  <c r="AY28" i="1"/>
  <c r="AC32" i="1"/>
  <c r="V32" i="1"/>
  <c r="Z32" i="1" s="1"/>
  <c r="AB32" i="1"/>
  <c r="V17" i="1"/>
  <c r="Z17" i="1" s="1"/>
  <c r="AC17" i="1"/>
  <c r="AB17" i="1"/>
  <c r="AD22" i="1"/>
  <c r="AB30" i="1"/>
  <c r="AC30" i="1"/>
  <c r="V30" i="1"/>
  <c r="Z30" i="1" s="1"/>
  <c r="Q30" i="1"/>
  <c r="O30" i="1" s="1"/>
  <c r="R30" i="1" s="1"/>
  <c r="L30" i="1" s="1"/>
  <c r="M30" i="1" s="1"/>
  <c r="V35" i="1"/>
  <c r="Z35" i="1" s="1"/>
  <c r="AC35" i="1"/>
  <c r="AB35" i="1"/>
  <c r="AD25" i="1"/>
  <c r="AC21" i="1"/>
  <c r="V21" i="1"/>
  <c r="Z21" i="1" s="1"/>
  <c r="AB21" i="1"/>
  <c r="V45" i="1"/>
  <c r="Z45" i="1" s="1"/>
  <c r="AC45" i="1"/>
  <c r="AB45" i="1"/>
  <c r="Q40" i="1"/>
  <c r="O40" i="1" s="1"/>
  <c r="R40" i="1" s="1"/>
  <c r="L40" i="1" s="1"/>
  <c r="M40" i="1" s="1"/>
  <c r="V20" i="1"/>
  <c r="Z20" i="1" s="1"/>
  <c r="AC20" i="1"/>
  <c r="AD20" i="1" s="1"/>
  <c r="AB20" i="1"/>
  <c r="V19" i="1"/>
  <c r="Z19" i="1" s="1"/>
  <c r="AC19" i="1"/>
  <c r="AB19" i="1"/>
  <c r="V33" i="1"/>
  <c r="Z33" i="1" s="1"/>
  <c r="AB33" i="1"/>
  <c r="AC33" i="1"/>
  <c r="Q26" i="1"/>
  <c r="O26" i="1" s="1"/>
  <c r="R26" i="1" s="1"/>
  <c r="L26" i="1" s="1"/>
  <c r="M26" i="1" s="1"/>
  <c r="Q32" i="1"/>
  <c r="O32" i="1" s="1"/>
  <c r="R32" i="1" s="1"/>
  <c r="L32" i="1" s="1"/>
  <c r="M32" i="1" s="1"/>
  <c r="V42" i="1"/>
  <c r="Z42" i="1" s="1"/>
  <c r="AC42" i="1"/>
  <c r="AB42" i="1"/>
  <c r="AD23" i="1"/>
  <c r="AD33" i="1" l="1"/>
  <c r="AD44" i="1"/>
  <c r="AD39" i="1"/>
  <c r="AD17" i="1"/>
  <c r="AD45" i="1"/>
  <c r="AD34" i="1"/>
  <c r="AD40" i="1"/>
  <c r="AD35" i="1"/>
  <c r="AD42" i="1"/>
  <c r="AD19" i="1"/>
  <c r="V28" i="1"/>
  <c r="Z28" i="1" s="1"/>
  <c r="AC28" i="1"/>
  <c r="AB28" i="1"/>
  <c r="Q28" i="1"/>
  <c r="O28" i="1" s="1"/>
  <c r="R28" i="1" s="1"/>
  <c r="L28" i="1" s="1"/>
  <c r="M28" i="1" s="1"/>
  <c r="AD18" i="1"/>
  <c r="AD30" i="1"/>
  <c r="AD32" i="1"/>
  <c r="AD26" i="1"/>
  <c r="AD21" i="1"/>
  <c r="AD28" i="1" l="1"/>
</calcChain>
</file>

<file path=xl/sharedStrings.xml><?xml version="1.0" encoding="utf-8"?>
<sst xmlns="http://schemas.openxmlformats.org/spreadsheetml/2006/main" count="842" uniqueCount="430">
  <si>
    <t>File opened</t>
  </si>
  <si>
    <t>2020-10-29 14:47:01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</si>
  <si>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</si>
  <si>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</si>
  <si>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</si>
  <si>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</si>
  <si>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</si>
  <si>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</si>
  <si>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</si>
  <si>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</si>
  <si>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</si>
  <si>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</si>
  <si>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</si>
  <si>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{"h2oaspan2a": "0.0744543", "co2aspan2": "0", "h2oazero": "1.06897", "h2obspanconc2": "0", "co2aspan2b": "0.182023", "co2bspanconc1": "995.1", "h2obspan2a": "0.0741299", "co2bspanconc2": "0", "h2obspan2": "0", "co2azero": "0.968485", "h2oaspanconc2": "0", "h2oaspanconc1": "13.51", "co2bspan2b": "0.180987", "flowbzero": "0.21903", "co2bspan1": "0.994117", "chamberpressurezero": "2.56567", "h2obspanconc1": "13.5", "oxygen": "21", "tbzero": "-0.0452194", "h2oaspan2b": "0.0752776", "h2oaspan2": "0", "co2aspanconc2": "0", "co2aspan1": "0.993652", "h2obspan2b": "0.0756432", "h2obspan1": "1.02041", "co2bzero": "0.945393", "flowazero": "0.42501", "co2bspan2": "0", "ssb_ref": "34304.3", "h2obzero": "1.0713", "co2aspan2a": "0.183186", "h2oaspan1": "1.01106", "ssa_ref": "31243.3", "flowmeterzero": "0.990522", "co2aspanconc1": "995.1", "tazero": "-0.045269", "co2bspan2a": "0.182058"}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</si>
  <si>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</si>
  <si>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</si>
  <si>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</si>
  <si>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</si>
  <si>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</si>
  <si>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</si>
  <si>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</si>
  <si>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</si>
  <si>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</si>
  <si>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14:47:01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</si>
  <si>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</si>
  <si>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</si>
  <si>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</si>
  <si>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</si>
  <si>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</si>
  <si>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</si>
  <si>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</si>
  <si>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</si>
  <si>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</si>
  <si>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</si>
  <si>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</si>
  <si>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</si>
  <si>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</si>
  <si>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</si>
  <si>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</si>
  <si>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</si>
  <si>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</si>
  <si>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</si>
  <si>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</si>
  <si>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</si>
  <si>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</si>
  <si>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</si>
  <si>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</si>
  <si>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</si>
  <si>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</si>
  <si>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</si>
  <si>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</si>
  <si>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</si>
  <si>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</si>
  <si>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</si>
  <si>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</si>
  <si>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</si>
  <si>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</si>
  <si>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</si>
  <si>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</si>
  <si>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</si>
  <si>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</si>
  <si>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</si>
  <si>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</si>
  <si>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</si>
  <si>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</si>
  <si>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</si>
  <si>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</si>
  <si>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</si>
  <si>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</si>
  <si>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</si>
  <si>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</si>
  <si>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</si>
  <si>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</si>
  <si>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</si>
  <si>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</si>
  <si>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</si>
  <si>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0.836421 70.8596 364.835 604.581 847.379 1022.09 1167.29 1264.57</t>
  </si>
  <si>
    <t>Fs_true</t>
  </si>
  <si>
    <t>-0.00546023 101.249 402.502 601.429 801.996 1001.03 1200.85 1400.55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</si>
  <si>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</si>
  <si>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</si>
  <si>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</si>
  <si>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</si>
  <si>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</si>
  <si>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</si>
  <si>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</si>
  <si>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</si>
  <si>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</si>
  <si>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</si>
  <si>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</si>
  <si>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</si>
  <si>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</si>
  <si>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</si>
  <si>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</si>
  <si>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</si>
  <si>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</si>
  <si>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</si>
  <si>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</si>
  <si>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</si>
  <si>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</si>
  <si>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</si>
  <si>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</si>
  <si>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</si>
  <si>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</si>
  <si>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</si>
  <si>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</si>
  <si>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</si>
  <si>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</si>
  <si>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</si>
  <si>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</si>
  <si>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</si>
  <si>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</si>
  <si>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</si>
  <si>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</si>
  <si>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</si>
  <si>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</si>
  <si>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</si>
  <si>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</si>
  <si>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</si>
  <si>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</si>
  <si>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</si>
  <si>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</si>
  <si>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</si>
  <si>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</si>
  <si>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</si>
  <si>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</si>
  <si>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</si>
  <si>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</si>
  <si>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</si>
  <si>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</si>
  <si>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</si>
  <si>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</si>
  <si>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</si>
  <si>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</si>
  <si>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</si>
  <si>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</si>
  <si>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</si>
  <si>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</si>
  <si>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</si>
  <si>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</si>
  <si>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</si>
  <si>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</si>
  <si>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</si>
  <si>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</si>
  <si>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</si>
  <si>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</si>
  <si>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</si>
  <si>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</si>
  <si>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</si>
  <si>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</si>
  <si>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</si>
  <si>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</si>
  <si>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</si>
  <si>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</si>
  <si>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</si>
  <si>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</si>
  <si>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</si>
  <si>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</si>
  <si>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</si>
  <si>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</si>
  <si>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</si>
  <si>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</si>
  <si>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</si>
  <si>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</si>
  <si>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</si>
  <si>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</si>
  <si>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</si>
  <si>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</si>
  <si>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</si>
  <si>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</si>
  <si>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</si>
  <si>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</si>
  <si>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</si>
  <si>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</si>
  <si>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</si>
  <si>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</si>
  <si>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</si>
  <si>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</si>
  <si>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</si>
  <si>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</si>
  <si>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</si>
  <si>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</si>
  <si>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</si>
  <si>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</si>
  <si>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</si>
  <si>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</si>
  <si>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</si>
  <si>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</si>
  <si>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</si>
  <si>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</si>
  <si>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</si>
  <si>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</si>
  <si>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</si>
  <si>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</si>
  <si>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</si>
  <si>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</si>
  <si>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</si>
  <si>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</si>
  <si>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</si>
  <si>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</si>
  <si>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</si>
  <si>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</si>
  <si>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</si>
  <si>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</si>
  <si>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</si>
  <si>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</si>
  <si>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</si>
  <si>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</si>
  <si>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</si>
  <si>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</si>
  <si>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</si>
  <si>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</si>
  <si>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</si>
  <si>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</si>
  <si>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</si>
  <si>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</si>
  <si>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</si>
  <si>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</si>
  <si>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</si>
  <si>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</si>
  <si>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</si>
  <si>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</si>
  <si>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</si>
  <si>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</si>
  <si>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</si>
  <si>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</si>
  <si>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</si>
  <si>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</si>
  <si>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</si>
  <si>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</si>
  <si>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</si>
  <si>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</si>
  <si>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</si>
  <si>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</si>
  <si>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</si>
  <si>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</si>
  <si>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</si>
  <si>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</si>
  <si>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</si>
  <si>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</si>
  <si>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</si>
  <si>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</si>
  <si>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</si>
  <si>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</si>
  <si>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</si>
  <si>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</si>
  <si>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</si>
  <si>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</si>
  <si>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</si>
  <si>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</si>
  <si>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</si>
  <si>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</si>
  <si>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</si>
  <si>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</si>
  <si>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</si>
  <si>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</si>
  <si>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</si>
  <si>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</si>
  <si>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</si>
  <si>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</si>
  <si>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</si>
  <si>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</si>
  <si>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</si>
  <si>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</si>
  <si>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</si>
  <si>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</si>
  <si>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</si>
  <si>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</si>
  <si>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</si>
  <si>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</si>
  <si>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</si>
  <si>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</si>
  <si>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</si>
  <si>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</si>
  <si>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</si>
  <si>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</si>
  <si>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</si>
  <si>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</si>
  <si>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</si>
  <si>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</si>
  <si>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</si>
  <si>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</si>
  <si>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14:49:20</t>
  </si>
  <si>
    <t>14:49:20</t>
  </si>
  <si>
    <t>25189.01</t>
  </si>
  <si>
    <t>_2</t>
  </si>
  <si>
    <t>RECT-4143-20200907-06_33_50</t>
  </si>
  <si>
    <t>RECT-172-20201029-14_49_21</t>
  </si>
  <si>
    <t>DARK-173-20201029-14_49_23</t>
  </si>
  <si>
    <t>0: Broadleaf</t>
  </si>
  <si>
    <t>14:01:45</t>
  </si>
  <si>
    <t>1/3</t>
  </si>
  <si>
    <t>20201029 14:50:53</t>
  </si>
  <si>
    <t>14:50:53</t>
  </si>
  <si>
    <t>RECT-174-20201029-14_50_54</t>
  </si>
  <si>
    <t>DARK-175-20201029-14_50_56</t>
  </si>
  <si>
    <t>0/3</t>
  </si>
  <si>
    <t>20201029 14:53:16</t>
  </si>
  <si>
    <t>14:53:16</t>
  </si>
  <si>
    <t>TXNM0821</t>
  </si>
  <si>
    <t>_6</t>
  </si>
  <si>
    <t>RECT-176-20201029-14_53_17</t>
  </si>
  <si>
    <t>DARK-177-20201029-14_53_19</t>
  </si>
  <si>
    <t>20201029 14:57:23</t>
  </si>
  <si>
    <t>14:57:23</t>
  </si>
  <si>
    <t>RECT-178-20201029-14_57_23</t>
  </si>
  <si>
    <t>DARK-179-20201029-14_57_25</t>
  </si>
  <si>
    <t>14:55:15</t>
  </si>
  <si>
    <t>20201029 14:58:51</t>
  </si>
  <si>
    <t>14:58:51</t>
  </si>
  <si>
    <t>Vru42</t>
  </si>
  <si>
    <t>_7</t>
  </si>
  <si>
    <t>RECT-180-20201029-14_58_51</t>
  </si>
  <si>
    <t>DARK-181-20201029-14_58_53</t>
  </si>
  <si>
    <t>20201029 15:01:53</t>
  </si>
  <si>
    <t>15:01:53</t>
  </si>
  <si>
    <t>RECT-182-20201029-15_01_54</t>
  </si>
  <si>
    <t>DARK-183-20201029-15_01_56</t>
  </si>
  <si>
    <t>20201029 15:03:36</t>
  </si>
  <si>
    <t>15:03:36</t>
  </si>
  <si>
    <t>b40-14</t>
  </si>
  <si>
    <t>_4</t>
  </si>
  <si>
    <t>RECT-184-20201029-15_03_37</t>
  </si>
  <si>
    <t>DARK-185-20201029-15_03_39</t>
  </si>
  <si>
    <t>15:02:36</t>
  </si>
  <si>
    <t>20201029 15:05:07</t>
  </si>
  <si>
    <t>15:05:07</t>
  </si>
  <si>
    <t>RECT-186-20201029-15_05_08</t>
  </si>
  <si>
    <t>DARK-187-20201029-15_05_09</t>
  </si>
  <si>
    <t>20201029 15:07:30</t>
  </si>
  <si>
    <t>15:07:30</t>
  </si>
  <si>
    <t>9025</t>
  </si>
  <si>
    <t>RECT-188-20201029-15_07_31</t>
  </si>
  <si>
    <t>DARK-189-20201029-15_07_33</t>
  </si>
  <si>
    <t>20201029 15:09:16</t>
  </si>
  <si>
    <t>15:09:16</t>
  </si>
  <si>
    <t>RECT-190-20201029-15_09_17</t>
  </si>
  <si>
    <t>DARK-191-20201029-15_09_19</t>
  </si>
  <si>
    <t>20201029 15:11:01</t>
  </si>
  <si>
    <t>15:11:01</t>
  </si>
  <si>
    <t>NY1</t>
  </si>
  <si>
    <t>_3</t>
  </si>
  <si>
    <t>RECT-192-20201029-15_11_02</t>
  </si>
  <si>
    <t>DARK-193-20201029-15_11_04</t>
  </si>
  <si>
    <t>20201029 15:13:00</t>
  </si>
  <si>
    <t>15:13:00</t>
  </si>
  <si>
    <t>RECT-194-20201029-15_13_01</t>
  </si>
  <si>
    <t>DARK-195-20201029-15_13_03</t>
  </si>
  <si>
    <t>2/3</t>
  </si>
  <si>
    <t>20201029 15:17:00</t>
  </si>
  <si>
    <t>15:17:00</t>
  </si>
  <si>
    <t>ANU65</t>
  </si>
  <si>
    <t>_5</t>
  </si>
  <si>
    <t>RECT-196-20201029-15_17_01</t>
  </si>
  <si>
    <t>DARK-197-20201029-15_17_03</t>
  </si>
  <si>
    <t>15:15:51</t>
  </si>
  <si>
    <t>20201029 15:18:59</t>
  </si>
  <si>
    <t>15:18:59</t>
  </si>
  <si>
    <t>RECT-198-20201029-15_19_00</t>
  </si>
  <si>
    <t>DARK-199-20201029-15_19_02</t>
  </si>
  <si>
    <t>20201029 15:20:21</t>
  </si>
  <si>
    <t>15:20:21</t>
  </si>
  <si>
    <t>RECT-200-20201029-15_20_22</t>
  </si>
  <si>
    <t>DARK-201-20201029-15_20_24</t>
  </si>
  <si>
    <t>20201029 15:21:53</t>
  </si>
  <si>
    <t>15:21:53</t>
  </si>
  <si>
    <t>RECT-202-20201029-15_21_54</t>
  </si>
  <si>
    <t>DARK-203-20201029-15_21_56</t>
  </si>
  <si>
    <t>20201029 15:23:48</t>
  </si>
  <si>
    <t>15:23:48</t>
  </si>
  <si>
    <t>2214.4</t>
  </si>
  <si>
    <t>_10</t>
  </si>
  <si>
    <t>RECT-204-20201029-15_23_49</t>
  </si>
  <si>
    <t>DARK-205-20201029-15_23_51</t>
  </si>
  <si>
    <t>20201029 15:25:44</t>
  </si>
  <si>
    <t>15:25:44</t>
  </si>
  <si>
    <t>RECT-206-20201029-15_25_44</t>
  </si>
  <si>
    <t>DARK-207-20201029-15_25_46</t>
  </si>
  <si>
    <t>20201029 15:27:33</t>
  </si>
  <si>
    <t>15:27:33</t>
  </si>
  <si>
    <t>9018</t>
  </si>
  <si>
    <t>RECT-208-20201029-15_27_34</t>
  </si>
  <si>
    <t>DARK-209-20201029-15_27_36</t>
  </si>
  <si>
    <t>20201029 15:29:36</t>
  </si>
  <si>
    <t>15:29:36</t>
  </si>
  <si>
    <t>RECT-210-20201029-15_29_37</t>
  </si>
  <si>
    <t>DARK-211-20201029-15_29_39</t>
  </si>
  <si>
    <t>20201029 15:31:41</t>
  </si>
  <si>
    <t>15:31:41</t>
  </si>
  <si>
    <t>588155.01</t>
  </si>
  <si>
    <t>RECT-212-20201029-15_31_42</t>
  </si>
  <si>
    <t>DARK-213-20201029-15_31_44</t>
  </si>
  <si>
    <t>20201029 15:33:26</t>
  </si>
  <si>
    <t>15:33:26</t>
  </si>
  <si>
    <t>RECT-214-20201029-15_33_26</t>
  </si>
  <si>
    <t>DARK-215-20201029-15_33_28</t>
  </si>
  <si>
    <t>20201029 15:35:50</t>
  </si>
  <si>
    <t>15:35:50</t>
  </si>
  <si>
    <t>RECT-216-20201029-15_35_51</t>
  </si>
  <si>
    <t>DARK-217-20201029-15_35_53</t>
  </si>
  <si>
    <t>15:34:39</t>
  </si>
  <si>
    <t>20201029 15:37:45</t>
  </si>
  <si>
    <t>15:37:45</t>
  </si>
  <si>
    <t>RECT-218-20201029-15_37_45</t>
  </si>
  <si>
    <t>DARK-219-20201029-15_37_48</t>
  </si>
  <si>
    <t>20201029 15:41:44</t>
  </si>
  <si>
    <t>15:41:44</t>
  </si>
  <si>
    <t>RECT-220-20201029-15_41_45</t>
  </si>
  <si>
    <t>DARK-221-20201029-15_41_47</t>
  </si>
  <si>
    <t>20201029 15:44:12</t>
  </si>
  <si>
    <t>15:44:12</t>
  </si>
  <si>
    <t>RECT-222-20201029-15_44_13</t>
  </si>
  <si>
    <t>DARK-223-20201029-15_44_15</t>
  </si>
  <si>
    <t>20201029 15:46:06</t>
  </si>
  <si>
    <t>15:46:06</t>
  </si>
  <si>
    <t>V60-96</t>
  </si>
  <si>
    <t>RECT-224-20201029-15_46_07</t>
  </si>
  <si>
    <t>DARK-225-20201029-15_46_09</t>
  </si>
  <si>
    <t>20201029 15:48:10</t>
  </si>
  <si>
    <t>15:48:10</t>
  </si>
  <si>
    <t>RECT-226-20201029-15_48_11</t>
  </si>
  <si>
    <t>DARK-227-20201029-15_48_13</t>
  </si>
  <si>
    <t>20201029 15:50:24</t>
  </si>
  <si>
    <t>15:50:24</t>
  </si>
  <si>
    <t>RECT-228-20201029-15_50_25</t>
  </si>
  <si>
    <t>DARK-229-20201029-15_50_27</t>
  </si>
  <si>
    <t>20201029 15:52:19</t>
  </si>
  <si>
    <t>15:52:19</t>
  </si>
  <si>
    <t>RECT-230-20201029-15_52_20</t>
  </si>
  <si>
    <t>DARK-231-20201029-15_52_22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</si>
</sst>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6"/>
  <sheetViews>
    <sheetView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1604008160.5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1604008152.75</v>
      </c>
      <c r="I17">
        <f t="shared" ref="I17:I46" si="0">BW17*AG17*(BS17-BT17)/(100*BL17*(1000-AG17*BS17))</f>
        <v>1.8016414494225674E-3</v>
      </c>
      <c r="J17">
        <f t="shared" ref="J17:J46" si="1">BW17*AG17*(BR17-BQ17*(1000-AG17*BT17)/(1000-AG17*BS17))/(100*BL17)</f>
        <v>6.027543381643925</v>
      </c>
      <c r="K17">
        <f t="shared" ref="K17:K46" si="2">BQ17 - IF(AG17&gt;1, J17*BL17*100/(AI17*CE17), 0)</f>
        <v>392.51049999999998</v>
      </c>
      <c r="L17">
        <f t="shared" ref="L17:L46" si="3">((R17-I17/2)*K17-J17)/(R17+I17/2)</f>
        <v>193.55004179750975</v>
      </c>
      <c r="M17">
        <f t="shared" ref="M17:M46" si="4">L17*(BX17+BY17)/1000</f>
        <v>19.648740730322459</v>
      </c>
      <c r="N17">
        <f t="shared" ref="N17:N46" si="5">(BQ17 - IF(AG17&gt;1, J17*BL17*100/(AI17*CE17), 0))*(BX17+BY17)/1000</f>
        <v>39.846734089046635</v>
      </c>
      <c r="O17">
        <f t="shared" ref="O17:O46" si="6">2/((1/Q17-1/P17)+SIGN(Q17)*SQRT((1/Q17-1/P17)*(1/Q17-1/P17) + 4*BM17/((BM17+1)*(BM17+1))*(2*1/Q17*1/P17-1/P17*1/P17)))</f>
        <v>5.3168053071828265E-2</v>
      </c>
      <c r="P17">
        <f t="shared" ref="P17:P46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2.9595534269626547</v>
      </c>
      <c r="Q17">
        <f t="shared" ref="Q17:Q46" si="8">I17*(1000-(1000*0.61365*EXP(17.502*U17/(240.97+U17))/(BX17+BY17)+BS17)/2)/(1000*0.61365*EXP(17.502*U17/(240.97+U17))/(BX17+BY17)-BS17)</f>
        <v>5.2643065417240842E-2</v>
      </c>
      <c r="R17">
        <f t="shared" ref="R17:R46" si="9">1/((BM17+1)/(O17/1.6)+1/(P17/1.37)) + BM17/((BM17+1)/(O17/1.6) + BM17/(P17/1.37))</f>
        <v>3.2948651821855295E-2</v>
      </c>
      <c r="S17">
        <f t="shared" ref="S17:S46" si="10">(BI17*BK17)</f>
        <v>214.76762182042805</v>
      </c>
      <c r="T17">
        <f t="shared" ref="T17:T46" si="11">(BZ17+(S17+2*0.95*0.0000000567*(((BZ17+$B$7)+273)^4-(BZ17+273)^4)-44100*I17)/(1.84*29.3*P17+8*0.95*0.0000000567*(BZ17+273)^3))</f>
        <v>36.274301494957044</v>
      </c>
      <c r="U17">
        <f t="shared" ref="U17:U46" si="12">($C$7*CA17+$D$7*CB17+$E$7*T17)</f>
        <v>35.7695333333333</v>
      </c>
      <c r="V17">
        <f t="shared" ref="V17:V46" si="13">0.61365*EXP(17.502*U17/(240.97+U17))</f>
        <v>5.893576034909759</v>
      </c>
      <c r="W17">
        <f t="shared" ref="W17:W46" si="14">(X17/Y17*100)</f>
        <v>44.183986415192656</v>
      </c>
      <c r="X17">
        <f t="shared" ref="X17:X46" si="15">BS17*(BX17+BY17)/1000</f>
        <v>2.5639900695482418</v>
      </c>
      <c r="Y17">
        <f t="shared" ref="Y17:Y46" si="16">0.61365*EXP(17.502*BZ17/(240.97+BZ17))</f>
        <v>5.8029849218553409</v>
      </c>
      <c r="Z17">
        <f t="shared" ref="Z17:Z46" si="17">(V17-BS17*(BX17+BY17)/1000)</f>
        <v>3.3295859653615172</v>
      </c>
      <c r="AA17">
        <f t="shared" ref="AA17:AA46" si="18">(-I17*44100)</f>
        <v>-79.452387919535227</v>
      </c>
      <c r="AB17">
        <f t="shared" ref="AB17:AB46" si="19">2*29.3*P17*0.92*(BZ17-U17)</f>
        <v>-44.836143566540947</v>
      </c>
      <c r="AC17">
        <f t="shared" ref="AC17:AC46" si="20">2*0.95*0.0000000567*(((BZ17+$B$7)+273)^4-(U17+273)^4)</f>
        <v>-3.5597843233114128</v>
      </c>
      <c r="AD17">
        <f t="shared" ref="AD17:AD46" si="21">S17+AC17+AA17+AB17</f>
        <v>86.919306011040447</v>
      </c>
      <c r="AE17">
        <v>0</v>
      </c>
      <c r="AF17">
        <v>0</v>
      </c>
      <c r="AG17">
        <f t="shared" ref="AG17:AG46" si="22">IF(AE17*$H$13&gt;=AI17,1,(AI17/(AI17-AE17*$H$13)))</f>
        <v>1</v>
      </c>
      <c r="AH17">
        <f t="shared" ref="AH17:AH46" si="23">(AG17-1)*100</f>
        <v>0</v>
      </c>
      <c r="AI17">
        <f t="shared" ref="AI17:AI46" si="24">MAX(0,($B$13+$C$13*CE17)/(1+$D$13*CE17)*BX17/(BZ17+273)*$E$13)</f>
        <v>52301.522075027278</v>
      </c>
      <c r="AJ17" t="s">
        <v>286</v>
      </c>
      <c r="AK17">
        <v>715.47692307692296</v>
      </c>
      <c r="AL17">
        <v>3262.08</v>
      </c>
      <c r="AM17">
        <f t="shared" ref="AM17:AM46" si="25">AL17-AK17</f>
        <v>2546.603076923077</v>
      </c>
      <c r="AN17">
        <f t="shared" ref="AN17:AN46" si="26">AM17/AL17</f>
        <v>0.78066849277855754</v>
      </c>
      <c r="AO17">
        <v>-0.57774747981622299</v>
      </c>
      <c r="AP17" t="s">
        <v>287</v>
      </c>
      <c r="AQ17">
        <v>668.54046153846105</v>
      </c>
      <c r="AR17">
        <v>1121.3499999999999</v>
      </c>
      <c r="AS17">
        <f t="shared" ref="AS17:AS46" si="27">1-AQ17/AR17</f>
        <v>0.40380749851655495</v>
      </c>
      <c r="AT17">
        <v>0.5</v>
      </c>
      <c r="AU17">
        <f t="shared" ref="AU17:AU46" si="28">BI17</f>
        <v>1095.8834498605406</v>
      </c>
      <c r="AV17">
        <f t="shared" ref="AV17:AV46" si="29">J17</f>
        <v>6.027543381643925</v>
      </c>
      <c r="AW17">
        <f t="shared" ref="AW17:AW46" si="30">AS17*AT17*AU17</f>
        <v>221.2629772769387</v>
      </c>
      <c r="AX17">
        <f t="shared" ref="AX17:AX46" si="31">BC17/AR17</f>
        <v>0.99938467026352162</v>
      </c>
      <c r="AY17">
        <f t="shared" ref="AY17:AY46" si="32">(AV17-AO17)/AU17</f>
        <v>6.0273661969260693E-3</v>
      </c>
      <c r="AZ17">
        <f t="shared" ref="AZ17:AZ46" si="33">(AL17-AR17)/AR17</f>
        <v>1.909064966335221</v>
      </c>
      <c r="BA17" t="s">
        <v>288</v>
      </c>
      <c r="BB17">
        <v>0.69</v>
      </c>
      <c r="BC17">
        <f t="shared" ref="BC17:BC46" si="34">AR17-BB17</f>
        <v>1120.6599999999999</v>
      </c>
      <c r="BD17">
        <f t="shared" ref="BD17:BD46" si="35">(AR17-AQ17)/(AR17-BB17)</f>
        <v>0.40405612626625287</v>
      </c>
      <c r="BE17">
        <f t="shared" ref="BE17:BE46" si="36">(AL17-AR17)/(AL17-BB17)</f>
        <v>0.65638577416377686</v>
      </c>
      <c r="BF17">
        <f t="shared" ref="BF17:BF46" si="37">(AR17-AQ17)/(AR17-AK17)</f>
        <v>1.1156432003184029</v>
      </c>
      <c r="BG17">
        <f t="shared" ref="BG17:BG46" si="38">(AL17-AR17)/(AL17-AK17)</f>
        <v>0.84062177549338724</v>
      </c>
      <c r="BH17">
        <f t="shared" ref="BH17:BH46" si="39">$B$11*CF17+$C$11*CG17+$F$11*CH17*(1-CK17)</f>
        <v>1299.99833333333</v>
      </c>
      <c r="BI17">
        <f t="shared" ref="BI17:BI46" si="40">BH17*BJ17</f>
        <v>1095.8834498605406</v>
      </c>
      <c r="BJ17">
        <f t="shared" ref="BJ17:BJ46" si="41">($B$11*$D$9+$C$11*$D$9+$F$11*((CU17+CM17)/MAX(CU17+CM17+CV17, 0.1)*$I$9+CV17/MAX(CU17+CM17+CV17, 0.1)*$J$9))/($B$11+$C$11+$F$11)</f>
        <v>0.8429883498777897</v>
      </c>
      <c r="BK17">
        <f t="shared" ref="BK17:BK46" si="42">($B$11*$K$9+$C$11*$K$9+$F$11*((CU17+CM17)/MAX(CU17+CM17+CV17, 0.1)*$P$9+CV17/MAX(CU17+CM17+CV17, 0.1)*$Q$9))/($B$11+$C$11+$F$11)</f>
        <v>0.19597669975557969</v>
      </c>
      <c r="BL17">
        <v>6</v>
      </c>
      <c r="BM17">
        <v>0.5</v>
      </c>
      <c r="BN17" t="s">
        <v>289</v>
      </c>
      <c r="BO17">
        <v>2</v>
      </c>
      <c r="BP17">
        <v>1604008152.75</v>
      </c>
      <c r="BQ17">
        <v>392.51049999999998</v>
      </c>
      <c r="BR17">
        <v>400.59133333333301</v>
      </c>
      <c r="BS17">
        <v>25.256599999999999</v>
      </c>
      <c r="BT17">
        <v>23.149446666666702</v>
      </c>
      <c r="BU17">
        <v>390.93150000000003</v>
      </c>
      <c r="BV17">
        <v>24.95262</v>
      </c>
      <c r="BW17">
        <v>500.05040000000002</v>
      </c>
      <c r="BX17">
        <v>101.4684</v>
      </c>
      <c r="BY17">
        <v>4.9225869999999998E-2</v>
      </c>
      <c r="BZ17">
        <v>35.488526666666701</v>
      </c>
      <c r="CA17">
        <v>35.7695333333333</v>
      </c>
      <c r="CB17">
        <v>999.9</v>
      </c>
      <c r="CC17">
        <v>0</v>
      </c>
      <c r="CD17">
        <v>0</v>
      </c>
      <c r="CE17">
        <v>10024.839333333301</v>
      </c>
      <c r="CF17">
        <v>0</v>
      </c>
      <c r="CG17">
        <v>287.90219999999999</v>
      </c>
      <c r="CH17">
        <v>1299.99833333333</v>
      </c>
      <c r="CI17">
        <v>0.90000336666666703</v>
      </c>
      <c r="CJ17">
        <v>9.9997516666666703E-2</v>
      </c>
      <c r="CK17">
        <v>0</v>
      </c>
      <c r="CL17">
        <v>669.28856666666695</v>
      </c>
      <c r="CM17">
        <v>4.9993800000000004</v>
      </c>
      <c r="CN17">
        <v>9206.1450000000004</v>
      </c>
      <c r="CO17">
        <v>10364.0133333333</v>
      </c>
      <c r="CP17">
        <v>49.566200000000002</v>
      </c>
      <c r="CQ17">
        <v>51.370800000000003</v>
      </c>
      <c r="CR17">
        <v>50.360300000000002</v>
      </c>
      <c r="CS17">
        <v>51.551666666666598</v>
      </c>
      <c r="CT17">
        <v>51.691200000000002</v>
      </c>
      <c r="CU17">
        <v>1165.5039999999999</v>
      </c>
      <c r="CV17">
        <v>129.495</v>
      </c>
      <c r="CW17">
        <v>0</v>
      </c>
      <c r="CX17">
        <v>286.799999952316</v>
      </c>
      <c r="CY17">
        <v>0</v>
      </c>
      <c r="CZ17">
        <v>668.54046153846105</v>
      </c>
      <c r="DA17">
        <v>-114.19268378218599</v>
      </c>
      <c r="DB17">
        <v>-1613.3391455184901</v>
      </c>
      <c r="DC17">
        <v>9195.7126923076903</v>
      </c>
      <c r="DD17">
        <v>15</v>
      </c>
      <c r="DE17">
        <v>1604005305.5999999</v>
      </c>
      <c r="DF17" t="s">
        <v>290</v>
      </c>
      <c r="DG17">
        <v>1604005303.5999999</v>
      </c>
      <c r="DH17">
        <v>1604005305.5999999</v>
      </c>
      <c r="DI17">
        <v>3</v>
      </c>
      <c r="DJ17">
        <v>-4.9000000000000002E-2</v>
      </c>
      <c r="DK17">
        <v>0</v>
      </c>
      <c r="DL17">
        <v>1.579</v>
      </c>
      <c r="DM17">
        <v>0.30399999999999999</v>
      </c>
      <c r="DN17">
        <v>400</v>
      </c>
      <c r="DO17">
        <v>27</v>
      </c>
      <c r="DP17">
        <v>0.44</v>
      </c>
      <c r="DQ17">
        <v>0.16</v>
      </c>
      <c r="DR17">
        <v>5.9514030923658297</v>
      </c>
      <c r="DS17">
        <v>-8.2350762542415801</v>
      </c>
      <c r="DT17">
        <v>1.2913256859041999</v>
      </c>
      <c r="DU17">
        <v>0</v>
      </c>
      <c r="DV17">
        <v>-8.0425206451612894</v>
      </c>
      <c r="DW17">
        <v>8.2526641935484193</v>
      </c>
      <c r="DX17">
        <v>1.58362145934856</v>
      </c>
      <c r="DY17">
        <v>0</v>
      </c>
      <c r="DZ17">
        <v>2.10570129032258</v>
      </c>
      <c r="EA17">
        <v>7.5588387096767906E-2</v>
      </c>
      <c r="EB17">
        <v>9.2128454299262707E-3</v>
      </c>
      <c r="EC17">
        <v>1</v>
      </c>
      <c r="ED17">
        <v>1</v>
      </c>
      <c r="EE17">
        <v>3</v>
      </c>
      <c r="EF17" t="s">
        <v>291</v>
      </c>
      <c r="EG17">
        <v>100</v>
      </c>
      <c r="EH17">
        <v>100</v>
      </c>
      <c r="EI17">
        <v>1.579</v>
      </c>
      <c r="EJ17">
        <v>0.30399999999999999</v>
      </c>
      <c r="EK17">
        <v>1.57899999999995</v>
      </c>
      <c r="EL17">
        <v>0</v>
      </c>
      <c r="EM17">
        <v>0</v>
      </c>
      <c r="EN17">
        <v>0</v>
      </c>
      <c r="EO17">
        <v>0.30398000000000303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47.6</v>
      </c>
      <c r="EX17">
        <v>47.6</v>
      </c>
      <c r="EY17">
        <v>2</v>
      </c>
      <c r="EZ17">
        <v>492.65199999999999</v>
      </c>
      <c r="FA17">
        <v>528.69000000000005</v>
      </c>
      <c r="FB17">
        <v>34.128900000000002</v>
      </c>
      <c r="FC17">
        <v>31.631799999999998</v>
      </c>
      <c r="FD17">
        <v>30.001799999999999</v>
      </c>
      <c r="FE17">
        <v>31.142800000000001</v>
      </c>
      <c r="FF17">
        <v>31.214400000000001</v>
      </c>
      <c r="FG17">
        <v>20.3748</v>
      </c>
      <c r="FH17">
        <v>0</v>
      </c>
      <c r="FI17">
        <v>100</v>
      </c>
      <c r="FJ17">
        <v>-999.9</v>
      </c>
      <c r="FK17">
        <v>400</v>
      </c>
      <c r="FL17">
        <v>30.581800000000001</v>
      </c>
      <c r="FM17">
        <v>101.47499999999999</v>
      </c>
      <c r="FN17">
        <v>100.858</v>
      </c>
    </row>
    <row r="18" spans="1:170" x14ac:dyDescent="0.25">
      <c r="A18">
        <v>2</v>
      </c>
      <c r="B18">
        <v>1604008253</v>
      </c>
      <c r="C18">
        <v>92.5</v>
      </c>
      <c r="D18" t="s">
        <v>292</v>
      </c>
      <c r="E18" t="s">
        <v>293</v>
      </c>
      <c r="F18" t="s">
        <v>284</v>
      </c>
      <c r="G18" t="s">
        <v>285</v>
      </c>
      <c r="H18">
        <v>1604008245.25</v>
      </c>
      <c r="I18">
        <f t="shared" si="0"/>
        <v>1.7582774908930176E-3</v>
      </c>
      <c r="J18">
        <f t="shared" si="1"/>
        <v>8.0163111671466272</v>
      </c>
      <c r="K18">
        <f t="shared" si="2"/>
        <v>389.16899999999998</v>
      </c>
      <c r="L18">
        <f t="shared" si="3"/>
        <v>132.5638786418813</v>
      </c>
      <c r="M18">
        <f t="shared" si="4"/>
        <v>13.458178795072795</v>
      </c>
      <c r="N18">
        <f t="shared" si="5"/>
        <v>39.509299495141533</v>
      </c>
      <c r="O18">
        <f t="shared" si="6"/>
        <v>5.3296962014559725E-2</v>
      </c>
      <c r="P18">
        <f t="shared" si="7"/>
        <v>2.9541583055983347</v>
      </c>
      <c r="Q18">
        <f t="shared" si="8"/>
        <v>5.276848607605835E-2</v>
      </c>
      <c r="R18">
        <f t="shared" si="9"/>
        <v>3.3027348443705987E-2</v>
      </c>
      <c r="S18">
        <f t="shared" si="10"/>
        <v>214.76338531767504</v>
      </c>
      <c r="T18">
        <f t="shared" si="11"/>
        <v>36.26754439286649</v>
      </c>
      <c r="U18">
        <f t="shared" si="12"/>
        <v>35.4470733333333</v>
      </c>
      <c r="V18">
        <f t="shared" si="13"/>
        <v>5.7897241130701804</v>
      </c>
      <c r="W18">
        <f t="shared" si="14"/>
        <v>43.917297564772475</v>
      </c>
      <c r="X18">
        <f t="shared" si="15"/>
        <v>2.5458157721502666</v>
      </c>
      <c r="Y18">
        <f t="shared" si="16"/>
        <v>5.7968406830941932</v>
      </c>
      <c r="Z18">
        <f t="shared" si="17"/>
        <v>3.2439083409199139</v>
      </c>
      <c r="AA18">
        <f t="shared" si="18"/>
        <v>-77.540037348382072</v>
      </c>
      <c r="AB18">
        <f t="shared" si="19"/>
        <v>3.544698726103034</v>
      </c>
      <c r="AC18">
        <f t="shared" si="20"/>
        <v>0.2814788319195104</v>
      </c>
      <c r="AD18">
        <f t="shared" si="21"/>
        <v>141.04952552731552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52151.570335672994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1016.2972</v>
      </c>
      <c r="AR18">
        <v>0.12</v>
      </c>
      <c r="AS18">
        <f t="shared" si="27"/>
        <v>-8468.1433333333334</v>
      </c>
      <c r="AT18">
        <v>0.5</v>
      </c>
      <c r="AU18">
        <f t="shared" si="28"/>
        <v>1095.8630738448646</v>
      </c>
      <c r="AV18">
        <f t="shared" si="29"/>
        <v>8.0163111671466272</v>
      </c>
      <c r="AW18">
        <f t="shared" si="30"/>
        <v>-4639962.7915127827</v>
      </c>
      <c r="AX18">
        <f t="shared" si="31"/>
        <v>-7.5833333333333339</v>
      </c>
      <c r="AY18">
        <f t="shared" si="32"/>
        <v>7.8422741417961718E-3</v>
      </c>
      <c r="AZ18">
        <f t="shared" si="33"/>
        <v>27183</v>
      </c>
      <c r="BA18" t="s">
        <v>295</v>
      </c>
      <c r="BB18">
        <v>1.03</v>
      </c>
      <c r="BC18">
        <f t="shared" si="34"/>
        <v>-0.91</v>
      </c>
      <c r="BD18">
        <f t="shared" si="35"/>
        <v>1116.6782417582417</v>
      </c>
      <c r="BE18">
        <f t="shared" si="36"/>
        <v>1.0002790512258322</v>
      </c>
      <c r="BF18">
        <f t="shared" si="37"/>
        <v>1.4205177404716745</v>
      </c>
      <c r="BG18">
        <f t="shared" si="38"/>
        <v>1.2809063295176923</v>
      </c>
      <c r="BH18">
        <f t="shared" si="39"/>
        <v>1299.9743333333299</v>
      </c>
      <c r="BI18">
        <f t="shared" si="40"/>
        <v>1095.8630738448646</v>
      </c>
      <c r="BJ18">
        <f t="shared" si="41"/>
        <v>0.8429882388792298</v>
      </c>
      <c r="BK18">
        <f t="shared" si="42"/>
        <v>0.19597647775845939</v>
      </c>
      <c r="BL18">
        <v>6</v>
      </c>
      <c r="BM18">
        <v>0.5</v>
      </c>
      <c r="BN18" t="s">
        <v>289</v>
      </c>
      <c r="BO18">
        <v>2</v>
      </c>
      <c r="BP18">
        <v>1604008245.25</v>
      </c>
      <c r="BQ18">
        <v>389.16899999999998</v>
      </c>
      <c r="BR18">
        <v>399.60899999999998</v>
      </c>
      <c r="BS18">
        <v>25.076440000000002</v>
      </c>
      <c r="BT18">
        <v>23.019553333333299</v>
      </c>
      <c r="BU18">
        <v>387.59</v>
      </c>
      <c r="BV18">
        <v>24.772453333333299</v>
      </c>
      <c r="BW18">
        <v>500.03323333333299</v>
      </c>
      <c r="BX18">
        <v>101.47216666666699</v>
      </c>
      <c r="BY18">
        <v>5.004989E-2</v>
      </c>
      <c r="BZ18">
        <v>35.469329999999999</v>
      </c>
      <c r="CA18">
        <v>35.4470733333333</v>
      </c>
      <c r="CB18">
        <v>999.9</v>
      </c>
      <c r="CC18">
        <v>0</v>
      </c>
      <c r="CD18">
        <v>0</v>
      </c>
      <c r="CE18">
        <v>9993.8320000000003</v>
      </c>
      <c r="CF18">
        <v>0</v>
      </c>
      <c r="CG18">
        <v>267.05130000000003</v>
      </c>
      <c r="CH18">
        <v>1299.9743333333299</v>
      </c>
      <c r="CI18">
        <v>0.90000683333333298</v>
      </c>
      <c r="CJ18">
        <v>9.9992666666666605E-2</v>
      </c>
      <c r="CK18">
        <v>0</v>
      </c>
      <c r="CL18">
        <v>1019.35383333333</v>
      </c>
      <c r="CM18">
        <v>4.9993800000000004</v>
      </c>
      <c r="CN18">
        <v>13657.4</v>
      </c>
      <c r="CO18">
        <v>10363.833333333299</v>
      </c>
      <c r="CP18">
        <v>49.75</v>
      </c>
      <c r="CQ18">
        <v>51.436999999999998</v>
      </c>
      <c r="CR18">
        <v>50.495800000000003</v>
      </c>
      <c r="CS18">
        <v>51.625</v>
      </c>
      <c r="CT18">
        <v>51.837200000000003</v>
      </c>
      <c r="CU18">
        <v>1165.4860000000001</v>
      </c>
      <c r="CV18">
        <v>129.487666666667</v>
      </c>
      <c r="CW18">
        <v>0</v>
      </c>
      <c r="CX18">
        <v>91.399999856948895</v>
      </c>
      <c r="CY18">
        <v>0</v>
      </c>
      <c r="CZ18">
        <v>1016.2972</v>
      </c>
      <c r="DA18">
        <v>-603.06607785434403</v>
      </c>
      <c r="DB18">
        <v>-8224.2384734961706</v>
      </c>
      <c r="DC18">
        <v>13615.652</v>
      </c>
      <c r="DD18">
        <v>15</v>
      </c>
      <c r="DE18">
        <v>1604005305.5999999</v>
      </c>
      <c r="DF18" t="s">
        <v>290</v>
      </c>
      <c r="DG18">
        <v>1604005303.5999999</v>
      </c>
      <c r="DH18">
        <v>1604005305.5999999</v>
      </c>
      <c r="DI18">
        <v>3</v>
      </c>
      <c r="DJ18">
        <v>-4.9000000000000002E-2</v>
      </c>
      <c r="DK18">
        <v>0</v>
      </c>
      <c r="DL18">
        <v>1.579</v>
      </c>
      <c r="DM18">
        <v>0.30399999999999999</v>
      </c>
      <c r="DN18">
        <v>400</v>
      </c>
      <c r="DO18">
        <v>27</v>
      </c>
      <c r="DP18">
        <v>0.44</v>
      </c>
      <c r="DQ18">
        <v>0.16</v>
      </c>
      <c r="DR18">
        <v>7.9883827579560798</v>
      </c>
      <c r="DS18">
        <v>4.3634410575283402</v>
      </c>
      <c r="DT18">
        <v>0.33830549920710601</v>
      </c>
      <c r="DU18">
        <v>0</v>
      </c>
      <c r="DV18">
        <v>-10.411514838709699</v>
      </c>
      <c r="DW18">
        <v>-6.0630062903225701</v>
      </c>
      <c r="DX18">
        <v>0.48203331237361302</v>
      </c>
      <c r="DY18">
        <v>0</v>
      </c>
      <c r="DZ18">
        <v>2.0432077419354799</v>
      </c>
      <c r="EA18">
        <v>2.74258548387097</v>
      </c>
      <c r="EB18">
        <v>0.20647978402504699</v>
      </c>
      <c r="EC18">
        <v>0</v>
      </c>
      <c r="ED18">
        <v>0</v>
      </c>
      <c r="EE18">
        <v>3</v>
      </c>
      <c r="EF18" t="s">
        <v>296</v>
      </c>
      <c r="EG18">
        <v>100</v>
      </c>
      <c r="EH18">
        <v>100</v>
      </c>
      <c r="EI18">
        <v>1.579</v>
      </c>
      <c r="EJ18">
        <v>0.3039</v>
      </c>
      <c r="EK18">
        <v>1.57899999999995</v>
      </c>
      <c r="EL18">
        <v>0</v>
      </c>
      <c r="EM18">
        <v>0</v>
      </c>
      <c r="EN18">
        <v>0</v>
      </c>
      <c r="EO18">
        <v>0.30398000000000303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49.2</v>
      </c>
      <c r="EX18">
        <v>49.1</v>
      </c>
      <c r="EY18">
        <v>2</v>
      </c>
      <c r="EZ18">
        <v>492.75700000000001</v>
      </c>
      <c r="FA18">
        <v>532.029</v>
      </c>
      <c r="FB18">
        <v>34.205399999999997</v>
      </c>
      <c r="FC18">
        <v>31.873999999999999</v>
      </c>
      <c r="FD18">
        <v>30.001100000000001</v>
      </c>
      <c r="FE18">
        <v>31.366599999999998</v>
      </c>
      <c r="FF18">
        <v>31.4237</v>
      </c>
      <c r="FG18">
        <v>20.502400000000002</v>
      </c>
      <c r="FH18">
        <v>0</v>
      </c>
      <c r="FI18">
        <v>100</v>
      </c>
      <c r="FJ18">
        <v>-999.9</v>
      </c>
      <c r="FK18">
        <v>400</v>
      </c>
      <c r="FL18">
        <v>30.581800000000001</v>
      </c>
      <c r="FM18">
        <v>101.443</v>
      </c>
      <c r="FN18">
        <v>100.837</v>
      </c>
    </row>
    <row r="19" spans="1:170" x14ac:dyDescent="0.25">
      <c r="A19">
        <v>3</v>
      </c>
      <c r="B19">
        <v>1604008396.5</v>
      </c>
      <c r="C19">
        <v>236</v>
      </c>
      <c r="D19" t="s">
        <v>297</v>
      </c>
      <c r="E19" t="s">
        <v>298</v>
      </c>
      <c r="F19" t="s">
        <v>299</v>
      </c>
      <c r="G19" t="s">
        <v>300</v>
      </c>
      <c r="H19">
        <v>1604008388.75</v>
      </c>
      <c r="I19">
        <f t="shared" si="0"/>
        <v>9.3475907398461071E-4</v>
      </c>
      <c r="J19">
        <f t="shared" si="1"/>
        <v>2.446916224009954</v>
      </c>
      <c r="K19">
        <f t="shared" si="2"/>
        <v>396.68180000000001</v>
      </c>
      <c r="L19">
        <f t="shared" si="3"/>
        <v>223.72236673088639</v>
      </c>
      <c r="M19">
        <f t="shared" si="4"/>
        <v>22.714465000453576</v>
      </c>
      <c r="N19">
        <f t="shared" si="5"/>
        <v>40.274984544819667</v>
      </c>
      <c r="O19">
        <f t="shared" si="6"/>
        <v>2.5421675394034896E-2</v>
      </c>
      <c r="P19">
        <f t="shared" si="7"/>
        <v>2.9557921696043739</v>
      </c>
      <c r="Q19">
        <f t="shared" si="8"/>
        <v>2.5300830823184208E-2</v>
      </c>
      <c r="R19">
        <f t="shared" si="9"/>
        <v>1.5823828654354603E-2</v>
      </c>
      <c r="S19">
        <f t="shared" si="10"/>
        <v>214.76671502491075</v>
      </c>
      <c r="T19">
        <f t="shared" si="11"/>
        <v>36.807958477586965</v>
      </c>
      <c r="U19">
        <f t="shared" si="12"/>
        <v>36.15643</v>
      </c>
      <c r="V19">
        <f t="shared" si="13"/>
        <v>6.0203131071348217</v>
      </c>
      <c r="W19">
        <f t="shared" si="14"/>
        <v>41.083208711625439</v>
      </c>
      <c r="X19">
        <f t="shared" si="15"/>
        <v>2.4252321837636384</v>
      </c>
      <c r="Y19">
        <f t="shared" si="16"/>
        <v>5.9032199767720757</v>
      </c>
      <c r="Z19">
        <f t="shared" si="17"/>
        <v>3.5950809233711833</v>
      </c>
      <c r="AA19">
        <f t="shared" si="18"/>
        <v>-41.22287516272133</v>
      </c>
      <c r="AB19">
        <f t="shared" si="19"/>
        <v>-56.921303987875611</v>
      </c>
      <c r="AC19">
        <f t="shared" si="20"/>
        <v>-4.540401394803923</v>
      </c>
      <c r="AD19">
        <f t="shared" si="21"/>
        <v>112.0821344795099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52142.340149592266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654.11507692307703</v>
      </c>
      <c r="AR19">
        <v>36.9</v>
      </c>
      <c r="AS19">
        <f t="shared" si="27"/>
        <v>-16.726695851573904</v>
      </c>
      <c r="AT19">
        <v>0.5</v>
      </c>
      <c r="AU19">
        <f t="shared" si="28"/>
        <v>1095.8774298605379</v>
      </c>
      <c r="AV19">
        <f t="shared" si="29"/>
        <v>2.446916224009954</v>
      </c>
      <c r="AW19">
        <f t="shared" si="30"/>
        <v>-9165.2042299408658</v>
      </c>
      <c r="AX19">
        <f t="shared" si="31"/>
        <v>0.96260162601626009</v>
      </c>
      <c r="AY19">
        <f t="shared" si="32"/>
        <v>2.7600383230915689E-3</v>
      </c>
      <c r="AZ19">
        <f t="shared" si="33"/>
        <v>87.403252032520328</v>
      </c>
      <c r="BA19" t="s">
        <v>302</v>
      </c>
      <c r="BB19">
        <v>1.38</v>
      </c>
      <c r="BC19">
        <f t="shared" si="34"/>
        <v>35.519999999999996</v>
      </c>
      <c r="BD19">
        <f t="shared" si="35"/>
        <v>-17.376550589050595</v>
      </c>
      <c r="BE19">
        <f t="shared" si="36"/>
        <v>0.98910663354494432</v>
      </c>
      <c r="BF19">
        <f t="shared" si="37"/>
        <v>0.90957274839879876</v>
      </c>
      <c r="BG19">
        <f t="shared" si="38"/>
        <v>1.2664635605077532</v>
      </c>
      <c r="BH19">
        <f t="shared" si="39"/>
        <v>1299.991</v>
      </c>
      <c r="BI19">
        <f t="shared" si="40"/>
        <v>1095.8774298605379</v>
      </c>
      <c r="BJ19">
        <f t="shared" si="41"/>
        <v>0.84298847442831359</v>
      </c>
      <c r="BK19">
        <f t="shared" si="42"/>
        <v>0.19597694885662725</v>
      </c>
      <c r="BL19">
        <v>6</v>
      </c>
      <c r="BM19">
        <v>0.5</v>
      </c>
      <c r="BN19" t="s">
        <v>289</v>
      </c>
      <c r="BO19">
        <v>2</v>
      </c>
      <c r="BP19">
        <v>1604008388.75</v>
      </c>
      <c r="BQ19">
        <v>396.68180000000001</v>
      </c>
      <c r="BR19">
        <v>400.06299999999999</v>
      </c>
      <c r="BS19">
        <v>23.8869233333333</v>
      </c>
      <c r="BT19">
        <v>22.7920266666667</v>
      </c>
      <c r="BU19">
        <v>395.1028</v>
      </c>
      <c r="BV19">
        <v>23.5829533333333</v>
      </c>
      <c r="BW19">
        <v>500.00913333333301</v>
      </c>
      <c r="BX19">
        <v>101.478466666667</v>
      </c>
      <c r="BY19">
        <v>5.1234330000000002E-2</v>
      </c>
      <c r="BZ19">
        <v>35.799226666666698</v>
      </c>
      <c r="CA19">
        <v>36.15643</v>
      </c>
      <c r="CB19">
        <v>999.9</v>
      </c>
      <c r="CC19">
        <v>0</v>
      </c>
      <c r="CD19">
        <v>0</v>
      </c>
      <c r="CE19">
        <v>10002.481666666699</v>
      </c>
      <c r="CF19">
        <v>0</v>
      </c>
      <c r="CG19">
        <v>252.95843333333301</v>
      </c>
      <c r="CH19">
        <v>1299.991</v>
      </c>
      <c r="CI19">
        <v>0.90000080000000005</v>
      </c>
      <c r="CJ19">
        <v>9.9999766666666698E-2</v>
      </c>
      <c r="CK19">
        <v>0</v>
      </c>
      <c r="CL19">
        <v>654.279766666667</v>
      </c>
      <c r="CM19">
        <v>4.9993800000000004</v>
      </c>
      <c r="CN19">
        <v>8744.2313333333295</v>
      </c>
      <c r="CO19">
        <v>10363.9433333333</v>
      </c>
      <c r="CP19">
        <v>49.7956</v>
      </c>
      <c r="CQ19">
        <v>51.516399999999997</v>
      </c>
      <c r="CR19">
        <v>50.5122</v>
      </c>
      <c r="CS19">
        <v>51.474733333333297</v>
      </c>
      <c r="CT19">
        <v>51.753866666666703</v>
      </c>
      <c r="CU19">
        <v>1165.492</v>
      </c>
      <c r="CV19">
        <v>129.499666666667</v>
      </c>
      <c r="CW19">
        <v>0</v>
      </c>
      <c r="CX19">
        <v>142.40000009536701</v>
      </c>
      <c r="CY19">
        <v>0</v>
      </c>
      <c r="CZ19">
        <v>654.11507692307703</v>
      </c>
      <c r="DA19">
        <v>-140.22488885195199</v>
      </c>
      <c r="DB19">
        <v>-1842.8950424945899</v>
      </c>
      <c r="DC19">
        <v>8741.9123076923097</v>
      </c>
      <c r="DD19">
        <v>15</v>
      </c>
      <c r="DE19">
        <v>1604005305.5999999</v>
      </c>
      <c r="DF19" t="s">
        <v>290</v>
      </c>
      <c r="DG19">
        <v>1604005303.5999999</v>
      </c>
      <c r="DH19">
        <v>1604005305.5999999</v>
      </c>
      <c r="DI19">
        <v>3</v>
      </c>
      <c r="DJ19">
        <v>-4.9000000000000002E-2</v>
      </c>
      <c r="DK19">
        <v>0</v>
      </c>
      <c r="DL19">
        <v>1.579</v>
      </c>
      <c r="DM19">
        <v>0.30399999999999999</v>
      </c>
      <c r="DN19">
        <v>400</v>
      </c>
      <c r="DO19">
        <v>27</v>
      </c>
      <c r="DP19">
        <v>0.44</v>
      </c>
      <c r="DQ19">
        <v>0.16</v>
      </c>
      <c r="DR19">
        <v>2.4934778685044399</v>
      </c>
      <c r="DS19">
        <v>-1.9273263023257901</v>
      </c>
      <c r="DT19">
        <v>0.22957842486267099</v>
      </c>
      <c r="DU19">
        <v>0</v>
      </c>
      <c r="DV19">
        <v>-3.4251025806451598</v>
      </c>
      <c r="DW19">
        <v>2.4090145161290399</v>
      </c>
      <c r="DX19">
        <v>0.28063721386559498</v>
      </c>
      <c r="DY19">
        <v>0</v>
      </c>
      <c r="DZ19">
        <v>1.0959941935483899</v>
      </c>
      <c r="EA19">
        <v>-9.4728387096776806E-2</v>
      </c>
      <c r="EB19">
        <v>7.1931377576999597E-3</v>
      </c>
      <c r="EC19">
        <v>1</v>
      </c>
      <c r="ED19">
        <v>1</v>
      </c>
      <c r="EE19">
        <v>3</v>
      </c>
      <c r="EF19" t="s">
        <v>291</v>
      </c>
      <c r="EG19">
        <v>100</v>
      </c>
      <c r="EH19">
        <v>100</v>
      </c>
      <c r="EI19">
        <v>1.579</v>
      </c>
      <c r="EJ19">
        <v>0.30399999999999999</v>
      </c>
      <c r="EK19">
        <v>1.57899999999995</v>
      </c>
      <c r="EL19">
        <v>0</v>
      </c>
      <c r="EM19">
        <v>0</v>
      </c>
      <c r="EN19">
        <v>0</v>
      </c>
      <c r="EO19">
        <v>0.30398000000000303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51.5</v>
      </c>
      <c r="EX19">
        <v>51.5</v>
      </c>
      <c r="EY19">
        <v>2</v>
      </c>
      <c r="EZ19">
        <v>484.279</v>
      </c>
      <c r="FA19">
        <v>528.077</v>
      </c>
      <c r="FB19">
        <v>34.400700000000001</v>
      </c>
      <c r="FC19">
        <v>32.219299999999997</v>
      </c>
      <c r="FD19">
        <v>30.001200000000001</v>
      </c>
      <c r="FE19">
        <v>31.708500000000001</v>
      </c>
      <c r="FF19">
        <v>31.772300000000001</v>
      </c>
      <c r="FG19">
        <v>20.4298</v>
      </c>
      <c r="FH19">
        <v>0</v>
      </c>
      <c r="FI19">
        <v>100</v>
      </c>
      <c r="FJ19">
        <v>-999.9</v>
      </c>
      <c r="FK19">
        <v>400</v>
      </c>
      <c r="FL19">
        <v>30.581800000000001</v>
      </c>
      <c r="FM19">
        <v>101.38</v>
      </c>
      <c r="FN19">
        <v>100.78400000000001</v>
      </c>
    </row>
    <row r="20" spans="1:170" x14ac:dyDescent="0.25">
      <c r="A20">
        <v>4</v>
      </c>
      <c r="B20">
        <v>1604008643.0999999</v>
      </c>
      <c r="C20">
        <v>482.59999990463302</v>
      </c>
      <c r="D20" t="s">
        <v>303</v>
      </c>
      <c r="E20" t="s">
        <v>304</v>
      </c>
      <c r="F20" t="s">
        <v>299</v>
      </c>
      <c r="G20" t="s">
        <v>300</v>
      </c>
      <c r="H20">
        <v>1604008635.0999999</v>
      </c>
      <c r="I20">
        <f t="shared" si="0"/>
        <v>7.804642591459724E-4</v>
      </c>
      <c r="J20">
        <f t="shared" si="1"/>
        <v>1.6897456739139949</v>
      </c>
      <c r="K20">
        <f t="shared" si="2"/>
        <v>397.39041935483903</v>
      </c>
      <c r="L20">
        <f t="shared" si="3"/>
        <v>247.63394829486765</v>
      </c>
      <c r="M20">
        <f t="shared" si="4"/>
        <v>25.13927443506385</v>
      </c>
      <c r="N20">
        <f t="shared" si="5"/>
        <v>40.342234490930089</v>
      </c>
      <c r="O20">
        <f t="shared" si="6"/>
        <v>2.0811942740466077E-2</v>
      </c>
      <c r="P20">
        <f t="shared" si="7"/>
        <v>2.9575836602309495</v>
      </c>
      <c r="Q20">
        <f t="shared" si="8"/>
        <v>2.073092384588485E-2</v>
      </c>
      <c r="R20">
        <f t="shared" si="9"/>
        <v>1.2964080234976531E-2</v>
      </c>
      <c r="S20">
        <f t="shared" si="10"/>
        <v>214.76903794280977</v>
      </c>
      <c r="T20">
        <f t="shared" si="11"/>
        <v>36.864378815900231</v>
      </c>
      <c r="U20">
        <f t="shared" si="12"/>
        <v>36.0687</v>
      </c>
      <c r="V20">
        <f t="shared" si="13"/>
        <v>5.9913694497442229</v>
      </c>
      <c r="W20">
        <f t="shared" si="14"/>
        <v>39.365305479886793</v>
      </c>
      <c r="X20">
        <f t="shared" si="15"/>
        <v>2.3260550425689175</v>
      </c>
      <c r="Y20">
        <f t="shared" si="16"/>
        <v>5.9088962074926261</v>
      </c>
      <c r="Z20">
        <f t="shared" si="17"/>
        <v>3.6653144071753054</v>
      </c>
      <c r="AA20">
        <f t="shared" si="18"/>
        <v>-34.418473828337383</v>
      </c>
      <c r="AB20">
        <f t="shared" si="19"/>
        <v>-40.183782835281448</v>
      </c>
      <c r="AC20">
        <f t="shared" si="20"/>
        <v>-3.2022765800691246</v>
      </c>
      <c r="AD20">
        <f t="shared" si="21"/>
        <v>136.96450469912182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52189.960008689748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622.32295999999997</v>
      </c>
      <c r="AR20">
        <v>353.84</v>
      </c>
      <c r="AS20">
        <f t="shared" si="27"/>
        <v>-0.75876938729369203</v>
      </c>
      <c r="AT20">
        <v>0.5</v>
      </c>
      <c r="AU20">
        <f t="shared" si="28"/>
        <v>1095.8886279930223</v>
      </c>
      <c r="AV20">
        <f t="shared" si="29"/>
        <v>1.6897456739139949</v>
      </c>
      <c r="AW20">
        <f t="shared" si="30"/>
        <v>-415.76337140219516</v>
      </c>
      <c r="AX20">
        <f t="shared" si="31"/>
        <v>0.99378250056522721</v>
      </c>
      <c r="AY20">
        <f t="shared" si="32"/>
        <v>2.0690908690993875E-3</v>
      </c>
      <c r="AZ20">
        <f t="shared" si="33"/>
        <v>8.2190820709925383</v>
      </c>
      <c r="BA20" t="s">
        <v>306</v>
      </c>
      <c r="BB20">
        <v>2.2000000000000002</v>
      </c>
      <c r="BC20">
        <f t="shared" si="34"/>
        <v>351.64</v>
      </c>
      <c r="BD20">
        <f t="shared" si="35"/>
        <v>-0.76351655101808669</v>
      </c>
      <c r="BE20">
        <f t="shared" si="36"/>
        <v>0.89213099868706813</v>
      </c>
      <c r="BF20">
        <f t="shared" si="37"/>
        <v>0.74241025422863582</v>
      </c>
      <c r="BG20">
        <f t="shared" si="38"/>
        <v>1.1420075732861632</v>
      </c>
      <c r="BH20">
        <f t="shared" si="39"/>
        <v>1300.00419354839</v>
      </c>
      <c r="BI20">
        <f t="shared" si="40"/>
        <v>1095.8886279930223</v>
      </c>
      <c r="BJ20">
        <f t="shared" si="41"/>
        <v>0.84298853298447451</v>
      </c>
      <c r="BK20">
        <f t="shared" si="42"/>
        <v>0.1959770659689492</v>
      </c>
      <c r="BL20">
        <v>6</v>
      </c>
      <c r="BM20">
        <v>0.5</v>
      </c>
      <c r="BN20" t="s">
        <v>289</v>
      </c>
      <c r="BO20">
        <v>2</v>
      </c>
      <c r="BP20">
        <v>1604008635.0999999</v>
      </c>
      <c r="BQ20">
        <v>397.39041935483903</v>
      </c>
      <c r="BR20">
        <v>399.79012903225799</v>
      </c>
      <c r="BS20">
        <v>22.912761290322599</v>
      </c>
      <c r="BT20">
        <v>21.997725806451601</v>
      </c>
      <c r="BU20">
        <v>395.86051612903202</v>
      </c>
      <c r="BV20">
        <v>22.747558064516099</v>
      </c>
      <c r="BW20">
        <v>500.03416129032303</v>
      </c>
      <c r="BX20">
        <v>101.465516129032</v>
      </c>
      <c r="BY20">
        <v>5.2367861290322601E-2</v>
      </c>
      <c r="BZ20">
        <v>35.816683870967701</v>
      </c>
      <c r="CA20">
        <v>36.0687</v>
      </c>
      <c r="CB20">
        <v>999.9</v>
      </c>
      <c r="CC20">
        <v>0</v>
      </c>
      <c r="CD20">
        <v>0</v>
      </c>
      <c r="CE20">
        <v>10013.930967741901</v>
      </c>
      <c r="CF20">
        <v>0</v>
      </c>
      <c r="CG20">
        <v>154.52216774193499</v>
      </c>
      <c r="CH20">
        <v>1300.00419354839</v>
      </c>
      <c r="CI20">
        <v>0.899997612903226</v>
      </c>
      <c r="CJ20">
        <v>0.100002122580645</v>
      </c>
      <c r="CK20">
        <v>0</v>
      </c>
      <c r="CL20">
        <v>622.47896774193498</v>
      </c>
      <c r="CM20">
        <v>4.9993800000000004</v>
      </c>
      <c r="CN20">
        <v>8248.7648387096797</v>
      </c>
      <c r="CO20">
        <v>10364.0516129032</v>
      </c>
      <c r="CP20">
        <v>47.931096774193499</v>
      </c>
      <c r="CQ20">
        <v>49.670999999999999</v>
      </c>
      <c r="CR20">
        <v>48.596548387096803</v>
      </c>
      <c r="CS20">
        <v>49.627000000000002</v>
      </c>
      <c r="CT20">
        <v>50.070129032258002</v>
      </c>
      <c r="CU20">
        <v>1165.5016129032299</v>
      </c>
      <c r="CV20">
        <v>129.503548387097</v>
      </c>
      <c r="CW20">
        <v>0</v>
      </c>
      <c r="CX20">
        <v>245.59999990463299</v>
      </c>
      <c r="CY20">
        <v>0</v>
      </c>
      <c r="CZ20">
        <v>622.32295999999997</v>
      </c>
      <c r="DA20">
        <v>-14.7416922845809</v>
      </c>
      <c r="DB20">
        <v>-194.77615344100499</v>
      </c>
      <c r="DC20">
        <v>8246.4896000000008</v>
      </c>
      <c r="DD20">
        <v>15</v>
      </c>
      <c r="DE20">
        <v>1604008515</v>
      </c>
      <c r="DF20" t="s">
        <v>307</v>
      </c>
      <c r="DG20">
        <v>1604008505</v>
      </c>
      <c r="DH20">
        <v>1604008515</v>
      </c>
      <c r="DI20">
        <v>4</v>
      </c>
      <c r="DJ20">
        <v>-4.9000000000000002E-2</v>
      </c>
      <c r="DK20">
        <v>-0.13900000000000001</v>
      </c>
      <c r="DL20">
        <v>1.53</v>
      </c>
      <c r="DM20">
        <v>0.16500000000000001</v>
      </c>
      <c r="DN20">
        <v>399</v>
      </c>
      <c r="DO20">
        <v>22</v>
      </c>
      <c r="DP20">
        <v>0.51</v>
      </c>
      <c r="DQ20">
        <v>0.23</v>
      </c>
      <c r="DR20">
        <v>1.6944272837131</v>
      </c>
      <c r="DS20">
        <v>-1.2920982937925001</v>
      </c>
      <c r="DT20">
        <v>9.5345700736112496E-2</v>
      </c>
      <c r="DU20">
        <v>0</v>
      </c>
      <c r="DV20">
        <v>-2.3996893548387099</v>
      </c>
      <c r="DW20">
        <v>1.52752741935485</v>
      </c>
      <c r="DX20">
        <v>0.116372731284784</v>
      </c>
      <c r="DY20">
        <v>0</v>
      </c>
      <c r="DZ20">
        <v>0.91503670967741901</v>
      </c>
      <c r="EA20">
        <v>5.5570161290299904E-3</v>
      </c>
      <c r="EB20">
        <v>6.7637502450735101E-4</v>
      </c>
      <c r="EC20">
        <v>1</v>
      </c>
      <c r="ED20">
        <v>1</v>
      </c>
      <c r="EE20">
        <v>3</v>
      </c>
      <c r="EF20" t="s">
        <v>291</v>
      </c>
      <c r="EG20">
        <v>100</v>
      </c>
      <c r="EH20">
        <v>100</v>
      </c>
      <c r="EI20">
        <v>1.53</v>
      </c>
      <c r="EJ20">
        <v>0.1653</v>
      </c>
      <c r="EK20">
        <v>1.52980000000002</v>
      </c>
      <c r="EL20">
        <v>0</v>
      </c>
      <c r="EM20">
        <v>0</v>
      </c>
      <c r="EN20">
        <v>0</v>
      </c>
      <c r="EO20">
        <v>0.165209999999998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2.2999999999999998</v>
      </c>
      <c r="EX20">
        <v>2.1</v>
      </c>
      <c r="EY20">
        <v>2</v>
      </c>
      <c r="EZ20">
        <v>488.00099999999998</v>
      </c>
      <c r="FA20">
        <v>526.69899999999996</v>
      </c>
      <c r="FB20">
        <v>34.555700000000002</v>
      </c>
      <c r="FC20">
        <v>32.573700000000002</v>
      </c>
      <c r="FD20">
        <v>30.001200000000001</v>
      </c>
      <c r="FE20">
        <v>32.102899999999998</v>
      </c>
      <c r="FF20">
        <v>32.171799999999998</v>
      </c>
      <c r="FG20">
        <v>20.3354</v>
      </c>
      <c r="FH20">
        <v>0</v>
      </c>
      <c r="FI20">
        <v>100</v>
      </c>
      <c r="FJ20">
        <v>-999.9</v>
      </c>
      <c r="FK20">
        <v>400</v>
      </c>
      <c r="FL20">
        <v>30.581800000000001</v>
      </c>
      <c r="FM20">
        <v>101.32</v>
      </c>
      <c r="FN20">
        <v>100.727</v>
      </c>
    </row>
    <row r="21" spans="1:170" x14ac:dyDescent="0.25">
      <c r="A21">
        <v>5</v>
      </c>
      <c r="B21">
        <v>1604008731.0999999</v>
      </c>
      <c r="C21">
        <v>570.59999990463302</v>
      </c>
      <c r="D21" t="s">
        <v>308</v>
      </c>
      <c r="E21" t="s">
        <v>309</v>
      </c>
      <c r="F21" t="s">
        <v>310</v>
      </c>
      <c r="G21" t="s">
        <v>311</v>
      </c>
      <c r="H21">
        <v>1604008723.0999999</v>
      </c>
      <c r="I21">
        <f t="shared" si="0"/>
        <v>4.4198413570247976E-3</v>
      </c>
      <c r="J21">
        <f t="shared" si="1"/>
        <v>11.84530440461636</v>
      </c>
      <c r="K21">
        <f t="shared" si="2"/>
        <v>383.73412903225801</v>
      </c>
      <c r="L21">
        <f t="shared" si="3"/>
        <v>240.58617847258174</v>
      </c>
      <c r="M21">
        <f t="shared" si="4"/>
        <v>24.424339936240237</v>
      </c>
      <c r="N21">
        <f t="shared" si="5"/>
        <v>38.956738380085582</v>
      </c>
      <c r="O21">
        <f t="shared" si="6"/>
        <v>0.15141528507174334</v>
      </c>
      <c r="P21">
        <f t="shared" si="7"/>
        <v>2.9550009224669105</v>
      </c>
      <c r="Q21">
        <f t="shared" si="8"/>
        <v>0.14723334621059819</v>
      </c>
      <c r="R21">
        <f t="shared" si="9"/>
        <v>9.238695147558694E-2</v>
      </c>
      <c r="S21">
        <f t="shared" si="10"/>
        <v>214.76827994863092</v>
      </c>
      <c r="T21">
        <f t="shared" si="11"/>
        <v>35.760233049564825</v>
      </c>
      <c r="U21">
        <f t="shared" si="12"/>
        <v>34.991545161290297</v>
      </c>
      <c r="V21">
        <f t="shared" si="13"/>
        <v>5.6457273173839475</v>
      </c>
      <c r="W21">
        <f t="shared" si="14"/>
        <v>46.534929830693436</v>
      </c>
      <c r="X21">
        <f t="shared" si="15"/>
        <v>2.7237880153524614</v>
      </c>
      <c r="Y21">
        <f t="shared" si="16"/>
        <v>5.8532118244560225</v>
      </c>
      <c r="Z21">
        <f t="shared" si="17"/>
        <v>2.9219393020314861</v>
      </c>
      <c r="AA21">
        <f t="shared" si="18"/>
        <v>-194.91500384479357</v>
      </c>
      <c r="AB21">
        <f t="shared" si="19"/>
        <v>104.06900690582845</v>
      </c>
      <c r="AC21">
        <f t="shared" si="20"/>
        <v>8.2503588899740592</v>
      </c>
      <c r="AD21">
        <f t="shared" si="21"/>
        <v>132.17264189963984</v>
      </c>
      <c r="AE21">
        <v>20</v>
      </c>
      <c r="AF21">
        <v>4</v>
      </c>
      <c r="AG21">
        <f t="shared" si="22"/>
        <v>1</v>
      </c>
      <c r="AH21">
        <f t="shared" si="23"/>
        <v>0</v>
      </c>
      <c r="AI21">
        <f t="shared" si="24"/>
        <v>52145.777040346344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980.12511538461501</v>
      </c>
      <c r="AR21">
        <v>303.43</v>
      </c>
      <c r="AS21">
        <f t="shared" si="27"/>
        <v>-2.2301523098725076</v>
      </c>
      <c r="AT21">
        <v>0.5</v>
      </c>
      <c r="AU21">
        <f t="shared" si="28"/>
        <v>1095.8853018528559</v>
      </c>
      <c r="AV21">
        <f t="shared" si="29"/>
        <v>11.84530440461636</v>
      </c>
      <c r="AW21">
        <f t="shared" si="30"/>
        <v>-1221.9955686412384</v>
      </c>
      <c r="AX21">
        <f t="shared" si="31"/>
        <v>0.98586164848564739</v>
      </c>
      <c r="AY21">
        <f t="shared" si="32"/>
        <v>1.133608769405744E-2</v>
      </c>
      <c r="AZ21">
        <f t="shared" si="33"/>
        <v>9.7506838480044813</v>
      </c>
      <c r="BA21" t="s">
        <v>313</v>
      </c>
      <c r="BB21">
        <v>4.29</v>
      </c>
      <c r="BC21">
        <f t="shared" si="34"/>
        <v>299.14</v>
      </c>
      <c r="BD21">
        <f t="shared" si="35"/>
        <v>-2.2621351721087621</v>
      </c>
      <c r="BE21">
        <f t="shared" si="36"/>
        <v>0.90817701570696707</v>
      </c>
      <c r="BF21">
        <f t="shared" si="37"/>
        <v>1.642276831802203</v>
      </c>
      <c r="BG21">
        <f t="shared" si="38"/>
        <v>1.1618025701809711</v>
      </c>
      <c r="BH21">
        <f t="shared" si="39"/>
        <v>1300.0003225806399</v>
      </c>
      <c r="BI21">
        <f t="shared" si="40"/>
        <v>1095.8853018528559</v>
      </c>
      <c r="BJ21">
        <f t="shared" si="41"/>
        <v>0.84298848455468545</v>
      </c>
      <c r="BK21">
        <f t="shared" si="42"/>
        <v>0.19597696910937104</v>
      </c>
      <c r="BL21">
        <v>6</v>
      </c>
      <c r="BM21">
        <v>0.5</v>
      </c>
      <c r="BN21" t="s">
        <v>289</v>
      </c>
      <c r="BO21">
        <v>2</v>
      </c>
      <c r="BP21">
        <v>1604008723.0999999</v>
      </c>
      <c r="BQ21">
        <v>383.73412903225801</v>
      </c>
      <c r="BR21">
        <v>399.98190322580598</v>
      </c>
      <c r="BS21">
        <v>26.8300290322581</v>
      </c>
      <c r="BT21">
        <v>21.669106451612901</v>
      </c>
      <c r="BU21">
        <v>382.20435483871</v>
      </c>
      <c r="BV21">
        <v>26.664809677419399</v>
      </c>
      <c r="BW21">
        <v>500.05674193548401</v>
      </c>
      <c r="BX21">
        <v>101.469322580645</v>
      </c>
      <c r="BY21">
        <v>5.0806677419354802E-2</v>
      </c>
      <c r="BZ21">
        <v>35.644793548387099</v>
      </c>
      <c r="CA21">
        <v>34.991545161290297</v>
      </c>
      <c r="CB21">
        <v>999.9</v>
      </c>
      <c r="CC21">
        <v>0</v>
      </c>
      <c r="CD21">
        <v>0</v>
      </c>
      <c r="CE21">
        <v>9998.8925806451607</v>
      </c>
      <c r="CF21">
        <v>0</v>
      </c>
      <c r="CG21">
        <v>239.46493548387099</v>
      </c>
      <c r="CH21">
        <v>1300.0003225806399</v>
      </c>
      <c r="CI21">
        <v>0.89999806451612896</v>
      </c>
      <c r="CJ21">
        <v>0.100001787096774</v>
      </c>
      <c r="CK21">
        <v>0</v>
      </c>
      <c r="CL21">
        <v>983.24993548387101</v>
      </c>
      <c r="CM21">
        <v>4.9993800000000004</v>
      </c>
      <c r="CN21">
        <v>12869.319354838701</v>
      </c>
      <c r="CO21">
        <v>10364.0290322581</v>
      </c>
      <c r="CP21">
        <v>47.560032258064503</v>
      </c>
      <c r="CQ21">
        <v>49.28</v>
      </c>
      <c r="CR21">
        <v>48.189032258064501</v>
      </c>
      <c r="CS21">
        <v>49.28</v>
      </c>
      <c r="CT21">
        <v>49.721548387096803</v>
      </c>
      <c r="CU21">
        <v>1165.4993548387099</v>
      </c>
      <c r="CV21">
        <v>129.500967741935</v>
      </c>
      <c r="CW21">
        <v>0</v>
      </c>
      <c r="CX21">
        <v>87.199999809265094</v>
      </c>
      <c r="CY21">
        <v>0</v>
      </c>
      <c r="CZ21">
        <v>980.12511538461501</v>
      </c>
      <c r="DA21">
        <v>-407.79046154913902</v>
      </c>
      <c r="DB21">
        <v>-5280.8170943352998</v>
      </c>
      <c r="DC21">
        <v>12828.919230769199</v>
      </c>
      <c r="DD21">
        <v>15</v>
      </c>
      <c r="DE21">
        <v>1604008515</v>
      </c>
      <c r="DF21" t="s">
        <v>307</v>
      </c>
      <c r="DG21">
        <v>1604008505</v>
      </c>
      <c r="DH21">
        <v>1604008515</v>
      </c>
      <c r="DI21">
        <v>4</v>
      </c>
      <c r="DJ21">
        <v>-4.9000000000000002E-2</v>
      </c>
      <c r="DK21">
        <v>-0.13900000000000001</v>
      </c>
      <c r="DL21">
        <v>1.53</v>
      </c>
      <c r="DM21">
        <v>0.16500000000000001</v>
      </c>
      <c r="DN21">
        <v>399</v>
      </c>
      <c r="DO21">
        <v>22</v>
      </c>
      <c r="DP21">
        <v>0.51</v>
      </c>
      <c r="DQ21">
        <v>0.23</v>
      </c>
      <c r="DR21">
        <v>11.8445817208594</v>
      </c>
      <c r="DS21">
        <v>0.27556950234059302</v>
      </c>
      <c r="DT21">
        <v>2.88079577595707E-2</v>
      </c>
      <c r="DU21">
        <v>1</v>
      </c>
      <c r="DV21">
        <v>-16.2477709677419</v>
      </c>
      <c r="DW21">
        <v>-0.55326774193543304</v>
      </c>
      <c r="DX21">
        <v>4.6946099453545401E-2</v>
      </c>
      <c r="DY21">
        <v>0</v>
      </c>
      <c r="DZ21">
        <v>5.1609145161290302</v>
      </c>
      <c r="EA21">
        <v>0.62859870967741205</v>
      </c>
      <c r="EB21">
        <v>4.9491881369978903E-2</v>
      </c>
      <c r="EC21">
        <v>0</v>
      </c>
      <c r="ED21">
        <v>1</v>
      </c>
      <c r="EE21">
        <v>3</v>
      </c>
      <c r="EF21" t="s">
        <v>291</v>
      </c>
      <c r="EG21">
        <v>100</v>
      </c>
      <c r="EH21">
        <v>100</v>
      </c>
      <c r="EI21">
        <v>1.53</v>
      </c>
      <c r="EJ21">
        <v>0.16520000000000001</v>
      </c>
      <c r="EK21">
        <v>1.52980000000002</v>
      </c>
      <c r="EL21">
        <v>0</v>
      </c>
      <c r="EM21">
        <v>0</v>
      </c>
      <c r="EN21">
        <v>0</v>
      </c>
      <c r="EO21">
        <v>0.165209999999998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3.8</v>
      </c>
      <c r="EX21">
        <v>3.6</v>
      </c>
      <c r="EY21">
        <v>2</v>
      </c>
      <c r="EZ21">
        <v>458.27699999999999</v>
      </c>
      <c r="FA21">
        <v>527.12400000000002</v>
      </c>
      <c r="FB21">
        <v>34.620199999999997</v>
      </c>
      <c r="FC21">
        <v>32.7498</v>
      </c>
      <c r="FD21">
        <v>30.000900000000001</v>
      </c>
      <c r="FE21">
        <v>32.276600000000002</v>
      </c>
      <c r="FF21">
        <v>32.332700000000003</v>
      </c>
      <c r="FG21">
        <v>20.360299999999999</v>
      </c>
      <c r="FH21">
        <v>0</v>
      </c>
      <c r="FI21">
        <v>100</v>
      </c>
      <c r="FJ21">
        <v>-999.9</v>
      </c>
      <c r="FK21">
        <v>400</v>
      </c>
      <c r="FL21">
        <v>30.581800000000001</v>
      </c>
      <c r="FM21">
        <v>101.29300000000001</v>
      </c>
      <c r="FN21">
        <v>100.711</v>
      </c>
    </row>
    <row r="22" spans="1:170" x14ac:dyDescent="0.25">
      <c r="A22">
        <v>6</v>
      </c>
      <c r="B22">
        <v>1604008913.5999999</v>
      </c>
      <c r="C22">
        <v>753.09999990463302</v>
      </c>
      <c r="D22" t="s">
        <v>314</v>
      </c>
      <c r="E22" t="s">
        <v>315</v>
      </c>
      <c r="F22" t="s">
        <v>310</v>
      </c>
      <c r="G22" t="s">
        <v>311</v>
      </c>
      <c r="H22">
        <v>1604008905.5999999</v>
      </c>
      <c r="I22">
        <f t="shared" si="0"/>
        <v>4.0856392766715662E-3</v>
      </c>
      <c r="J22">
        <f t="shared" si="1"/>
        <v>6.2864688408152567</v>
      </c>
      <c r="K22">
        <f t="shared" si="2"/>
        <v>388.95170967741899</v>
      </c>
      <c r="L22">
        <f t="shared" si="3"/>
        <v>292.99574778532536</v>
      </c>
      <c r="M22">
        <f t="shared" si="4"/>
        <v>29.742779834056716</v>
      </c>
      <c r="N22">
        <f t="shared" si="5"/>
        <v>39.483525458845676</v>
      </c>
      <c r="O22">
        <f t="shared" si="6"/>
        <v>0.1307439939340419</v>
      </c>
      <c r="P22">
        <f t="shared" si="7"/>
        <v>2.952954075622205</v>
      </c>
      <c r="Q22">
        <f t="shared" si="8"/>
        <v>0.12761112545295053</v>
      </c>
      <c r="R22">
        <f t="shared" si="9"/>
        <v>8.0032176717370535E-2</v>
      </c>
      <c r="S22">
        <f t="shared" si="10"/>
        <v>214.76560160058705</v>
      </c>
      <c r="T22">
        <f t="shared" si="11"/>
        <v>35.929180865421358</v>
      </c>
      <c r="U22">
        <f t="shared" si="12"/>
        <v>35.293429032258103</v>
      </c>
      <c r="V22">
        <f t="shared" si="13"/>
        <v>5.7408031030892612</v>
      </c>
      <c r="W22">
        <f t="shared" si="14"/>
        <v>44.636320638209007</v>
      </c>
      <c r="X22">
        <f t="shared" si="15"/>
        <v>2.6246561821797703</v>
      </c>
      <c r="Y22">
        <f t="shared" si="16"/>
        <v>5.8800907974772594</v>
      </c>
      <c r="Z22">
        <f t="shared" si="17"/>
        <v>3.116146920909491</v>
      </c>
      <c r="AA22">
        <f t="shared" si="18"/>
        <v>-180.17669210121608</v>
      </c>
      <c r="AB22">
        <f t="shared" si="19"/>
        <v>69.174306513449295</v>
      </c>
      <c r="AC22">
        <f t="shared" si="20"/>
        <v>5.4980688804323519</v>
      </c>
      <c r="AD22">
        <f t="shared" si="21"/>
        <v>109.26128489325262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52073.575906575665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316</v>
      </c>
      <c r="AQ22">
        <v>708.34771999999998</v>
      </c>
      <c r="AR22">
        <v>1301.07</v>
      </c>
      <c r="AS22">
        <f t="shared" si="27"/>
        <v>0.45556525014026916</v>
      </c>
      <c r="AT22">
        <v>0.5</v>
      </c>
      <c r="AU22">
        <f t="shared" si="28"/>
        <v>1095.8741341107875</v>
      </c>
      <c r="AV22">
        <f t="shared" si="29"/>
        <v>6.2864688408152567</v>
      </c>
      <c r="AW22">
        <f t="shared" si="30"/>
        <v>249.6210870142159</v>
      </c>
      <c r="AX22">
        <f t="shared" si="31"/>
        <v>0.99923908782771098</v>
      </c>
      <c r="AY22">
        <f t="shared" si="32"/>
        <v>6.2636904248143709E-3</v>
      </c>
      <c r="AZ22">
        <f t="shared" si="33"/>
        <v>1.5072286656367453</v>
      </c>
      <c r="BA22" t="s">
        <v>317</v>
      </c>
      <c r="BB22">
        <v>0.99</v>
      </c>
      <c r="BC22">
        <f t="shared" si="34"/>
        <v>1300.08</v>
      </c>
      <c r="BD22">
        <f t="shared" si="35"/>
        <v>0.45591215925173834</v>
      </c>
      <c r="BE22">
        <f t="shared" si="36"/>
        <v>0.60133574970332004</v>
      </c>
      <c r="BF22">
        <f t="shared" si="37"/>
        <v>1.012174329509465</v>
      </c>
      <c r="BG22">
        <f t="shared" si="38"/>
        <v>0.77004933268571341</v>
      </c>
      <c r="BH22">
        <f t="shared" si="39"/>
        <v>1299.9874193548401</v>
      </c>
      <c r="BI22">
        <f t="shared" si="40"/>
        <v>1095.8741341107875</v>
      </c>
      <c r="BJ22">
        <f t="shared" si="41"/>
        <v>0.84298826111305736</v>
      </c>
      <c r="BK22">
        <f t="shared" si="42"/>
        <v>0.19597652222611478</v>
      </c>
      <c r="BL22">
        <v>6</v>
      </c>
      <c r="BM22">
        <v>0.5</v>
      </c>
      <c r="BN22" t="s">
        <v>289</v>
      </c>
      <c r="BO22">
        <v>2</v>
      </c>
      <c r="BP22">
        <v>1604008905.5999999</v>
      </c>
      <c r="BQ22">
        <v>388.95170967741899</v>
      </c>
      <c r="BR22">
        <v>398.402806451613</v>
      </c>
      <c r="BS22">
        <v>25.855454838709701</v>
      </c>
      <c r="BT22">
        <v>21.079251612903199</v>
      </c>
      <c r="BU22">
        <v>387.42190322580598</v>
      </c>
      <c r="BV22">
        <v>25.690254838709699</v>
      </c>
      <c r="BW22">
        <v>499.97912903225802</v>
      </c>
      <c r="BX22">
        <v>101.46503225806499</v>
      </c>
      <c r="BY22">
        <v>4.7634935483871002E-2</v>
      </c>
      <c r="BZ22">
        <v>35.727941935483898</v>
      </c>
      <c r="CA22">
        <v>35.293429032258103</v>
      </c>
      <c r="CB22">
        <v>999.9</v>
      </c>
      <c r="CC22">
        <v>0</v>
      </c>
      <c r="CD22">
        <v>0</v>
      </c>
      <c r="CE22">
        <v>9987.7051612903197</v>
      </c>
      <c r="CF22">
        <v>0</v>
      </c>
      <c r="CG22">
        <v>386.16254838709699</v>
      </c>
      <c r="CH22">
        <v>1299.9874193548401</v>
      </c>
      <c r="CI22">
        <v>0.90000599999999997</v>
      </c>
      <c r="CJ22">
        <v>9.9994299999999994E-2</v>
      </c>
      <c r="CK22">
        <v>0</v>
      </c>
      <c r="CL22">
        <v>709.89329032258104</v>
      </c>
      <c r="CM22">
        <v>4.9993800000000004</v>
      </c>
      <c r="CN22">
        <v>9375.2883870967707</v>
      </c>
      <c r="CO22">
        <v>10363.938709677401</v>
      </c>
      <c r="CP22">
        <v>46.875</v>
      </c>
      <c r="CQ22">
        <v>48.75</v>
      </c>
      <c r="CR22">
        <v>47.5</v>
      </c>
      <c r="CS22">
        <v>48.811999999999998</v>
      </c>
      <c r="CT22">
        <v>49.120935483871001</v>
      </c>
      <c r="CU22">
        <v>1165.4974193548401</v>
      </c>
      <c r="CV22">
        <v>129.49</v>
      </c>
      <c r="CW22">
        <v>0</v>
      </c>
      <c r="CX22">
        <v>181.39999985694899</v>
      </c>
      <c r="CY22">
        <v>0</v>
      </c>
      <c r="CZ22">
        <v>708.34771999999998</v>
      </c>
      <c r="DA22">
        <v>-172.19792335042601</v>
      </c>
      <c r="DB22">
        <v>-2224.0007727388402</v>
      </c>
      <c r="DC22">
        <v>9355.2531999999992</v>
      </c>
      <c r="DD22">
        <v>15</v>
      </c>
      <c r="DE22">
        <v>1604008515</v>
      </c>
      <c r="DF22" t="s">
        <v>307</v>
      </c>
      <c r="DG22">
        <v>1604008505</v>
      </c>
      <c r="DH22">
        <v>1604008515</v>
      </c>
      <c r="DI22">
        <v>4</v>
      </c>
      <c r="DJ22">
        <v>-4.9000000000000002E-2</v>
      </c>
      <c r="DK22">
        <v>-0.13900000000000001</v>
      </c>
      <c r="DL22">
        <v>1.53</v>
      </c>
      <c r="DM22">
        <v>0.16500000000000001</v>
      </c>
      <c r="DN22">
        <v>399</v>
      </c>
      <c r="DO22">
        <v>22</v>
      </c>
      <c r="DP22">
        <v>0.51</v>
      </c>
      <c r="DQ22">
        <v>0.23</v>
      </c>
      <c r="DR22">
        <v>6.5500564505692598</v>
      </c>
      <c r="DS22">
        <v>38.6393098466501</v>
      </c>
      <c r="DT22">
        <v>5.1322257514389902</v>
      </c>
      <c r="DU22">
        <v>0</v>
      </c>
      <c r="DV22">
        <v>-9.5913970967741893</v>
      </c>
      <c r="DW22">
        <v>-48.110817580645197</v>
      </c>
      <c r="DX22">
        <v>6.1018101681170602</v>
      </c>
      <c r="DY22">
        <v>0</v>
      </c>
      <c r="DZ22">
        <v>4.7791951612903203</v>
      </c>
      <c r="EA22">
        <v>-0.36591967741936399</v>
      </c>
      <c r="EB22">
        <v>2.73324540487829E-2</v>
      </c>
      <c r="EC22">
        <v>0</v>
      </c>
      <c r="ED22">
        <v>0</v>
      </c>
      <c r="EE22">
        <v>3</v>
      </c>
      <c r="EF22" t="s">
        <v>296</v>
      </c>
      <c r="EG22">
        <v>100</v>
      </c>
      <c r="EH22">
        <v>100</v>
      </c>
      <c r="EI22">
        <v>1.53</v>
      </c>
      <c r="EJ22">
        <v>0.16520000000000001</v>
      </c>
      <c r="EK22">
        <v>1.52980000000002</v>
      </c>
      <c r="EL22">
        <v>0</v>
      </c>
      <c r="EM22">
        <v>0</v>
      </c>
      <c r="EN22">
        <v>0</v>
      </c>
      <c r="EO22">
        <v>0.165209999999998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6.6</v>
      </c>
      <c r="EY22">
        <v>2</v>
      </c>
      <c r="EZ22">
        <v>487.57600000000002</v>
      </c>
      <c r="FA22">
        <v>526.95100000000002</v>
      </c>
      <c r="FB22">
        <v>34.726999999999997</v>
      </c>
      <c r="FC22">
        <v>33.0047</v>
      </c>
      <c r="FD22">
        <v>30.000800000000002</v>
      </c>
      <c r="FE22">
        <v>32.5411</v>
      </c>
      <c r="FF22">
        <v>32.606099999999998</v>
      </c>
      <c r="FG22">
        <v>19.537400000000002</v>
      </c>
      <c r="FH22">
        <v>0</v>
      </c>
      <c r="FI22">
        <v>100</v>
      </c>
      <c r="FJ22">
        <v>-999.9</v>
      </c>
      <c r="FK22">
        <v>400</v>
      </c>
      <c r="FL22">
        <v>30.581800000000001</v>
      </c>
      <c r="FM22">
        <v>101.247</v>
      </c>
      <c r="FN22">
        <v>100.676</v>
      </c>
    </row>
    <row r="23" spans="1:170" x14ac:dyDescent="0.25">
      <c r="A23">
        <v>7</v>
      </c>
      <c r="B23">
        <v>1604009016.5999999</v>
      </c>
      <c r="C23">
        <v>856.09999990463302</v>
      </c>
      <c r="D23" t="s">
        <v>318</v>
      </c>
      <c r="E23" t="s">
        <v>319</v>
      </c>
      <c r="F23" t="s">
        <v>320</v>
      </c>
      <c r="G23" t="s">
        <v>321</v>
      </c>
      <c r="H23">
        <v>1604009008.8499999</v>
      </c>
      <c r="I23">
        <f t="shared" si="0"/>
        <v>2.1057047244972655E-3</v>
      </c>
      <c r="J23">
        <f t="shared" si="1"/>
        <v>7.773971396955214</v>
      </c>
      <c r="K23">
        <f t="shared" si="2"/>
        <v>389.60649999999998</v>
      </c>
      <c r="L23">
        <f t="shared" si="3"/>
        <v>165.11258483847556</v>
      </c>
      <c r="M23">
        <f t="shared" si="4"/>
        <v>16.760640450404491</v>
      </c>
      <c r="N23">
        <f t="shared" si="5"/>
        <v>39.549102026527315</v>
      </c>
      <c r="O23">
        <f t="shared" si="6"/>
        <v>6.0146054205161004E-2</v>
      </c>
      <c r="P23">
        <f t="shared" si="7"/>
        <v>2.9497649233766325</v>
      </c>
      <c r="Q23">
        <f t="shared" si="8"/>
        <v>5.9472958894265938E-2</v>
      </c>
      <c r="R23">
        <f t="shared" si="9"/>
        <v>3.723044649026757E-2</v>
      </c>
      <c r="S23">
        <f t="shared" si="10"/>
        <v>214.76603468582564</v>
      </c>
      <c r="T23">
        <f t="shared" si="11"/>
        <v>36.40550245106683</v>
      </c>
      <c r="U23">
        <f t="shared" si="12"/>
        <v>35.510039999999996</v>
      </c>
      <c r="V23">
        <f t="shared" si="13"/>
        <v>5.8098773749663186</v>
      </c>
      <c r="W23">
        <f t="shared" si="14"/>
        <v>40.214511729058358</v>
      </c>
      <c r="X23">
        <f t="shared" si="15"/>
        <v>2.3604315841592065</v>
      </c>
      <c r="Y23">
        <f t="shared" si="16"/>
        <v>5.8696015012252323</v>
      </c>
      <c r="Z23">
        <f t="shared" si="17"/>
        <v>3.4494457908071121</v>
      </c>
      <c r="AA23">
        <f t="shared" si="18"/>
        <v>-92.86157835032941</v>
      </c>
      <c r="AB23">
        <f t="shared" si="19"/>
        <v>29.498583090006377</v>
      </c>
      <c r="AC23">
        <f t="shared" si="20"/>
        <v>2.3492245257772884</v>
      </c>
      <c r="AD23">
        <f t="shared" si="21"/>
        <v>153.7522639512799</v>
      </c>
      <c r="AE23">
        <v>5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51988.499046791068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322</v>
      </c>
      <c r="AQ23">
        <v>761.07130769230798</v>
      </c>
      <c r="AR23">
        <v>0.44</v>
      </c>
      <c r="AS23">
        <f t="shared" si="27"/>
        <v>-1728.7075174825181</v>
      </c>
      <c r="AT23">
        <v>0.5</v>
      </c>
      <c r="AU23">
        <f t="shared" si="28"/>
        <v>1095.8727888643371</v>
      </c>
      <c r="AV23">
        <f t="shared" si="29"/>
        <v>7.773971396955214</v>
      </c>
      <c r="AW23">
        <f t="shared" si="30"/>
        <v>-947221.76415715588</v>
      </c>
      <c r="AX23">
        <f t="shared" si="31"/>
        <v>-9.8409090909090882</v>
      </c>
      <c r="AY23">
        <f t="shared" si="32"/>
        <v>7.621066023024807E-3</v>
      </c>
      <c r="AZ23">
        <f t="shared" si="33"/>
        <v>7412.8181818181811</v>
      </c>
      <c r="BA23" t="s">
        <v>323</v>
      </c>
      <c r="BB23">
        <v>4.7699999999999996</v>
      </c>
      <c r="BC23">
        <f t="shared" si="34"/>
        <v>-4.3299999999999992</v>
      </c>
      <c r="BD23">
        <f t="shared" si="35"/>
        <v>175.66542902824668</v>
      </c>
      <c r="BE23">
        <f t="shared" si="36"/>
        <v>1.0013293177499225</v>
      </c>
      <c r="BF23">
        <f t="shared" si="37"/>
        <v>1.0637650772203271</v>
      </c>
      <c r="BG23">
        <f t="shared" si="38"/>
        <v>1.2807806719297863</v>
      </c>
      <c r="BH23">
        <f t="shared" si="39"/>
        <v>1299.9853333333299</v>
      </c>
      <c r="BI23">
        <f t="shared" si="40"/>
        <v>1095.8727888643371</v>
      </c>
      <c r="BJ23">
        <f t="shared" si="41"/>
        <v>0.84298857899756308</v>
      </c>
      <c r="BK23">
        <f t="shared" si="42"/>
        <v>0.19597715799512611</v>
      </c>
      <c r="BL23">
        <v>6</v>
      </c>
      <c r="BM23">
        <v>0.5</v>
      </c>
      <c r="BN23" t="s">
        <v>289</v>
      </c>
      <c r="BO23">
        <v>2</v>
      </c>
      <c r="BP23">
        <v>1604009008.8499999</v>
      </c>
      <c r="BQ23">
        <v>389.60649999999998</v>
      </c>
      <c r="BR23">
        <v>399.91989999999998</v>
      </c>
      <c r="BS23">
        <v>23.253106666666699</v>
      </c>
      <c r="BT23">
        <v>20.784980000000001</v>
      </c>
      <c r="BU23">
        <v>387.95636666666701</v>
      </c>
      <c r="BV23">
        <v>23.132873333333301</v>
      </c>
      <c r="BW23">
        <v>499.9923</v>
      </c>
      <c r="BX23">
        <v>101.4594</v>
      </c>
      <c r="BY23">
        <v>5.0975279999999998E-2</v>
      </c>
      <c r="BZ23">
        <v>35.695533333333302</v>
      </c>
      <c r="CA23">
        <v>35.510039999999996</v>
      </c>
      <c r="CB23">
        <v>999.9</v>
      </c>
      <c r="CC23">
        <v>0</v>
      </c>
      <c r="CD23">
        <v>0</v>
      </c>
      <c r="CE23">
        <v>9970.1876666666703</v>
      </c>
      <c r="CF23">
        <v>0</v>
      </c>
      <c r="CG23">
        <v>194.73169999999999</v>
      </c>
      <c r="CH23">
        <v>1299.9853333333299</v>
      </c>
      <c r="CI23">
        <v>0.89999573333333305</v>
      </c>
      <c r="CJ23">
        <v>0.10000426666666699</v>
      </c>
      <c r="CK23">
        <v>0</v>
      </c>
      <c r="CL23">
        <v>761.87779999999998</v>
      </c>
      <c r="CM23">
        <v>4.9993800000000004</v>
      </c>
      <c r="CN23">
        <v>9942.9333333333307</v>
      </c>
      <c r="CO23">
        <v>10363.893333333301</v>
      </c>
      <c r="CP23">
        <v>46.625</v>
      </c>
      <c r="CQ23">
        <v>48.420466666666698</v>
      </c>
      <c r="CR23">
        <v>47.203800000000001</v>
      </c>
      <c r="CS23">
        <v>48.625</v>
      </c>
      <c r="CT23">
        <v>48.862400000000001</v>
      </c>
      <c r="CU23">
        <v>1165.48266666667</v>
      </c>
      <c r="CV23">
        <v>129.50366666666699</v>
      </c>
      <c r="CW23">
        <v>0</v>
      </c>
      <c r="CX23">
        <v>101.90000009536701</v>
      </c>
      <c r="CY23">
        <v>0</v>
      </c>
      <c r="CZ23">
        <v>761.07130769230798</v>
      </c>
      <c r="DA23">
        <v>-261.49969193925602</v>
      </c>
      <c r="DB23">
        <v>-3277.1353801302198</v>
      </c>
      <c r="DC23">
        <v>9933.2411538461492</v>
      </c>
      <c r="DD23">
        <v>15</v>
      </c>
      <c r="DE23">
        <v>1604008956.5999999</v>
      </c>
      <c r="DF23" t="s">
        <v>324</v>
      </c>
      <c r="DG23">
        <v>1604008953.5999999</v>
      </c>
      <c r="DH23">
        <v>1604008956.5999999</v>
      </c>
      <c r="DI23">
        <v>5</v>
      </c>
      <c r="DJ23">
        <v>0.12</v>
      </c>
      <c r="DK23">
        <v>-4.4999999999999998E-2</v>
      </c>
      <c r="DL23">
        <v>1.65</v>
      </c>
      <c r="DM23">
        <v>0.12</v>
      </c>
      <c r="DN23">
        <v>398</v>
      </c>
      <c r="DO23">
        <v>21</v>
      </c>
      <c r="DP23">
        <v>0.27</v>
      </c>
      <c r="DQ23">
        <v>0.08</v>
      </c>
      <c r="DR23">
        <v>7.7740508685947498</v>
      </c>
      <c r="DS23">
        <v>2.8453048403034899E-2</v>
      </c>
      <c r="DT23">
        <v>3.6171112081312497E-2</v>
      </c>
      <c r="DU23">
        <v>1</v>
      </c>
      <c r="DV23">
        <v>-10.303280645161299</v>
      </c>
      <c r="DW23">
        <v>-0.59737258064513798</v>
      </c>
      <c r="DX23">
        <v>6.6433369089758207E-2</v>
      </c>
      <c r="DY23">
        <v>0</v>
      </c>
      <c r="DZ23">
        <v>2.4476858064516098</v>
      </c>
      <c r="EA23">
        <v>1.54472709677419</v>
      </c>
      <c r="EB23">
        <v>0.116772102522715</v>
      </c>
      <c r="EC23">
        <v>0</v>
      </c>
      <c r="ED23">
        <v>1</v>
      </c>
      <c r="EE23">
        <v>3</v>
      </c>
      <c r="EF23" t="s">
        <v>291</v>
      </c>
      <c r="EG23">
        <v>100</v>
      </c>
      <c r="EH23">
        <v>100</v>
      </c>
      <c r="EI23">
        <v>1.65</v>
      </c>
      <c r="EJ23">
        <v>0.1203</v>
      </c>
      <c r="EK23">
        <v>1.6501499999999401</v>
      </c>
      <c r="EL23">
        <v>0</v>
      </c>
      <c r="EM23">
        <v>0</v>
      </c>
      <c r="EN23">
        <v>0</v>
      </c>
      <c r="EO23">
        <v>0.120239999999999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1.1000000000000001</v>
      </c>
      <c r="EX23">
        <v>1</v>
      </c>
      <c r="EY23">
        <v>2</v>
      </c>
      <c r="EZ23">
        <v>476.17099999999999</v>
      </c>
      <c r="FA23">
        <v>525.74099999999999</v>
      </c>
      <c r="FB23">
        <v>34.759900000000002</v>
      </c>
      <c r="FC23">
        <v>33.108600000000003</v>
      </c>
      <c r="FD23">
        <v>30.000900000000001</v>
      </c>
      <c r="FE23">
        <v>32.654800000000002</v>
      </c>
      <c r="FF23">
        <v>32.714199999999998</v>
      </c>
      <c r="FG23">
        <v>20.1951</v>
      </c>
      <c r="FH23">
        <v>0</v>
      </c>
      <c r="FI23">
        <v>100</v>
      </c>
      <c r="FJ23">
        <v>-999.9</v>
      </c>
      <c r="FK23">
        <v>400</v>
      </c>
      <c r="FL23">
        <v>30.581800000000001</v>
      </c>
      <c r="FM23">
        <v>101.24</v>
      </c>
      <c r="FN23">
        <v>100.65900000000001</v>
      </c>
    </row>
    <row r="24" spans="1:170" x14ac:dyDescent="0.25">
      <c r="A24">
        <v>8</v>
      </c>
      <c r="B24">
        <v>1604009107.0999999</v>
      </c>
      <c r="C24">
        <v>946.59999990463302</v>
      </c>
      <c r="D24" t="s">
        <v>325</v>
      </c>
      <c r="E24" t="s">
        <v>326</v>
      </c>
      <c r="F24" t="s">
        <v>320</v>
      </c>
      <c r="G24" t="s">
        <v>321</v>
      </c>
      <c r="H24">
        <v>1604009099.3499999</v>
      </c>
      <c r="I24">
        <f t="shared" si="0"/>
        <v>1.7085587378693804E-3</v>
      </c>
      <c r="J24">
        <f t="shared" si="1"/>
        <v>6.460422069087711</v>
      </c>
      <c r="K24">
        <f t="shared" si="2"/>
        <v>391.23453333333299</v>
      </c>
      <c r="L24">
        <f t="shared" si="3"/>
        <v>150.59286894150665</v>
      </c>
      <c r="M24">
        <f t="shared" si="4"/>
        <v>15.287135304368894</v>
      </c>
      <c r="N24">
        <f t="shared" si="5"/>
        <v>39.715394818139558</v>
      </c>
      <c r="O24">
        <f t="shared" si="6"/>
        <v>4.6375584298406679E-2</v>
      </c>
      <c r="P24">
        <f t="shared" si="7"/>
        <v>2.9557566437824807</v>
      </c>
      <c r="Q24">
        <f t="shared" si="8"/>
        <v>4.5975114123531786E-2</v>
      </c>
      <c r="R24">
        <f t="shared" si="9"/>
        <v>2.8770138611997322E-2</v>
      </c>
      <c r="S24">
        <f t="shared" si="10"/>
        <v>214.76774578424079</v>
      </c>
      <c r="T24">
        <f t="shared" si="11"/>
        <v>36.575789158077384</v>
      </c>
      <c r="U24">
        <f t="shared" si="12"/>
        <v>35.799163333333297</v>
      </c>
      <c r="V24">
        <f t="shared" si="13"/>
        <v>5.9031993924905715</v>
      </c>
      <c r="W24">
        <f t="shared" si="14"/>
        <v>38.742749036420484</v>
      </c>
      <c r="X24">
        <f t="shared" si="15"/>
        <v>2.282810341167179</v>
      </c>
      <c r="Y24">
        <f t="shared" si="16"/>
        <v>5.8922260240779547</v>
      </c>
      <c r="Z24">
        <f t="shared" si="17"/>
        <v>3.6203890513233925</v>
      </c>
      <c r="AA24">
        <f t="shared" si="18"/>
        <v>-75.347440340039668</v>
      </c>
      <c r="AB24">
        <f t="shared" si="19"/>
        <v>-5.3844619161481173</v>
      </c>
      <c r="AC24">
        <f t="shared" si="20"/>
        <v>-0.42868856976767417</v>
      </c>
      <c r="AD24">
        <f t="shared" si="21"/>
        <v>133.60715495828532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52146.677142532484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327</v>
      </c>
      <c r="AQ24">
        <v>939.78415384615403</v>
      </c>
      <c r="AR24">
        <v>539.21</v>
      </c>
      <c r="AS24">
        <f t="shared" si="27"/>
        <v>-0.74289081034504911</v>
      </c>
      <c r="AT24">
        <v>0.5</v>
      </c>
      <c r="AU24">
        <f t="shared" si="28"/>
        <v>1095.8815018529228</v>
      </c>
      <c r="AV24">
        <f t="shared" si="29"/>
        <v>6.460422069087711</v>
      </c>
      <c r="AW24">
        <f t="shared" si="30"/>
        <v>-407.06014847683366</v>
      </c>
      <c r="AX24">
        <f t="shared" si="31"/>
        <v>0.99666178297880237</v>
      </c>
      <c r="AY24">
        <f t="shared" si="32"/>
        <v>6.4223819245089507E-3</v>
      </c>
      <c r="AZ24">
        <f t="shared" si="33"/>
        <v>5.0497394336158452</v>
      </c>
      <c r="BA24" t="s">
        <v>328</v>
      </c>
      <c r="BB24">
        <v>1.8</v>
      </c>
      <c r="BC24">
        <f t="shared" si="34"/>
        <v>537.41000000000008</v>
      </c>
      <c r="BD24">
        <f t="shared" si="35"/>
        <v>-0.74537904736821781</v>
      </c>
      <c r="BE24">
        <f t="shared" si="36"/>
        <v>0.83516446440183056</v>
      </c>
      <c r="BF24">
        <f t="shared" si="37"/>
        <v>2.2725429527770413</v>
      </c>
      <c r="BG24">
        <f t="shared" si="38"/>
        <v>1.0692164886920252</v>
      </c>
      <c r="BH24">
        <f t="shared" si="39"/>
        <v>1299.9956666666701</v>
      </c>
      <c r="BI24">
        <f t="shared" si="40"/>
        <v>1095.8815018529228</v>
      </c>
      <c r="BJ24">
        <f t="shared" si="41"/>
        <v>0.84298858061802762</v>
      </c>
      <c r="BK24">
        <f t="shared" si="42"/>
        <v>0.19597716123605538</v>
      </c>
      <c r="BL24">
        <v>6</v>
      </c>
      <c r="BM24">
        <v>0.5</v>
      </c>
      <c r="BN24" t="s">
        <v>289</v>
      </c>
      <c r="BO24">
        <v>2</v>
      </c>
      <c r="BP24">
        <v>1604009099.3499999</v>
      </c>
      <c r="BQ24">
        <v>391.23453333333299</v>
      </c>
      <c r="BR24">
        <v>399.7894</v>
      </c>
      <c r="BS24">
        <v>22.487860000000001</v>
      </c>
      <c r="BT24">
        <v>20.483643333333301</v>
      </c>
      <c r="BU24">
        <v>389.58446666666703</v>
      </c>
      <c r="BV24">
        <v>22.367623333333299</v>
      </c>
      <c r="BW24">
        <v>499.98693333333301</v>
      </c>
      <c r="BX24">
        <v>101.46080000000001</v>
      </c>
      <c r="BY24">
        <v>5.2209293333333302E-2</v>
      </c>
      <c r="BZ24">
        <v>35.765373333333301</v>
      </c>
      <c r="CA24">
        <v>35.799163333333297</v>
      </c>
      <c r="CB24">
        <v>999.9</v>
      </c>
      <c r="CC24">
        <v>0</v>
      </c>
      <c r="CD24">
        <v>0</v>
      </c>
      <c r="CE24">
        <v>10004.0216666667</v>
      </c>
      <c r="CF24">
        <v>0</v>
      </c>
      <c r="CG24">
        <v>268.56130000000002</v>
      </c>
      <c r="CH24">
        <v>1299.9956666666701</v>
      </c>
      <c r="CI24">
        <v>0.89999613333333395</v>
      </c>
      <c r="CJ24">
        <v>0.10000388</v>
      </c>
      <c r="CK24">
        <v>0</v>
      </c>
      <c r="CL24">
        <v>941.39453333333302</v>
      </c>
      <c r="CM24">
        <v>4.9993800000000004</v>
      </c>
      <c r="CN24">
        <v>12395.416666666701</v>
      </c>
      <c r="CO24">
        <v>10363.983333333301</v>
      </c>
      <c r="CP24">
        <v>46.5</v>
      </c>
      <c r="CQ24">
        <v>48.195399999999999</v>
      </c>
      <c r="CR24">
        <v>47.053733333333298</v>
      </c>
      <c r="CS24">
        <v>48.441200000000002</v>
      </c>
      <c r="CT24">
        <v>48.733199999999997</v>
      </c>
      <c r="CU24">
        <v>1165.491</v>
      </c>
      <c r="CV24">
        <v>129.50466666666699</v>
      </c>
      <c r="CW24">
        <v>0</v>
      </c>
      <c r="CX24">
        <v>89.599999904632597</v>
      </c>
      <c r="CY24">
        <v>0</v>
      </c>
      <c r="CZ24">
        <v>939.78415384615403</v>
      </c>
      <c r="DA24">
        <v>-520.65695730596894</v>
      </c>
      <c r="DB24">
        <v>-6644.4854707530203</v>
      </c>
      <c r="DC24">
        <v>12374.830769230801</v>
      </c>
      <c r="DD24">
        <v>15</v>
      </c>
      <c r="DE24">
        <v>1604008956.5999999</v>
      </c>
      <c r="DF24" t="s">
        <v>324</v>
      </c>
      <c r="DG24">
        <v>1604008953.5999999</v>
      </c>
      <c r="DH24">
        <v>1604008956.5999999</v>
      </c>
      <c r="DI24">
        <v>5</v>
      </c>
      <c r="DJ24">
        <v>0.12</v>
      </c>
      <c r="DK24">
        <v>-4.4999999999999998E-2</v>
      </c>
      <c r="DL24">
        <v>1.65</v>
      </c>
      <c r="DM24">
        <v>0.12</v>
      </c>
      <c r="DN24">
        <v>398</v>
      </c>
      <c r="DO24">
        <v>21</v>
      </c>
      <c r="DP24">
        <v>0.27</v>
      </c>
      <c r="DQ24">
        <v>0.08</v>
      </c>
      <c r="DR24">
        <v>6.4195290833131304</v>
      </c>
      <c r="DS24">
        <v>3.7936060904280899</v>
      </c>
      <c r="DT24">
        <v>0.29757940463709498</v>
      </c>
      <c r="DU24">
        <v>0</v>
      </c>
      <c r="DV24">
        <v>-8.5313064516129007</v>
      </c>
      <c r="DW24">
        <v>-4.9354741935483597</v>
      </c>
      <c r="DX24">
        <v>0.38822676942775602</v>
      </c>
      <c r="DY24">
        <v>0</v>
      </c>
      <c r="DZ24">
        <v>1.99767322580645</v>
      </c>
      <c r="EA24">
        <v>1.32213870967742</v>
      </c>
      <c r="EB24">
        <v>9.9747791127199698E-2</v>
      </c>
      <c r="EC24">
        <v>0</v>
      </c>
      <c r="ED24">
        <v>0</v>
      </c>
      <c r="EE24">
        <v>3</v>
      </c>
      <c r="EF24" t="s">
        <v>296</v>
      </c>
      <c r="EG24">
        <v>100</v>
      </c>
      <c r="EH24">
        <v>100</v>
      </c>
      <c r="EI24">
        <v>1.65</v>
      </c>
      <c r="EJ24">
        <v>0.1202</v>
      </c>
      <c r="EK24">
        <v>1.6501499999999401</v>
      </c>
      <c r="EL24">
        <v>0</v>
      </c>
      <c r="EM24">
        <v>0</v>
      </c>
      <c r="EN24">
        <v>0</v>
      </c>
      <c r="EO24">
        <v>0.120239999999999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2.6</v>
      </c>
      <c r="EX24">
        <v>2.5</v>
      </c>
      <c r="EY24">
        <v>2</v>
      </c>
      <c r="EZ24">
        <v>488.553</v>
      </c>
      <c r="FA24">
        <v>524.37900000000002</v>
      </c>
      <c r="FB24">
        <v>34.799300000000002</v>
      </c>
      <c r="FC24">
        <v>33.194000000000003</v>
      </c>
      <c r="FD24">
        <v>30.000800000000002</v>
      </c>
      <c r="FE24">
        <v>32.7545</v>
      </c>
      <c r="FF24">
        <v>32.817</v>
      </c>
      <c r="FG24">
        <v>20.2209</v>
      </c>
      <c r="FH24">
        <v>0</v>
      </c>
      <c r="FI24">
        <v>100</v>
      </c>
      <c r="FJ24">
        <v>-999.9</v>
      </c>
      <c r="FK24">
        <v>400</v>
      </c>
      <c r="FL24">
        <v>30.581800000000001</v>
      </c>
      <c r="FM24">
        <v>101.214</v>
      </c>
      <c r="FN24">
        <v>100.639</v>
      </c>
    </row>
    <row r="25" spans="1:170" x14ac:dyDescent="0.25">
      <c r="A25">
        <v>9</v>
      </c>
      <c r="B25">
        <v>1604009250.5999999</v>
      </c>
      <c r="C25">
        <v>1090.0999999046301</v>
      </c>
      <c r="D25" t="s">
        <v>329</v>
      </c>
      <c r="E25" t="s">
        <v>330</v>
      </c>
      <c r="F25" t="s">
        <v>331</v>
      </c>
      <c r="G25" t="s">
        <v>285</v>
      </c>
      <c r="H25">
        <v>1604009242.5999999</v>
      </c>
      <c r="I25">
        <f t="shared" si="0"/>
        <v>5.7018829965644032E-3</v>
      </c>
      <c r="J25">
        <f t="shared" si="1"/>
        <v>11.581915035780456</v>
      </c>
      <c r="K25">
        <f t="shared" si="2"/>
        <v>382.30312903225803</v>
      </c>
      <c r="L25">
        <f t="shared" si="3"/>
        <v>265.6319659118501</v>
      </c>
      <c r="M25">
        <f t="shared" si="4"/>
        <v>26.967222519998675</v>
      </c>
      <c r="N25">
        <f t="shared" si="5"/>
        <v>38.811795543183699</v>
      </c>
      <c r="O25">
        <f t="shared" si="6"/>
        <v>0.18977816950235793</v>
      </c>
      <c r="P25">
        <f t="shared" si="7"/>
        <v>2.9542909665770156</v>
      </c>
      <c r="Q25">
        <f t="shared" si="8"/>
        <v>0.18325629841952362</v>
      </c>
      <c r="R25">
        <f t="shared" si="9"/>
        <v>0.1151024788558145</v>
      </c>
      <c r="S25">
        <f t="shared" si="10"/>
        <v>214.76810702766059</v>
      </c>
      <c r="T25">
        <f t="shared" si="11"/>
        <v>35.528151446908701</v>
      </c>
      <c r="U25">
        <f t="shared" si="12"/>
        <v>35.214438709677403</v>
      </c>
      <c r="V25">
        <f t="shared" si="13"/>
        <v>5.7157923462722682</v>
      </c>
      <c r="W25">
        <f t="shared" si="14"/>
        <v>45.675689868262651</v>
      </c>
      <c r="X25">
        <f t="shared" si="15"/>
        <v>2.6877776156015116</v>
      </c>
      <c r="Y25">
        <f t="shared" si="16"/>
        <v>5.8844817086585266</v>
      </c>
      <c r="Z25">
        <f t="shared" si="17"/>
        <v>3.0280147306707565</v>
      </c>
      <c r="AA25">
        <f t="shared" si="18"/>
        <v>-251.45304014849017</v>
      </c>
      <c r="AB25">
        <f t="shared" si="19"/>
        <v>83.944938385398586</v>
      </c>
      <c r="AC25">
        <f t="shared" si="20"/>
        <v>6.6669196248386724</v>
      </c>
      <c r="AD25">
        <f t="shared" si="21"/>
        <v>53.926924889407672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52109.290653982018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332</v>
      </c>
      <c r="AQ25">
        <v>749.77404000000001</v>
      </c>
      <c r="AR25">
        <v>1109.67</v>
      </c>
      <c r="AS25">
        <f t="shared" si="27"/>
        <v>0.32432701613993353</v>
      </c>
      <c r="AT25">
        <v>0.5</v>
      </c>
      <c r="AU25">
        <f t="shared" si="28"/>
        <v>1095.8861844258799</v>
      </c>
      <c r="AV25">
        <f t="shared" si="29"/>
        <v>11.581915035780456</v>
      </c>
      <c r="AW25">
        <f t="shared" si="30"/>
        <v>177.71274811191128</v>
      </c>
      <c r="AX25">
        <f t="shared" si="31"/>
        <v>1.0006218064830086</v>
      </c>
      <c r="AY25">
        <f t="shared" si="32"/>
        <v>1.1095734838528841E-2</v>
      </c>
      <c r="AZ25">
        <f t="shared" si="33"/>
        <v>1.9396847711481788</v>
      </c>
      <c r="BA25" t="s">
        <v>333</v>
      </c>
      <c r="BB25">
        <v>-0.69</v>
      </c>
      <c r="BC25">
        <f t="shared" si="34"/>
        <v>1110.3600000000001</v>
      </c>
      <c r="BD25">
        <f t="shared" si="35"/>
        <v>0.32412547281962606</v>
      </c>
      <c r="BE25">
        <f t="shared" si="36"/>
        <v>0.65968793387213931</v>
      </c>
      <c r="BF25">
        <f t="shared" si="37"/>
        <v>0.91299411651065143</v>
      </c>
      <c r="BG25">
        <f t="shared" si="38"/>
        <v>0.84520827745195404</v>
      </c>
      <c r="BH25">
        <f t="shared" si="39"/>
        <v>1300.0016129032299</v>
      </c>
      <c r="BI25">
        <f t="shared" si="40"/>
        <v>1095.8861844258799</v>
      </c>
      <c r="BJ25">
        <f t="shared" si="41"/>
        <v>0.84298832674406543</v>
      </c>
      <c r="BK25">
        <f t="shared" si="42"/>
        <v>0.1959766534881309</v>
      </c>
      <c r="BL25">
        <v>6</v>
      </c>
      <c r="BM25">
        <v>0.5</v>
      </c>
      <c r="BN25" t="s">
        <v>289</v>
      </c>
      <c r="BO25">
        <v>2</v>
      </c>
      <c r="BP25">
        <v>1604009242.5999999</v>
      </c>
      <c r="BQ25">
        <v>382.30312903225803</v>
      </c>
      <c r="BR25">
        <v>398.81738709677398</v>
      </c>
      <c r="BS25">
        <v>26.475090322580598</v>
      </c>
      <c r="BT25">
        <v>19.813922580645201</v>
      </c>
      <c r="BU25">
        <v>380.65287096774199</v>
      </c>
      <c r="BV25">
        <v>26.354841935483901</v>
      </c>
      <c r="BW25">
        <v>499.99567741935499</v>
      </c>
      <c r="BX25">
        <v>101.46880645161301</v>
      </c>
      <c r="BY25">
        <v>5.2192451612903201E-2</v>
      </c>
      <c r="BZ25">
        <v>35.741493548387098</v>
      </c>
      <c r="CA25">
        <v>35.214438709677403</v>
      </c>
      <c r="CB25">
        <v>999.9</v>
      </c>
      <c r="CC25">
        <v>0</v>
      </c>
      <c r="CD25">
        <v>0</v>
      </c>
      <c r="CE25">
        <v>9994.9154838709692</v>
      </c>
      <c r="CF25">
        <v>0</v>
      </c>
      <c r="CG25">
        <v>278.98264516129001</v>
      </c>
      <c r="CH25">
        <v>1300.0016129032299</v>
      </c>
      <c r="CI25">
        <v>0.90000216129032196</v>
      </c>
      <c r="CJ25">
        <v>9.9997016129032196E-2</v>
      </c>
      <c r="CK25">
        <v>0</v>
      </c>
      <c r="CL25">
        <v>750.82451612903196</v>
      </c>
      <c r="CM25">
        <v>4.9993800000000004</v>
      </c>
      <c r="CN25">
        <v>9774.9829032258094</v>
      </c>
      <c r="CO25">
        <v>10364.035483871001</v>
      </c>
      <c r="CP25">
        <v>46.271999999999998</v>
      </c>
      <c r="CQ25">
        <v>48.03</v>
      </c>
      <c r="CR25">
        <v>46.838419354838699</v>
      </c>
      <c r="CS25">
        <v>48.186999999999998</v>
      </c>
      <c r="CT25">
        <v>48.55</v>
      </c>
      <c r="CU25">
        <v>1165.50677419355</v>
      </c>
      <c r="CV25">
        <v>129.49419354838699</v>
      </c>
      <c r="CW25">
        <v>0</v>
      </c>
      <c r="CX25">
        <v>142.90000009536701</v>
      </c>
      <c r="CY25">
        <v>0</v>
      </c>
      <c r="CZ25">
        <v>749.77404000000001</v>
      </c>
      <c r="DA25">
        <v>-58.288153772597703</v>
      </c>
      <c r="DB25">
        <v>-741.03846043447504</v>
      </c>
      <c r="DC25">
        <v>9761.3387999999995</v>
      </c>
      <c r="DD25">
        <v>15</v>
      </c>
      <c r="DE25">
        <v>1604008956.5999999</v>
      </c>
      <c r="DF25" t="s">
        <v>324</v>
      </c>
      <c r="DG25">
        <v>1604008953.5999999</v>
      </c>
      <c r="DH25">
        <v>1604008956.5999999</v>
      </c>
      <c r="DI25">
        <v>5</v>
      </c>
      <c r="DJ25">
        <v>0.12</v>
      </c>
      <c r="DK25">
        <v>-4.4999999999999998E-2</v>
      </c>
      <c r="DL25">
        <v>1.65</v>
      </c>
      <c r="DM25">
        <v>0.12</v>
      </c>
      <c r="DN25">
        <v>398</v>
      </c>
      <c r="DO25">
        <v>21</v>
      </c>
      <c r="DP25">
        <v>0.27</v>
      </c>
      <c r="DQ25">
        <v>0.08</v>
      </c>
      <c r="DR25">
        <v>11.4333807845374</v>
      </c>
      <c r="DS25">
        <v>13.8653688740741</v>
      </c>
      <c r="DT25">
        <v>1.1815772826578299</v>
      </c>
      <c r="DU25">
        <v>0</v>
      </c>
      <c r="DV25">
        <v>-16.364348387096801</v>
      </c>
      <c r="DW25">
        <v>-15.651938709677401</v>
      </c>
      <c r="DX25">
        <v>1.3985786125208099</v>
      </c>
      <c r="DY25">
        <v>0</v>
      </c>
      <c r="DZ25">
        <v>6.6621474193548398</v>
      </c>
      <c r="EA25">
        <v>-0.107840322580653</v>
      </c>
      <c r="EB25">
        <v>8.4732010052726708E-3</v>
      </c>
      <c r="EC25">
        <v>1</v>
      </c>
      <c r="ED25">
        <v>1</v>
      </c>
      <c r="EE25">
        <v>3</v>
      </c>
      <c r="EF25" t="s">
        <v>291</v>
      </c>
      <c r="EG25">
        <v>100</v>
      </c>
      <c r="EH25">
        <v>100</v>
      </c>
      <c r="EI25">
        <v>1.65</v>
      </c>
      <c r="EJ25">
        <v>0.1203</v>
      </c>
      <c r="EK25">
        <v>1.6501499999999401</v>
      </c>
      <c r="EL25">
        <v>0</v>
      </c>
      <c r="EM25">
        <v>0</v>
      </c>
      <c r="EN25">
        <v>0</v>
      </c>
      <c r="EO25">
        <v>0.120239999999999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5</v>
      </c>
      <c r="EX25">
        <v>4.9000000000000004</v>
      </c>
      <c r="EY25">
        <v>2</v>
      </c>
      <c r="EZ25">
        <v>490.42</v>
      </c>
      <c r="FA25">
        <v>523.34699999999998</v>
      </c>
      <c r="FB25">
        <v>34.880499999999998</v>
      </c>
      <c r="FC25">
        <v>33.407699999999998</v>
      </c>
      <c r="FD25">
        <v>30.000599999999999</v>
      </c>
      <c r="FE25">
        <v>32.967599999999997</v>
      </c>
      <c r="FF25">
        <v>33.030700000000003</v>
      </c>
      <c r="FG25">
        <v>20.172699999999999</v>
      </c>
      <c r="FH25">
        <v>0</v>
      </c>
      <c r="FI25">
        <v>100</v>
      </c>
      <c r="FJ25">
        <v>-999.9</v>
      </c>
      <c r="FK25">
        <v>400</v>
      </c>
      <c r="FL25">
        <v>30.581800000000001</v>
      </c>
      <c r="FM25">
        <v>101.172</v>
      </c>
      <c r="FN25">
        <v>100.60899999999999</v>
      </c>
    </row>
    <row r="26" spans="1:170" x14ac:dyDescent="0.25">
      <c r="A26">
        <v>10</v>
      </c>
      <c r="B26">
        <v>1604009356.5999999</v>
      </c>
      <c r="C26">
        <v>1196.0999999046301</v>
      </c>
      <c r="D26" t="s">
        <v>334</v>
      </c>
      <c r="E26" t="s">
        <v>335</v>
      </c>
      <c r="F26" t="s">
        <v>331</v>
      </c>
      <c r="G26" t="s">
        <v>285</v>
      </c>
      <c r="H26">
        <v>1604009348.5999999</v>
      </c>
      <c r="I26">
        <f t="shared" si="0"/>
        <v>5.4329117967787267E-3</v>
      </c>
      <c r="J26">
        <f t="shared" si="1"/>
        <v>12.351136358029338</v>
      </c>
      <c r="K26">
        <f t="shared" si="2"/>
        <v>382.63703225806501</v>
      </c>
      <c r="L26">
        <f t="shared" si="3"/>
        <v>252.14239202476304</v>
      </c>
      <c r="M26">
        <f t="shared" si="4"/>
        <v>25.597260233336623</v>
      </c>
      <c r="N26">
        <f t="shared" si="5"/>
        <v>38.844954277499639</v>
      </c>
      <c r="O26">
        <f t="shared" si="6"/>
        <v>0.1775028608210327</v>
      </c>
      <c r="P26">
        <f t="shared" si="7"/>
        <v>2.9535457355936092</v>
      </c>
      <c r="Q26">
        <f t="shared" si="8"/>
        <v>0.17178232997023316</v>
      </c>
      <c r="R26">
        <f t="shared" si="9"/>
        <v>0.10786256542133903</v>
      </c>
      <c r="S26">
        <f t="shared" si="10"/>
        <v>214.76438024963144</v>
      </c>
      <c r="T26">
        <f t="shared" si="11"/>
        <v>35.643572757700866</v>
      </c>
      <c r="U26">
        <f t="shared" si="12"/>
        <v>35.060903225806499</v>
      </c>
      <c r="V26">
        <f t="shared" si="13"/>
        <v>5.6674490957459449</v>
      </c>
      <c r="W26">
        <f t="shared" si="14"/>
        <v>43.855232173148238</v>
      </c>
      <c r="X26">
        <f t="shared" si="15"/>
        <v>2.5872687509759649</v>
      </c>
      <c r="Y26">
        <f t="shared" si="16"/>
        <v>5.8995668766749851</v>
      </c>
      <c r="Z26">
        <f t="shared" si="17"/>
        <v>3.08018034476998</v>
      </c>
      <c r="AA26">
        <f t="shared" si="18"/>
        <v>-239.59141023794186</v>
      </c>
      <c r="AB26">
        <f t="shared" si="19"/>
        <v>115.77418370059249</v>
      </c>
      <c r="AC26">
        <f t="shared" si="20"/>
        <v>9.1923427238250035</v>
      </c>
      <c r="AD26">
        <f t="shared" si="21"/>
        <v>100.13949643610707</v>
      </c>
      <c r="AE26">
        <v>1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52080.283064459109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336</v>
      </c>
      <c r="AQ26">
        <v>1079.8146153846201</v>
      </c>
      <c r="AR26">
        <v>1396.72</v>
      </c>
      <c r="AS26">
        <f t="shared" si="27"/>
        <v>0.22689256587961792</v>
      </c>
      <c r="AT26">
        <v>0.5</v>
      </c>
      <c r="AU26">
        <f t="shared" si="28"/>
        <v>1095.863740562628</v>
      </c>
      <c r="AV26">
        <f t="shared" si="29"/>
        <v>12.351136358029338</v>
      </c>
      <c r="AW26">
        <f t="shared" si="30"/>
        <v>124.32166797534529</v>
      </c>
      <c r="AX26">
        <f t="shared" si="31"/>
        <v>0.99722206311930806</v>
      </c>
      <c r="AY26">
        <f t="shared" si="32"/>
        <v>1.1797893624263665E-2</v>
      </c>
      <c r="AZ26">
        <f t="shared" si="33"/>
        <v>1.335528953548313</v>
      </c>
      <c r="BA26" t="s">
        <v>337</v>
      </c>
      <c r="BB26">
        <v>3.88</v>
      </c>
      <c r="BC26">
        <f t="shared" si="34"/>
        <v>1392.84</v>
      </c>
      <c r="BD26">
        <f t="shared" si="35"/>
        <v>0.22752461489861001</v>
      </c>
      <c r="BE26">
        <f t="shared" si="36"/>
        <v>0.57251243017617093</v>
      </c>
      <c r="BF26">
        <f t="shared" si="37"/>
        <v>0.4651869433253169</v>
      </c>
      <c r="BG26">
        <f t="shared" si="38"/>
        <v>0.73248949430070343</v>
      </c>
      <c r="BH26">
        <f t="shared" si="39"/>
        <v>1299.97451612903</v>
      </c>
      <c r="BI26">
        <f t="shared" si="40"/>
        <v>1095.863740562628</v>
      </c>
      <c r="BJ26">
        <f t="shared" si="41"/>
        <v>0.84298863321245077</v>
      </c>
      <c r="BK26">
        <f t="shared" si="42"/>
        <v>0.19597726642490165</v>
      </c>
      <c r="BL26">
        <v>6</v>
      </c>
      <c r="BM26">
        <v>0.5</v>
      </c>
      <c r="BN26" t="s">
        <v>289</v>
      </c>
      <c r="BO26">
        <v>2</v>
      </c>
      <c r="BP26">
        <v>1604009348.5999999</v>
      </c>
      <c r="BQ26">
        <v>382.63703225806501</v>
      </c>
      <c r="BR26">
        <v>399.953709677419</v>
      </c>
      <c r="BS26">
        <v>25.4855451612903</v>
      </c>
      <c r="BT26">
        <v>19.131941935483901</v>
      </c>
      <c r="BU26">
        <v>380.986774193548</v>
      </c>
      <c r="BV26">
        <v>25.3653096774194</v>
      </c>
      <c r="BW26">
        <v>499.97938709677402</v>
      </c>
      <c r="BX26">
        <v>101.467612903226</v>
      </c>
      <c r="BY26">
        <v>5.1453477419354798E-2</v>
      </c>
      <c r="BZ26">
        <v>35.7879838709677</v>
      </c>
      <c r="CA26">
        <v>35.060903225806499</v>
      </c>
      <c r="CB26">
        <v>999.9</v>
      </c>
      <c r="CC26">
        <v>0</v>
      </c>
      <c r="CD26">
        <v>0</v>
      </c>
      <c r="CE26">
        <v>9990.8061290322603</v>
      </c>
      <c r="CF26">
        <v>0</v>
      </c>
      <c r="CG26">
        <v>225.22493548387101</v>
      </c>
      <c r="CH26">
        <v>1299.97451612903</v>
      </c>
      <c r="CI26">
        <v>0.89999322580645202</v>
      </c>
      <c r="CJ26">
        <v>0.100006803225806</v>
      </c>
      <c r="CK26">
        <v>0</v>
      </c>
      <c r="CL26">
        <v>1084.4206451612899</v>
      </c>
      <c r="CM26">
        <v>4.9993800000000004</v>
      </c>
      <c r="CN26">
        <v>14075.177419354801</v>
      </c>
      <c r="CO26">
        <v>10363.816129032301</v>
      </c>
      <c r="CP26">
        <v>46.145000000000003</v>
      </c>
      <c r="CQ26">
        <v>47.936999999999998</v>
      </c>
      <c r="CR26">
        <v>46.75</v>
      </c>
      <c r="CS26">
        <v>48.061999999999998</v>
      </c>
      <c r="CT26">
        <v>48.436999999999998</v>
      </c>
      <c r="CU26">
        <v>1165.4696774193501</v>
      </c>
      <c r="CV26">
        <v>129.50483870967699</v>
      </c>
      <c r="CW26">
        <v>0</v>
      </c>
      <c r="CX26">
        <v>105.200000047684</v>
      </c>
      <c r="CY26">
        <v>0</v>
      </c>
      <c r="CZ26">
        <v>1079.8146153846201</v>
      </c>
      <c r="DA26">
        <v>-503.44341912389001</v>
      </c>
      <c r="DB26">
        <v>-6530.7589786090803</v>
      </c>
      <c r="DC26">
        <v>14015.734615384599</v>
      </c>
      <c r="DD26">
        <v>15</v>
      </c>
      <c r="DE26">
        <v>1604008956.5999999</v>
      </c>
      <c r="DF26" t="s">
        <v>324</v>
      </c>
      <c r="DG26">
        <v>1604008953.5999999</v>
      </c>
      <c r="DH26">
        <v>1604008956.5999999</v>
      </c>
      <c r="DI26">
        <v>5</v>
      </c>
      <c r="DJ26">
        <v>0.12</v>
      </c>
      <c r="DK26">
        <v>-4.4999999999999998E-2</v>
      </c>
      <c r="DL26">
        <v>1.65</v>
      </c>
      <c r="DM26">
        <v>0.12</v>
      </c>
      <c r="DN26">
        <v>398</v>
      </c>
      <c r="DO26">
        <v>21</v>
      </c>
      <c r="DP26">
        <v>0.27</v>
      </c>
      <c r="DQ26">
        <v>0.08</v>
      </c>
      <c r="DR26">
        <v>12.365693437507</v>
      </c>
      <c r="DS26">
        <v>-0.60536462550201797</v>
      </c>
      <c r="DT26">
        <v>0.118735907345008</v>
      </c>
      <c r="DU26">
        <v>0</v>
      </c>
      <c r="DV26">
        <v>-17.322832258064501</v>
      </c>
      <c r="DW26">
        <v>0.35914354838714602</v>
      </c>
      <c r="DX26">
        <v>0.131186674153842</v>
      </c>
      <c r="DY26">
        <v>0</v>
      </c>
      <c r="DZ26">
        <v>6.3490377419354802</v>
      </c>
      <c r="EA26">
        <v>0.57154161290323302</v>
      </c>
      <c r="EB26">
        <v>4.2929519786444097E-2</v>
      </c>
      <c r="EC26">
        <v>0</v>
      </c>
      <c r="ED26">
        <v>0</v>
      </c>
      <c r="EE26">
        <v>3</v>
      </c>
      <c r="EF26" t="s">
        <v>296</v>
      </c>
      <c r="EG26">
        <v>100</v>
      </c>
      <c r="EH26">
        <v>100</v>
      </c>
      <c r="EI26">
        <v>1.65</v>
      </c>
      <c r="EJ26">
        <v>0.1203</v>
      </c>
      <c r="EK26">
        <v>1.6501499999999401</v>
      </c>
      <c r="EL26">
        <v>0</v>
      </c>
      <c r="EM26">
        <v>0</v>
      </c>
      <c r="EN26">
        <v>0</v>
      </c>
      <c r="EO26">
        <v>0.120239999999999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6.7</v>
      </c>
      <c r="EX26">
        <v>6.7</v>
      </c>
      <c r="EY26">
        <v>2</v>
      </c>
      <c r="EZ26">
        <v>481.45</v>
      </c>
      <c r="FA26">
        <v>522.71100000000001</v>
      </c>
      <c r="FB26">
        <v>34.934699999999999</v>
      </c>
      <c r="FC26">
        <v>33.5017</v>
      </c>
      <c r="FD26">
        <v>30.000699999999998</v>
      </c>
      <c r="FE26">
        <v>33.065300000000001</v>
      </c>
      <c r="FF26">
        <v>33.126600000000003</v>
      </c>
      <c r="FG26">
        <v>20.1938</v>
      </c>
      <c r="FH26">
        <v>0</v>
      </c>
      <c r="FI26">
        <v>100</v>
      </c>
      <c r="FJ26">
        <v>-999.9</v>
      </c>
      <c r="FK26">
        <v>400</v>
      </c>
      <c r="FL26">
        <v>30.581800000000001</v>
      </c>
      <c r="FM26">
        <v>101.175</v>
      </c>
      <c r="FN26">
        <v>100.617</v>
      </c>
    </row>
    <row r="27" spans="1:170" x14ac:dyDescent="0.25">
      <c r="A27">
        <v>11</v>
      </c>
      <c r="B27">
        <v>1604009461.5999999</v>
      </c>
      <c r="C27">
        <v>1301.0999999046301</v>
      </c>
      <c r="D27" t="s">
        <v>338</v>
      </c>
      <c r="E27" t="s">
        <v>339</v>
      </c>
      <c r="F27" t="s">
        <v>340</v>
      </c>
      <c r="G27" t="s">
        <v>341</v>
      </c>
      <c r="H27">
        <v>1604009453.5999999</v>
      </c>
      <c r="I27">
        <f t="shared" si="0"/>
        <v>3.0805524506098748E-3</v>
      </c>
      <c r="J27">
        <f t="shared" si="1"/>
        <v>6.9261905528444458</v>
      </c>
      <c r="K27">
        <f t="shared" si="2"/>
        <v>390.27490322580599</v>
      </c>
      <c r="L27">
        <f t="shared" si="3"/>
        <v>240.29423538565382</v>
      </c>
      <c r="M27">
        <f t="shared" si="4"/>
        <v>24.393348319352459</v>
      </c>
      <c r="N27">
        <f t="shared" si="5"/>
        <v>39.618560301330611</v>
      </c>
      <c r="O27">
        <f t="shared" si="6"/>
        <v>8.5407570389910981E-2</v>
      </c>
      <c r="P27">
        <f t="shared" si="7"/>
        <v>2.9543504432791625</v>
      </c>
      <c r="Q27">
        <f t="shared" si="8"/>
        <v>8.4059240871048116E-2</v>
      </c>
      <c r="R27">
        <f t="shared" si="9"/>
        <v>5.2656394448621191E-2</v>
      </c>
      <c r="S27">
        <f t="shared" si="10"/>
        <v>214.76907758104252</v>
      </c>
      <c r="T27">
        <f t="shared" si="11"/>
        <v>36.429367788000299</v>
      </c>
      <c r="U27">
        <f t="shared" si="12"/>
        <v>35.4824548387097</v>
      </c>
      <c r="V27">
        <f t="shared" si="13"/>
        <v>5.8010409124489364</v>
      </c>
      <c r="W27">
        <f t="shared" si="14"/>
        <v>37.386723076907167</v>
      </c>
      <c r="X27">
        <f t="shared" si="15"/>
        <v>2.2279190069308146</v>
      </c>
      <c r="Y27">
        <f t="shared" si="16"/>
        <v>5.9591181670236937</v>
      </c>
      <c r="Z27">
        <f t="shared" si="17"/>
        <v>3.5731219055181218</v>
      </c>
      <c r="AA27">
        <f t="shared" si="18"/>
        <v>-135.85236307189547</v>
      </c>
      <c r="AB27">
        <f t="shared" si="19"/>
        <v>77.734905688113798</v>
      </c>
      <c r="AC27">
        <f t="shared" si="20"/>
        <v>6.1885256976652157</v>
      </c>
      <c r="AD27">
        <f t="shared" si="21"/>
        <v>162.84014589492608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52072.248227740965</v>
      </c>
      <c r="AJ27" t="s">
        <v>286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342</v>
      </c>
      <c r="AQ27">
        <v>603.40415384615403</v>
      </c>
      <c r="AR27">
        <v>0.78</v>
      </c>
      <c r="AS27">
        <f t="shared" si="27"/>
        <v>-772.59506903353076</v>
      </c>
      <c r="AT27">
        <v>0.5</v>
      </c>
      <c r="AU27">
        <f t="shared" si="28"/>
        <v>1095.8930341107216</v>
      </c>
      <c r="AV27">
        <f t="shared" si="29"/>
        <v>6.9261905528444458</v>
      </c>
      <c r="AW27">
        <f t="shared" si="30"/>
        <v>-423340.77717106923</v>
      </c>
      <c r="AX27">
        <f t="shared" si="31"/>
        <v>-0.65384615384615385</v>
      </c>
      <c r="AY27">
        <f t="shared" si="32"/>
        <v>6.8473270648625384E-3</v>
      </c>
      <c r="AZ27">
        <f t="shared" si="33"/>
        <v>4181.1538461538457</v>
      </c>
      <c r="BA27" t="s">
        <v>343</v>
      </c>
      <c r="BB27">
        <v>1.29</v>
      </c>
      <c r="BC27">
        <f t="shared" si="34"/>
        <v>-0.51</v>
      </c>
      <c r="BD27">
        <f t="shared" si="35"/>
        <v>1181.6159879336353</v>
      </c>
      <c r="BE27">
        <f t="shared" si="36"/>
        <v>1.0001564038162531</v>
      </c>
      <c r="BF27">
        <f t="shared" si="37"/>
        <v>0.84318839830977343</v>
      </c>
      <c r="BG27">
        <f t="shared" si="38"/>
        <v>1.2806471607426362</v>
      </c>
      <c r="BH27">
        <f t="shared" si="39"/>
        <v>1300.01</v>
      </c>
      <c r="BI27">
        <f t="shared" si="40"/>
        <v>1095.8930341107216</v>
      </c>
      <c r="BJ27">
        <f t="shared" si="41"/>
        <v>0.84298815709934671</v>
      </c>
      <c r="BK27">
        <f t="shared" si="42"/>
        <v>0.19597631419869369</v>
      </c>
      <c r="BL27">
        <v>6</v>
      </c>
      <c r="BM27">
        <v>0.5</v>
      </c>
      <c r="BN27" t="s">
        <v>289</v>
      </c>
      <c r="BO27">
        <v>2</v>
      </c>
      <c r="BP27">
        <v>1604009453.5999999</v>
      </c>
      <c r="BQ27">
        <v>390.27490322580599</v>
      </c>
      <c r="BR27">
        <v>400.02964516128998</v>
      </c>
      <c r="BS27">
        <v>21.9468064516129</v>
      </c>
      <c r="BT27">
        <v>18.331051612903199</v>
      </c>
      <c r="BU27">
        <v>388.62470967741899</v>
      </c>
      <c r="BV27">
        <v>21.826564516129</v>
      </c>
      <c r="BW27">
        <v>499.96932258064498</v>
      </c>
      <c r="BX27">
        <v>101.46383870967701</v>
      </c>
      <c r="BY27">
        <v>5.0657800000000003E-2</v>
      </c>
      <c r="BZ27">
        <v>35.9705096774194</v>
      </c>
      <c r="CA27">
        <v>35.4824548387097</v>
      </c>
      <c r="CB27">
        <v>999.9</v>
      </c>
      <c r="CC27">
        <v>0</v>
      </c>
      <c r="CD27">
        <v>0</v>
      </c>
      <c r="CE27">
        <v>9995.7422580645198</v>
      </c>
      <c r="CF27">
        <v>0</v>
      </c>
      <c r="CG27">
        <v>283.50341935483902</v>
      </c>
      <c r="CH27">
        <v>1300.01</v>
      </c>
      <c r="CI27">
        <v>0.90001116129032199</v>
      </c>
      <c r="CJ27">
        <v>9.99885677419355E-2</v>
      </c>
      <c r="CK27">
        <v>0</v>
      </c>
      <c r="CL27">
        <v>603.59829032258097</v>
      </c>
      <c r="CM27">
        <v>4.9993800000000004</v>
      </c>
      <c r="CN27">
        <v>8004.9203225806395</v>
      </c>
      <c r="CO27">
        <v>10364.129032258101</v>
      </c>
      <c r="CP27">
        <v>46.125</v>
      </c>
      <c r="CQ27">
        <v>47.875</v>
      </c>
      <c r="CR27">
        <v>46.691064516129003</v>
      </c>
      <c r="CS27">
        <v>48.061999999999998</v>
      </c>
      <c r="CT27">
        <v>48.375</v>
      </c>
      <c r="CU27">
        <v>1165.52225806452</v>
      </c>
      <c r="CV27">
        <v>129.487741935484</v>
      </c>
      <c r="CW27">
        <v>0</v>
      </c>
      <c r="CX27">
        <v>104</v>
      </c>
      <c r="CY27">
        <v>0</v>
      </c>
      <c r="CZ27">
        <v>603.40415384615403</v>
      </c>
      <c r="DA27">
        <v>-34.9362734636845</v>
      </c>
      <c r="DB27">
        <v>-708.89914458562896</v>
      </c>
      <c r="DC27">
        <v>8000.1546153846102</v>
      </c>
      <c r="DD27">
        <v>15</v>
      </c>
      <c r="DE27">
        <v>1604008956.5999999</v>
      </c>
      <c r="DF27" t="s">
        <v>324</v>
      </c>
      <c r="DG27">
        <v>1604008953.5999999</v>
      </c>
      <c r="DH27">
        <v>1604008956.5999999</v>
      </c>
      <c r="DI27">
        <v>5</v>
      </c>
      <c r="DJ27">
        <v>0.12</v>
      </c>
      <c r="DK27">
        <v>-4.4999999999999998E-2</v>
      </c>
      <c r="DL27">
        <v>1.65</v>
      </c>
      <c r="DM27">
        <v>0.12</v>
      </c>
      <c r="DN27">
        <v>398</v>
      </c>
      <c r="DO27">
        <v>21</v>
      </c>
      <c r="DP27">
        <v>0.27</v>
      </c>
      <c r="DQ27">
        <v>0.08</v>
      </c>
      <c r="DR27">
        <v>6.9368806456935399</v>
      </c>
      <c r="DS27">
        <v>-0.519309860817324</v>
      </c>
      <c r="DT27">
        <v>4.5183826741774E-2</v>
      </c>
      <c r="DU27">
        <v>0</v>
      </c>
      <c r="DV27">
        <v>-9.7586664516129105</v>
      </c>
      <c r="DW27">
        <v>0.380167741935524</v>
      </c>
      <c r="DX27">
        <v>4.1952494835144398E-2</v>
      </c>
      <c r="DY27">
        <v>0</v>
      </c>
      <c r="DZ27">
        <v>3.60961290322581</v>
      </c>
      <c r="EA27">
        <v>0.75267241935482498</v>
      </c>
      <c r="EB27">
        <v>5.6663575897632497E-2</v>
      </c>
      <c r="EC27">
        <v>0</v>
      </c>
      <c r="ED27">
        <v>0</v>
      </c>
      <c r="EE27">
        <v>3</v>
      </c>
      <c r="EF27" t="s">
        <v>296</v>
      </c>
      <c r="EG27">
        <v>100</v>
      </c>
      <c r="EH27">
        <v>100</v>
      </c>
      <c r="EI27">
        <v>1.65</v>
      </c>
      <c r="EJ27">
        <v>0.1202</v>
      </c>
      <c r="EK27">
        <v>1.6501499999999401</v>
      </c>
      <c r="EL27">
        <v>0</v>
      </c>
      <c r="EM27">
        <v>0</v>
      </c>
      <c r="EN27">
        <v>0</v>
      </c>
      <c r="EO27">
        <v>0.120239999999999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8.5</v>
      </c>
      <c r="EX27">
        <v>8.4</v>
      </c>
      <c r="EY27">
        <v>2</v>
      </c>
      <c r="EZ27">
        <v>492.39299999999997</v>
      </c>
      <c r="FA27">
        <v>522.87099999999998</v>
      </c>
      <c r="FB27">
        <v>35.007599999999996</v>
      </c>
      <c r="FC27">
        <v>33.548999999999999</v>
      </c>
      <c r="FD27">
        <v>30.000399999999999</v>
      </c>
      <c r="FE27">
        <v>33.117199999999997</v>
      </c>
      <c r="FF27">
        <v>33.179200000000002</v>
      </c>
      <c r="FG27">
        <v>20.1966</v>
      </c>
      <c r="FH27">
        <v>0</v>
      </c>
      <c r="FI27">
        <v>100</v>
      </c>
      <c r="FJ27">
        <v>-999.9</v>
      </c>
      <c r="FK27">
        <v>400</v>
      </c>
      <c r="FL27">
        <v>30.581800000000001</v>
      </c>
      <c r="FM27">
        <v>101.164</v>
      </c>
      <c r="FN27">
        <v>100.599</v>
      </c>
    </row>
    <row r="28" spans="1:170" x14ac:dyDescent="0.25">
      <c r="A28">
        <v>12</v>
      </c>
      <c r="B28">
        <v>1604009580.5999999</v>
      </c>
      <c r="C28">
        <v>1420.0999999046301</v>
      </c>
      <c r="D28" t="s">
        <v>344</v>
      </c>
      <c r="E28" t="s">
        <v>345</v>
      </c>
      <c r="F28" t="s">
        <v>340</v>
      </c>
      <c r="G28" t="s">
        <v>341</v>
      </c>
      <c r="H28">
        <v>1604009572.8499999</v>
      </c>
      <c r="I28">
        <f t="shared" si="0"/>
        <v>3.3759877104321207E-3</v>
      </c>
      <c r="J28">
        <f t="shared" si="1"/>
        <v>7.1549835657924588</v>
      </c>
      <c r="K28">
        <f t="shared" si="2"/>
        <v>389.88633333333303</v>
      </c>
      <c r="L28">
        <f t="shared" si="3"/>
        <v>239.97945644733065</v>
      </c>
      <c r="M28">
        <f t="shared" si="4"/>
        <v>24.360821416584315</v>
      </c>
      <c r="N28">
        <f t="shared" si="5"/>
        <v>39.578185065123471</v>
      </c>
      <c r="O28">
        <f t="shared" si="6"/>
        <v>8.8969461847101125E-2</v>
      </c>
      <c r="P28">
        <f t="shared" si="7"/>
        <v>2.9563609504888579</v>
      </c>
      <c r="Q28">
        <f t="shared" si="8"/>
        <v>8.7508338603292962E-2</v>
      </c>
      <c r="R28">
        <f t="shared" si="9"/>
        <v>5.4821988952532222E-2</v>
      </c>
      <c r="S28">
        <f t="shared" si="10"/>
        <v>214.76368192257718</v>
      </c>
      <c r="T28">
        <f t="shared" si="11"/>
        <v>36.538463108188083</v>
      </c>
      <c r="U28">
        <f t="shared" si="12"/>
        <v>35.861513333333299</v>
      </c>
      <c r="V28">
        <f t="shared" si="13"/>
        <v>5.9234942877221366</v>
      </c>
      <c r="W28">
        <f t="shared" si="14"/>
        <v>35.933885960014763</v>
      </c>
      <c r="X28">
        <f t="shared" si="15"/>
        <v>2.1632437436092324</v>
      </c>
      <c r="Y28">
        <f t="shared" si="16"/>
        <v>6.0200662572825276</v>
      </c>
      <c r="Z28">
        <f t="shared" si="17"/>
        <v>3.7602505441129042</v>
      </c>
      <c r="AA28">
        <f t="shared" si="18"/>
        <v>-148.88105803005652</v>
      </c>
      <c r="AB28">
        <f t="shared" si="19"/>
        <v>46.88579464581592</v>
      </c>
      <c r="AC28">
        <f t="shared" si="20"/>
        <v>3.7403033160274508</v>
      </c>
      <c r="AD28">
        <f t="shared" si="21"/>
        <v>116.50872185436403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52097.963304344819</v>
      </c>
      <c r="AJ28" t="s">
        <v>286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346</v>
      </c>
      <c r="AQ28">
        <v>669.78196153846204</v>
      </c>
      <c r="AR28">
        <v>0.24</v>
      </c>
      <c r="AS28">
        <f t="shared" si="27"/>
        <v>-2789.7581730769252</v>
      </c>
      <c r="AT28">
        <v>0.5</v>
      </c>
      <c r="AU28">
        <f t="shared" si="28"/>
        <v>1095.8609658376563</v>
      </c>
      <c r="AV28">
        <f t="shared" si="29"/>
        <v>7.1549835657924588</v>
      </c>
      <c r="AW28">
        <f t="shared" si="30"/>
        <v>-1528593.5430007875</v>
      </c>
      <c r="AX28">
        <f t="shared" si="31"/>
        <v>-5.166666666666667</v>
      </c>
      <c r="AY28">
        <f t="shared" si="32"/>
        <v>7.0563066727154771E-3</v>
      </c>
      <c r="AZ28">
        <f t="shared" si="33"/>
        <v>13591.000000000002</v>
      </c>
      <c r="BA28" t="s">
        <v>347</v>
      </c>
      <c r="BB28">
        <v>1.48</v>
      </c>
      <c r="BC28">
        <f t="shared" si="34"/>
        <v>-1.24</v>
      </c>
      <c r="BD28">
        <f t="shared" si="35"/>
        <v>539.95319478908232</v>
      </c>
      <c r="BE28">
        <f t="shared" si="36"/>
        <v>1.0003802981046435</v>
      </c>
      <c r="BF28">
        <f t="shared" si="37"/>
        <v>0.93611213282742334</v>
      </c>
      <c r="BG28">
        <f t="shared" si="38"/>
        <v>1.2808592079222276</v>
      </c>
      <c r="BH28">
        <f t="shared" si="39"/>
        <v>1299.97133333333</v>
      </c>
      <c r="BI28">
        <f t="shared" si="40"/>
        <v>1095.8609658376563</v>
      </c>
      <c r="BJ28">
        <f t="shared" si="41"/>
        <v>0.84298856269983835</v>
      </c>
      <c r="BK28">
        <f t="shared" si="42"/>
        <v>0.19597712539967668</v>
      </c>
      <c r="BL28">
        <v>6</v>
      </c>
      <c r="BM28">
        <v>0.5</v>
      </c>
      <c r="BN28" t="s">
        <v>289</v>
      </c>
      <c r="BO28">
        <v>2</v>
      </c>
      <c r="BP28">
        <v>1604009572.8499999</v>
      </c>
      <c r="BQ28">
        <v>389.88633333333303</v>
      </c>
      <c r="BR28">
        <v>400.05156666666699</v>
      </c>
      <c r="BS28">
        <v>21.310203333333298</v>
      </c>
      <c r="BT28">
        <v>17.3454466666667</v>
      </c>
      <c r="BU28">
        <v>388.23616666666697</v>
      </c>
      <c r="BV28">
        <v>21.189959999999999</v>
      </c>
      <c r="BW28">
        <v>500.01223333333297</v>
      </c>
      <c r="BX28">
        <v>101.4605</v>
      </c>
      <c r="BY28">
        <v>5.1611816666666699E-2</v>
      </c>
      <c r="BZ28">
        <v>36.1556833333333</v>
      </c>
      <c r="CA28">
        <v>35.861513333333299</v>
      </c>
      <c r="CB28">
        <v>999.9</v>
      </c>
      <c r="CC28">
        <v>0</v>
      </c>
      <c r="CD28">
        <v>0</v>
      </c>
      <c r="CE28">
        <v>10007.482</v>
      </c>
      <c r="CF28">
        <v>0</v>
      </c>
      <c r="CG28">
        <v>243.24336666666699</v>
      </c>
      <c r="CH28">
        <v>1299.97133333333</v>
      </c>
      <c r="CI28">
        <v>0.89999566666666697</v>
      </c>
      <c r="CJ28">
        <v>0.10000345333333301</v>
      </c>
      <c r="CK28">
        <v>0</v>
      </c>
      <c r="CL28">
        <v>670.5308</v>
      </c>
      <c r="CM28">
        <v>4.9993800000000004</v>
      </c>
      <c r="CN28">
        <v>8885.4416666666693</v>
      </c>
      <c r="CO28">
        <v>10363.7933333333</v>
      </c>
      <c r="CP28">
        <v>46.186999999999998</v>
      </c>
      <c r="CQ28">
        <v>48</v>
      </c>
      <c r="CR28">
        <v>46.803733333333298</v>
      </c>
      <c r="CS28">
        <v>48.0914</v>
      </c>
      <c r="CT28">
        <v>48.436999999999998</v>
      </c>
      <c r="CU28">
        <v>1165.4686666666701</v>
      </c>
      <c r="CV28">
        <v>129.50133333333301</v>
      </c>
      <c r="CW28">
        <v>0</v>
      </c>
      <c r="CX28">
        <v>118.200000047684</v>
      </c>
      <c r="CY28">
        <v>0</v>
      </c>
      <c r="CZ28">
        <v>669.78196153846204</v>
      </c>
      <c r="DA28">
        <v>-120.535965894634</v>
      </c>
      <c r="DB28">
        <v>-1499.16410358234</v>
      </c>
      <c r="DC28">
        <v>8875.8303846153794</v>
      </c>
      <c r="DD28">
        <v>15</v>
      </c>
      <c r="DE28">
        <v>1604008956.5999999</v>
      </c>
      <c r="DF28" t="s">
        <v>324</v>
      </c>
      <c r="DG28">
        <v>1604008953.5999999</v>
      </c>
      <c r="DH28">
        <v>1604008956.5999999</v>
      </c>
      <c r="DI28">
        <v>5</v>
      </c>
      <c r="DJ28">
        <v>0.12</v>
      </c>
      <c r="DK28">
        <v>-4.4999999999999998E-2</v>
      </c>
      <c r="DL28">
        <v>1.65</v>
      </c>
      <c r="DM28">
        <v>0.12</v>
      </c>
      <c r="DN28">
        <v>398</v>
      </c>
      <c r="DO28">
        <v>21</v>
      </c>
      <c r="DP28">
        <v>0.27</v>
      </c>
      <c r="DQ28">
        <v>0.08</v>
      </c>
      <c r="DR28">
        <v>7.16323846121825</v>
      </c>
      <c r="DS28">
        <v>-5.8981839181263498E-2</v>
      </c>
      <c r="DT28">
        <v>4.4507219947359102E-2</v>
      </c>
      <c r="DU28">
        <v>1</v>
      </c>
      <c r="DV28">
        <v>-10.1666516129032</v>
      </c>
      <c r="DW28">
        <v>-3.7446774193545203E-2</v>
      </c>
      <c r="DX28">
        <v>6.1450010477794997E-2</v>
      </c>
      <c r="DY28">
        <v>1</v>
      </c>
      <c r="DZ28">
        <v>3.9572590322580599</v>
      </c>
      <c r="EA28">
        <v>0.56979919354838104</v>
      </c>
      <c r="EB28">
        <v>4.3251191320891703E-2</v>
      </c>
      <c r="EC28">
        <v>0</v>
      </c>
      <c r="ED28">
        <v>2</v>
      </c>
      <c r="EE28">
        <v>3</v>
      </c>
      <c r="EF28" t="s">
        <v>348</v>
      </c>
      <c r="EG28">
        <v>100</v>
      </c>
      <c r="EH28">
        <v>100</v>
      </c>
      <c r="EI28">
        <v>1.65</v>
      </c>
      <c r="EJ28">
        <v>0.1202</v>
      </c>
      <c r="EK28">
        <v>1.6501499999999401</v>
      </c>
      <c r="EL28">
        <v>0</v>
      </c>
      <c r="EM28">
        <v>0</v>
      </c>
      <c r="EN28">
        <v>0</v>
      </c>
      <c r="EO28">
        <v>0.120239999999999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10.4</v>
      </c>
      <c r="EX28">
        <v>10.4</v>
      </c>
      <c r="EY28">
        <v>2</v>
      </c>
      <c r="EZ28">
        <v>492.80399999999997</v>
      </c>
      <c r="FA28">
        <v>520.22</v>
      </c>
      <c r="FB28">
        <v>35.152000000000001</v>
      </c>
      <c r="FC28">
        <v>33.621400000000001</v>
      </c>
      <c r="FD28">
        <v>30.000499999999999</v>
      </c>
      <c r="FE28">
        <v>33.197099999999999</v>
      </c>
      <c r="FF28">
        <v>33.260300000000001</v>
      </c>
      <c r="FG28">
        <v>20.154299999999999</v>
      </c>
      <c r="FH28">
        <v>0</v>
      </c>
      <c r="FI28">
        <v>100</v>
      </c>
      <c r="FJ28">
        <v>-999.9</v>
      </c>
      <c r="FK28">
        <v>400</v>
      </c>
      <c r="FL28">
        <v>30.581800000000001</v>
      </c>
      <c r="FM28">
        <v>101.15600000000001</v>
      </c>
      <c r="FN28">
        <v>100.6</v>
      </c>
    </row>
    <row r="29" spans="1:170" x14ac:dyDescent="0.25">
      <c r="A29">
        <v>13</v>
      </c>
      <c r="B29">
        <v>1604009820.5999999</v>
      </c>
      <c r="C29">
        <v>1660.0999999046301</v>
      </c>
      <c r="D29" t="s">
        <v>349</v>
      </c>
      <c r="E29" t="s">
        <v>350</v>
      </c>
      <c r="F29" t="s">
        <v>351</v>
      </c>
      <c r="G29" t="s">
        <v>352</v>
      </c>
      <c r="H29">
        <v>1604009812.8499999</v>
      </c>
      <c r="I29">
        <f t="shared" si="0"/>
        <v>1.321188410426565E-3</v>
      </c>
      <c r="J29">
        <f t="shared" si="1"/>
        <v>3.6825988145403086</v>
      </c>
      <c r="K29">
        <f t="shared" si="2"/>
        <v>396.69433333333302</v>
      </c>
      <c r="L29">
        <f t="shared" si="3"/>
        <v>179.80990430825275</v>
      </c>
      <c r="M29">
        <f t="shared" si="4"/>
        <v>18.251346156158789</v>
      </c>
      <c r="N29">
        <f t="shared" si="5"/>
        <v>40.265888710119278</v>
      </c>
      <c r="O29">
        <f t="shared" si="6"/>
        <v>3.0122117198271601E-2</v>
      </c>
      <c r="P29">
        <f t="shared" si="7"/>
        <v>2.9540937719394602</v>
      </c>
      <c r="Q29">
        <f t="shared" si="8"/>
        <v>2.9952517114153202E-2</v>
      </c>
      <c r="R29">
        <f t="shared" si="9"/>
        <v>1.873548134125087E-2</v>
      </c>
      <c r="S29">
        <f t="shared" si="10"/>
        <v>214.77007062119824</v>
      </c>
      <c r="T29">
        <f t="shared" si="11"/>
        <v>37.309635162910787</v>
      </c>
      <c r="U29">
        <f t="shared" si="12"/>
        <v>36.339476666666698</v>
      </c>
      <c r="V29">
        <f t="shared" si="13"/>
        <v>6.0810946993062158</v>
      </c>
      <c r="W29">
        <f t="shared" si="14"/>
        <v>29.127465719928857</v>
      </c>
      <c r="X29">
        <f t="shared" si="15"/>
        <v>1.7771416566857507</v>
      </c>
      <c r="Y29">
        <f t="shared" si="16"/>
        <v>6.1012573966221852</v>
      </c>
      <c r="Z29">
        <f t="shared" si="17"/>
        <v>4.3039530426204653</v>
      </c>
      <c r="AA29">
        <f t="shared" si="18"/>
        <v>-58.264408899811514</v>
      </c>
      <c r="AB29">
        <f t="shared" si="19"/>
        <v>9.6145928142379784</v>
      </c>
      <c r="AC29">
        <f t="shared" si="20"/>
        <v>0.77028421510783862</v>
      </c>
      <c r="AD29">
        <f t="shared" si="21"/>
        <v>166.89053875073253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51992.48483656309</v>
      </c>
      <c r="AJ29" t="s">
        <v>286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353</v>
      </c>
      <c r="AQ29">
        <v>518.67359999999996</v>
      </c>
      <c r="AR29">
        <v>588.88</v>
      </c>
      <c r="AS29">
        <f t="shared" si="27"/>
        <v>0.11922021464474941</v>
      </c>
      <c r="AT29">
        <v>0.5</v>
      </c>
      <c r="AU29">
        <f t="shared" si="28"/>
        <v>1095.8963308566533</v>
      </c>
      <c r="AV29">
        <f t="shared" si="29"/>
        <v>3.6825988145403086</v>
      </c>
      <c r="AW29">
        <f t="shared" si="30"/>
        <v>65.326497896561762</v>
      </c>
      <c r="AX29">
        <f t="shared" si="31"/>
        <v>0.99859054476293974</v>
      </c>
      <c r="AY29">
        <f t="shared" si="32"/>
        <v>3.8875449934450031E-3</v>
      </c>
      <c r="AZ29">
        <f t="shared" si="33"/>
        <v>4.5394647466376847</v>
      </c>
      <c r="BA29" t="s">
        <v>354</v>
      </c>
      <c r="BB29">
        <v>0.83</v>
      </c>
      <c r="BC29">
        <f t="shared" si="34"/>
        <v>588.04999999999995</v>
      </c>
      <c r="BD29">
        <f t="shared" si="35"/>
        <v>0.11938848737352271</v>
      </c>
      <c r="BE29">
        <f t="shared" si="36"/>
        <v>0.81968570333461088</v>
      </c>
      <c r="BF29">
        <f t="shared" si="37"/>
        <v>-0.55456640093330811</v>
      </c>
      <c r="BG29">
        <f t="shared" si="38"/>
        <v>1.0497120749692501</v>
      </c>
      <c r="BH29">
        <f t="shared" si="39"/>
        <v>1300.0136666666699</v>
      </c>
      <c r="BI29">
        <f t="shared" si="40"/>
        <v>1095.8963308566533</v>
      </c>
      <c r="BJ29">
        <f t="shared" si="41"/>
        <v>0.84298831539718466</v>
      </c>
      <c r="BK29">
        <f t="shared" si="42"/>
        <v>0.19597663079436922</v>
      </c>
      <c r="BL29">
        <v>6</v>
      </c>
      <c r="BM29">
        <v>0.5</v>
      </c>
      <c r="BN29" t="s">
        <v>289</v>
      </c>
      <c r="BO29">
        <v>2</v>
      </c>
      <c r="BP29">
        <v>1604009812.8499999</v>
      </c>
      <c r="BQ29">
        <v>396.69433333333302</v>
      </c>
      <c r="BR29">
        <v>401.74233333333302</v>
      </c>
      <c r="BS29">
        <v>17.50817</v>
      </c>
      <c r="BT29">
        <v>15.950516666666701</v>
      </c>
      <c r="BU29">
        <v>394.66980000000001</v>
      </c>
      <c r="BV29">
        <v>17.489046666666699</v>
      </c>
      <c r="BW29">
        <v>500.00476666666702</v>
      </c>
      <c r="BX29">
        <v>101.452366666667</v>
      </c>
      <c r="BY29">
        <v>5.1197479999999997E-2</v>
      </c>
      <c r="BZ29">
        <v>36.399846666666697</v>
      </c>
      <c r="CA29">
        <v>36.339476666666698</v>
      </c>
      <c r="CB29">
        <v>999.9</v>
      </c>
      <c r="CC29">
        <v>0</v>
      </c>
      <c r="CD29">
        <v>0</v>
      </c>
      <c r="CE29">
        <v>9995.4163333333308</v>
      </c>
      <c r="CF29">
        <v>0</v>
      </c>
      <c r="CG29">
        <v>343.29629999999997</v>
      </c>
      <c r="CH29">
        <v>1300.0136666666699</v>
      </c>
      <c r="CI29">
        <v>0.90000650000000004</v>
      </c>
      <c r="CJ29">
        <v>9.9993633333333304E-2</v>
      </c>
      <c r="CK29">
        <v>0</v>
      </c>
      <c r="CL29">
        <v>519.28779999999995</v>
      </c>
      <c r="CM29">
        <v>4.9993800000000004</v>
      </c>
      <c r="CN29">
        <v>6874.9943333333304</v>
      </c>
      <c r="CO29">
        <v>10364.1466666667</v>
      </c>
      <c r="CP29">
        <v>46.186999999999998</v>
      </c>
      <c r="CQ29">
        <v>48.061999999999998</v>
      </c>
      <c r="CR29">
        <v>46.75</v>
      </c>
      <c r="CS29">
        <v>48.25</v>
      </c>
      <c r="CT29">
        <v>48.5041333333333</v>
      </c>
      <c r="CU29">
        <v>1165.519</v>
      </c>
      <c r="CV29">
        <v>129.495</v>
      </c>
      <c r="CW29">
        <v>0</v>
      </c>
      <c r="CX29">
        <v>239.40000009536701</v>
      </c>
      <c r="CY29">
        <v>0</v>
      </c>
      <c r="CZ29">
        <v>518.67359999999996</v>
      </c>
      <c r="DA29">
        <v>-45.772999930371697</v>
      </c>
      <c r="DB29">
        <v>-586.90769137524103</v>
      </c>
      <c r="DC29">
        <v>6866.9088000000002</v>
      </c>
      <c r="DD29">
        <v>15</v>
      </c>
      <c r="DE29">
        <v>1604009751.5999999</v>
      </c>
      <c r="DF29" t="s">
        <v>355</v>
      </c>
      <c r="DG29">
        <v>1604009751.5999999</v>
      </c>
      <c r="DH29">
        <v>1604009734.0999999</v>
      </c>
      <c r="DI29">
        <v>6</v>
      </c>
      <c r="DJ29">
        <v>0.374</v>
      </c>
      <c r="DK29">
        <v>-0.10100000000000001</v>
      </c>
      <c r="DL29">
        <v>2.024</v>
      </c>
      <c r="DM29">
        <v>1.9E-2</v>
      </c>
      <c r="DN29">
        <v>413</v>
      </c>
      <c r="DO29">
        <v>16</v>
      </c>
      <c r="DP29">
        <v>0.62</v>
      </c>
      <c r="DQ29">
        <v>0.05</v>
      </c>
      <c r="DR29">
        <v>3.7793042104017802</v>
      </c>
      <c r="DS29">
        <v>11.113482754171301</v>
      </c>
      <c r="DT29">
        <v>1.324673607557</v>
      </c>
      <c r="DU29">
        <v>0</v>
      </c>
      <c r="DV29">
        <v>-5.10205548387097</v>
      </c>
      <c r="DW29">
        <v>-10.431715161290301</v>
      </c>
      <c r="DX29">
        <v>1.6707006247618399</v>
      </c>
      <c r="DY29">
        <v>0</v>
      </c>
      <c r="DZ29">
        <v>1.5528496774193501</v>
      </c>
      <c r="EA29">
        <v>0.36635177419354498</v>
      </c>
      <c r="EB29">
        <v>2.76208549637443E-2</v>
      </c>
      <c r="EC29">
        <v>0</v>
      </c>
      <c r="ED29">
        <v>0</v>
      </c>
      <c r="EE29">
        <v>3</v>
      </c>
      <c r="EF29" t="s">
        <v>296</v>
      </c>
      <c r="EG29">
        <v>100</v>
      </c>
      <c r="EH29">
        <v>100</v>
      </c>
      <c r="EI29">
        <v>2.024</v>
      </c>
      <c r="EJ29">
        <v>1.9199999999999998E-2</v>
      </c>
      <c r="EK29">
        <v>2.02447619047626</v>
      </c>
      <c r="EL29">
        <v>0</v>
      </c>
      <c r="EM29">
        <v>0</v>
      </c>
      <c r="EN29">
        <v>0</v>
      </c>
      <c r="EO29">
        <v>1.9125000000002501E-2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1.1000000000000001</v>
      </c>
      <c r="EX29">
        <v>1.4</v>
      </c>
      <c r="EY29">
        <v>2</v>
      </c>
      <c r="EZ29">
        <v>490.15300000000002</v>
      </c>
      <c r="FA29">
        <v>518.02599999999995</v>
      </c>
      <c r="FB29">
        <v>35.4026</v>
      </c>
      <c r="FC29">
        <v>33.707999999999998</v>
      </c>
      <c r="FD29">
        <v>30.0001</v>
      </c>
      <c r="FE29">
        <v>33.278100000000002</v>
      </c>
      <c r="FF29">
        <v>33.340800000000002</v>
      </c>
      <c r="FG29">
        <v>19.525500000000001</v>
      </c>
      <c r="FH29">
        <v>0</v>
      </c>
      <c r="FI29">
        <v>100</v>
      </c>
      <c r="FJ29">
        <v>-999.9</v>
      </c>
      <c r="FK29">
        <v>400</v>
      </c>
      <c r="FL29">
        <v>30.581800000000001</v>
      </c>
      <c r="FM29">
        <v>101.14700000000001</v>
      </c>
      <c r="FN29">
        <v>100.596</v>
      </c>
    </row>
    <row r="30" spans="1:170" x14ac:dyDescent="0.25">
      <c r="A30">
        <v>14</v>
      </c>
      <c r="B30">
        <v>1604009939.5999999</v>
      </c>
      <c r="C30">
        <v>1779.0999999046301</v>
      </c>
      <c r="D30" t="s">
        <v>356</v>
      </c>
      <c r="E30" t="s">
        <v>357</v>
      </c>
      <c r="F30" t="s">
        <v>351</v>
      </c>
      <c r="G30" t="s">
        <v>352</v>
      </c>
      <c r="H30">
        <v>1604009931.8499999</v>
      </c>
      <c r="I30">
        <f t="shared" si="0"/>
        <v>2.9963017334163978E-3</v>
      </c>
      <c r="J30">
        <f t="shared" si="1"/>
        <v>6.0054661699258318</v>
      </c>
      <c r="K30">
        <f t="shared" si="2"/>
        <v>392.61770000000001</v>
      </c>
      <c r="L30">
        <f t="shared" si="3"/>
        <v>236.41560859184906</v>
      </c>
      <c r="M30">
        <f t="shared" si="4"/>
        <v>23.996667050870624</v>
      </c>
      <c r="N30">
        <f t="shared" si="5"/>
        <v>39.851498305444089</v>
      </c>
      <c r="O30">
        <f t="shared" si="6"/>
        <v>7.1991521998384891E-2</v>
      </c>
      <c r="P30">
        <f t="shared" si="7"/>
        <v>2.9561895074270228</v>
      </c>
      <c r="Q30">
        <f t="shared" si="8"/>
        <v>7.1031541206338436E-2</v>
      </c>
      <c r="R30">
        <f t="shared" si="9"/>
        <v>4.4479897187973787E-2</v>
      </c>
      <c r="S30">
        <f t="shared" si="10"/>
        <v>214.76739973522578</v>
      </c>
      <c r="T30">
        <f t="shared" si="11"/>
        <v>36.958303160890075</v>
      </c>
      <c r="U30">
        <f t="shared" si="12"/>
        <v>36.217003333333302</v>
      </c>
      <c r="V30">
        <f t="shared" si="13"/>
        <v>6.0403681115879184</v>
      </c>
      <c r="W30">
        <f t="shared" si="14"/>
        <v>31.444495223310874</v>
      </c>
      <c r="X30">
        <f t="shared" si="15"/>
        <v>1.9267763856660789</v>
      </c>
      <c r="Y30">
        <f t="shared" si="16"/>
        <v>6.1275475150184437</v>
      </c>
      <c r="Z30">
        <f t="shared" si="17"/>
        <v>4.1135917259218395</v>
      </c>
      <c r="AA30">
        <f t="shared" si="18"/>
        <v>-132.13690644366315</v>
      </c>
      <c r="AB30">
        <f t="shared" si="19"/>
        <v>41.644449383686961</v>
      </c>
      <c r="AC30">
        <f t="shared" si="20"/>
        <v>3.3333169904386817</v>
      </c>
      <c r="AD30">
        <f t="shared" si="21"/>
        <v>127.60825966568827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52038.573429046482</v>
      </c>
      <c r="AJ30" t="s">
        <v>286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358</v>
      </c>
      <c r="AQ30">
        <v>532.41776923076895</v>
      </c>
      <c r="AR30">
        <v>64.91</v>
      </c>
      <c r="AS30">
        <f t="shared" si="27"/>
        <v>-7.2023997724660145</v>
      </c>
      <c r="AT30">
        <v>0.5</v>
      </c>
      <c r="AU30">
        <f t="shared" si="28"/>
        <v>1095.8833318527177</v>
      </c>
      <c r="AV30">
        <f t="shared" si="29"/>
        <v>6.0054661699258318</v>
      </c>
      <c r="AW30">
        <f t="shared" si="30"/>
        <v>-3946.4949299926557</v>
      </c>
      <c r="AX30">
        <f t="shared" si="31"/>
        <v>0.9808966260976737</v>
      </c>
      <c r="AY30">
        <f t="shared" si="32"/>
        <v>6.0072212601430574E-3</v>
      </c>
      <c r="AZ30">
        <f t="shared" si="33"/>
        <v>49.25543059621014</v>
      </c>
      <c r="BA30" t="s">
        <v>359</v>
      </c>
      <c r="BB30">
        <v>1.24</v>
      </c>
      <c r="BC30">
        <f t="shared" si="34"/>
        <v>63.669999999999995</v>
      </c>
      <c r="BD30">
        <f t="shared" si="35"/>
        <v>-7.3426695340155339</v>
      </c>
      <c r="BE30">
        <f t="shared" si="36"/>
        <v>0.98047435630083046</v>
      </c>
      <c r="BF30">
        <f t="shared" si="37"/>
        <v>0.71861595271343193</v>
      </c>
      <c r="BG30">
        <f t="shared" si="38"/>
        <v>1.2554645947663614</v>
      </c>
      <c r="BH30">
        <f t="shared" si="39"/>
        <v>1299.99833333333</v>
      </c>
      <c r="BI30">
        <f t="shared" si="40"/>
        <v>1095.8833318527177</v>
      </c>
      <c r="BJ30">
        <f t="shared" si="41"/>
        <v>0.84298825910242492</v>
      </c>
      <c r="BK30">
        <f t="shared" si="42"/>
        <v>0.19597651820484999</v>
      </c>
      <c r="BL30">
        <v>6</v>
      </c>
      <c r="BM30">
        <v>0.5</v>
      </c>
      <c r="BN30" t="s">
        <v>289</v>
      </c>
      <c r="BO30">
        <v>2</v>
      </c>
      <c r="BP30">
        <v>1604009931.8499999</v>
      </c>
      <c r="BQ30">
        <v>392.61770000000001</v>
      </c>
      <c r="BR30">
        <v>401.23566666666699</v>
      </c>
      <c r="BS30">
        <v>18.9826366666667</v>
      </c>
      <c r="BT30">
        <v>15.455439999999999</v>
      </c>
      <c r="BU30">
        <v>390.5933</v>
      </c>
      <c r="BV30">
        <v>18.963513333333299</v>
      </c>
      <c r="BW30">
        <v>500.01589999999999</v>
      </c>
      <c r="BX30">
        <v>101.4498</v>
      </c>
      <c r="BY30">
        <v>5.2242076666666699E-2</v>
      </c>
      <c r="BZ30">
        <v>36.478303333333301</v>
      </c>
      <c r="CA30">
        <v>36.217003333333302</v>
      </c>
      <c r="CB30">
        <v>999.9</v>
      </c>
      <c r="CC30">
        <v>0</v>
      </c>
      <c r="CD30">
        <v>0</v>
      </c>
      <c r="CE30">
        <v>10007.564</v>
      </c>
      <c r="CF30">
        <v>0</v>
      </c>
      <c r="CG30">
        <v>342.853366666667</v>
      </c>
      <c r="CH30">
        <v>1299.99833333333</v>
      </c>
      <c r="CI30">
        <v>0.90000613333333301</v>
      </c>
      <c r="CJ30">
        <v>9.99939833333333E-2</v>
      </c>
      <c r="CK30">
        <v>0</v>
      </c>
      <c r="CL30">
        <v>532.48496666666699</v>
      </c>
      <c r="CM30">
        <v>4.9993800000000004</v>
      </c>
      <c r="CN30">
        <v>7051.1059999999998</v>
      </c>
      <c r="CO30">
        <v>10364.0233333333</v>
      </c>
      <c r="CP30">
        <v>46.318300000000001</v>
      </c>
      <c r="CQ30">
        <v>48.103999999999999</v>
      </c>
      <c r="CR30">
        <v>46.875</v>
      </c>
      <c r="CS30">
        <v>48.311999999999998</v>
      </c>
      <c r="CT30">
        <v>48.625</v>
      </c>
      <c r="CU30">
        <v>1165.5073333333301</v>
      </c>
      <c r="CV30">
        <v>129.49100000000001</v>
      </c>
      <c r="CW30">
        <v>0</v>
      </c>
      <c r="CX30">
        <v>118.40000009536701</v>
      </c>
      <c r="CY30">
        <v>0</v>
      </c>
      <c r="CZ30">
        <v>532.41776923076895</v>
      </c>
      <c r="DA30">
        <v>-5.7521367648329296</v>
      </c>
      <c r="DB30">
        <v>-73.480683795683404</v>
      </c>
      <c r="DC30">
        <v>7050.3519230769198</v>
      </c>
      <c r="DD30">
        <v>15</v>
      </c>
      <c r="DE30">
        <v>1604009751.5999999</v>
      </c>
      <c r="DF30" t="s">
        <v>355</v>
      </c>
      <c r="DG30">
        <v>1604009751.5999999</v>
      </c>
      <c r="DH30">
        <v>1604009734.0999999</v>
      </c>
      <c r="DI30">
        <v>6</v>
      </c>
      <c r="DJ30">
        <v>0.374</v>
      </c>
      <c r="DK30">
        <v>-0.10100000000000001</v>
      </c>
      <c r="DL30">
        <v>2.024</v>
      </c>
      <c r="DM30">
        <v>1.9E-2</v>
      </c>
      <c r="DN30">
        <v>413</v>
      </c>
      <c r="DO30">
        <v>16</v>
      </c>
      <c r="DP30">
        <v>0.62</v>
      </c>
      <c r="DQ30">
        <v>0.05</v>
      </c>
      <c r="DR30">
        <v>6.1784502011522298</v>
      </c>
      <c r="DS30">
        <v>9.09206760022618</v>
      </c>
      <c r="DT30">
        <v>1.2784549752654799</v>
      </c>
      <c r="DU30">
        <v>0</v>
      </c>
      <c r="DV30">
        <v>-8.7078525806451594</v>
      </c>
      <c r="DW30">
        <v>-7.3432964516128703</v>
      </c>
      <c r="DX30">
        <v>1.6401521767516001</v>
      </c>
      <c r="DY30">
        <v>0</v>
      </c>
      <c r="DZ30">
        <v>3.5257819354838702</v>
      </c>
      <c r="EA30">
        <v>9.8601290322561E-2</v>
      </c>
      <c r="EB30">
        <v>8.0045182480230695E-3</v>
      </c>
      <c r="EC30">
        <v>1</v>
      </c>
      <c r="ED30">
        <v>1</v>
      </c>
      <c r="EE30">
        <v>3</v>
      </c>
      <c r="EF30" t="s">
        <v>291</v>
      </c>
      <c r="EG30">
        <v>100</v>
      </c>
      <c r="EH30">
        <v>100</v>
      </c>
      <c r="EI30">
        <v>2.024</v>
      </c>
      <c r="EJ30">
        <v>1.9099999999999999E-2</v>
      </c>
      <c r="EK30">
        <v>2.02447619047626</v>
      </c>
      <c r="EL30">
        <v>0</v>
      </c>
      <c r="EM30">
        <v>0</v>
      </c>
      <c r="EN30">
        <v>0</v>
      </c>
      <c r="EO30">
        <v>1.9125000000002501E-2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3.1</v>
      </c>
      <c r="EX30">
        <v>3.4</v>
      </c>
      <c r="EY30">
        <v>2</v>
      </c>
      <c r="EZ30">
        <v>492.21</v>
      </c>
      <c r="FA30">
        <v>516.55799999999999</v>
      </c>
      <c r="FB30">
        <v>35.534399999999998</v>
      </c>
      <c r="FC30">
        <v>33.756999999999998</v>
      </c>
      <c r="FD30">
        <v>30.000800000000002</v>
      </c>
      <c r="FE30">
        <v>33.339300000000001</v>
      </c>
      <c r="FF30">
        <v>33.407899999999998</v>
      </c>
      <c r="FG30">
        <v>19.519100000000002</v>
      </c>
      <c r="FH30">
        <v>0</v>
      </c>
      <c r="FI30">
        <v>100</v>
      </c>
      <c r="FJ30">
        <v>-999.9</v>
      </c>
      <c r="FK30">
        <v>400</v>
      </c>
      <c r="FL30">
        <v>30.581800000000001</v>
      </c>
      <c r="FM30">
        <v>101.13200000000001</v>
      </c>
      <c r="FN30">
        <v>100.57899999999999</v>
      </c>
    </row>
    <row r="31" spans="1:170" x14ac:dyDescent="0.25">
      <c r="A31">
        <v>15</v>
      </c>
      <c r="B31">
        <v>1604010021.0999999</v>
      </c>
      <c r="C31">
        <v>1860.5999999046301</v>
      </c>
      <c r="D31" t="s">
        <v>360</v>
      </c>
      <c r="E31" t="s">
        <v>361</v>
      </c>
      <c r="F31" t="s">
        <v>331</v>
      </c>
      <c r="G31" t="s">
        <v>300</v>
      </c>
      <c r="H31">
        <v>1604010013.0999999</v>
      </c>
      <c r="I31">
        <f t="shared" si="0"/>
        <v>2.6665324249215646E-3</v>
      </c>
      <c r="J31">
        <f t="shared" si="1"/>
        <v>5.8113620542617195</v>
      </c>
      <c r="K31">
        <f t="shared" si="2"/>
        <v>391.57048387096802</v>
      </c>
      <c r="L31">
        <f t="shared" si="3"/>
        <v>215.41173300062621</v>
      </c>
      <c r="M31">
        <f t="shared" si="4"/>
        <v>21.864490987878643</v>
      </c>
      <c r="N31">
        <f t="shared" si="5"/>
        <v>39.744767828831172</v>
      </c>
      <c r="O31">
        <f t="shared" si="6"/>
        <v>6.0720388009975243E-2</v>
      </c>
      <c r="P31">
        <f t="shared" si="7"/>
        <v>2.9562966814156937</v>
      </c>
      <c r="Q31">
        <f t="shared" si="8"/>
        <v>6.0035952737703006E-2</v>
      </c>
      <c r="R31">
        <f t="shared" si="9"/>
        <v>3.758332131030008E-2</v>
      </c>
      <c r="S31">
        <f t="shared" si="10"/>
        <v>214.76592775216662</v>
      </c>
      <c r="T31">
        <f t="shared" si="11"/>
        <v>37.225167690915114</v>
      </c>
      <c r="U31">
        <f t="shared" si="12"/>
        <v>36.6517451612903</v>
      </c>
      <c r="V31">
        <f t="shared" si="13"/>
        <v>6.1860156754294504</v>
      </c>
      <c r="W31">
        <f t="shared" si="14"/>
        <v>29.994709582302242</v>
      </c>
      <c r="X31">
        <f t="shared" si="15"/>
        <v>1.8563959997099464</v>
      </c>
      <c r="Y31">
        <f t="shared" si="16"/>
        <v>6.1890780926422924</v>
      </c>
      <c r="Z31">
        <f t="shared" si="17"/>
        <v>4.3296196757195045</v>
      </c>
      <c r="AA31">
        <f t="shared" si="18"/>
        <v>-117.59407993904099</v>
      </c>
      <c r="AB31">
        <f t="shared" si="19"/>
        <v>1.4416166006242253</v>
      </c>
      <c r="AC31">
        <f t="shared" si="20"/>
        <v>0.11573176903596805</v>
      </c>
      <c r="AD31">
        <f t="shared" si="21"/>
        <v>98.729196182785813</v>
      </c>
      <c r="AE31">
        <v>1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52010.934529565558</v>
      </c>
      <c r="AJ31" t="s">
        <v>286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362</v>
      </c>
      <c r="AQ31">
        <v>780.78247999999996</v>
      </c>
      <c r="AR31">
        <v>702.66</v>
      </c>
      <c r="AS31">
        <f t="shared" si="27"/>
        <v>-0.11118105484871776</v>
      </c>
      <c r="AT31">
        <v>0.5</v>
      </c>
      <c r="AU31">
        <f t="shared" si="28"/>
        <v>1095.8716276594027</v>
      </c>
      <c r="AV31">
        <f t="shared" si="29"/>
        <v>5.8113620542617195</v>
      </c>
      <c r="AW31">
        <f t="shared" si="30"/>
        <v>-60.920081770976836</v>
      </c>
      <c r="AX31">
        <f t="shared" si="31"/>
        <v>0.99763754874334676</v>
      </c>
      <c r="AY31">
        <f t="shared" si="32"/>
        <v>5.8301623774346676E-3</v>
      </c>
      <c r="AZ31">
        <f t="shared" si="33"/>
        <v>3.642472888737085</v>
      </c>
      <c r="BA31" t="s">
        <v>363</v>
      </c>
      <c r="BB31">
        <v>1.66</v>
      </c>
      <c r="BC31">
        <f t="shared" si="34"/>
        <v>701</v>
      </c>
      <c r="BD31">
        <f t="shared" si="35"/>
        <v>-0.11144433666191154</v>
      </c>
      <c r="BE31">
        <f t="shared" si="36"/>
        <v>0.78499702492316936</v>
      </c>
      <c r="BF31">
        <f t="shared" si="37"/>
        <v>6.0952601128316344</v>
      </c>
      <c r="BG31">
        <f t="shared" si="38"/>
        <v>1.0050329488694443</v>
      </c>
      <c r="BH31">
        <f t="shared" si="39"/>
        <v>1299.9838709677399</v>
      </c>
      <c r="BI31">
        <f t="shared" si="40"/>
        <v>1095.8716276594027</v>
      </c>
      <c r="BJ31">
        <f t="shared" si="41"/>
        <v>0.84298863403867397</v>
      </c>
      <c r="BK31">
        <f t="shared" si="42"/>
        <v>0.19597726807734814</v>
      </c>
      <c r="BL31">
        <v>6</v>
      </c>
      <c r="BM31">
        <v>0.5</v>
      </c>
      <c r="BN31" t="s">
        <v>289</v>
      </c>
      <c r="BO31">
        <v>2</v>
      </c>
      <c r="BP31">
        <v>1604010013.0999999</v>
      </c>
      <c r="BQ31">
        <v>391.57048387096802</v>
      </c>
      <c r="BR31">
        <v>399.796516129032</v>
      </c>
      <c r="BS31">
        <v>18.289448387096801</v>
      </c>
      <c r="BT31">
        <v>15.148348387096799</v>
      </c>
      <c r="BU31">
        <v>389.54593548387101</v>
      </c>
      <c r="BV31">
        <v>18.2703290322581</v>
      </c>
      <c r="BW31">
        <v>500.03432258064498</v>
      </c>
      <c r="BX31">
        <v>101.44958064516101</v>
      </c>
      <c r="BY31">
        <v>5.1348219354838701E-2</v>
      </c>
      <c r="BZ31">
        <v>36.660790322580603</v>
      </c>
      <c r="CA31">
        <v>36.6517451612903</v>
      </c>
      <c r="CB31">
        <v>999.9</v>
      </c>
      <c r="CC31">
        <v>0</v>
      </c>
      <c r="CD31">
        <v>0</v>
      </c>
      <c r="CE31">
        <v>10008.194193548399</v>
      </c>
      <c r="CF31">
        <v>0</v>
      </c>
      <c r="CG31">
        <v>252.94735483871</v>
      </c>
      <c r="CH31">
        <v>1299.9838709677399</v>
      </c>
      <c r="CI31">
        <v>0.89999474193548401</v>
      </c>
      <c r="CJ31">
        <v>0.10000526774193499</v>
      </c>
      <c r="CK31">
        <v>0</v>
      </c>
      <c r="CL31">
        <v>783.22958064516104</v>
      </c>
      <c r="CM31">
        <v>4.9993800000000004</v>
      </c>
      <c r="CN31">
        <v>10519.0193548387</v>
      </c>
      <c r="CO31">
        <v>10363.867741935501</v>
      </c>
      <c r="CP31">
        <v>46.436999999999998</v>
      </c>
      <c r="CQ31">
        <v>48.125</v>
      </c>
      <c r="CR31">
        <v>46.941064516129003</v>
      </c>
      <c r="CS31">
        <v>48.375</v>
      </c>
      <c r="CT31">
        <v>48.745935483871001</v>
      </c>
      <c r="CU31">
        <v>1165.47806451613</v>
      </c>
      <c r="CV31">
        <v>129.50580645161301</v>
      </c>
      <c r="CW31">
        <v>0</v>
      </c>
      <c r="CX31">
        <v>81</v>
      </c>
      <c r="CY31">
        <v>0</v>
      </c>
      <c r="CZ31">
        <v>780.78247999999996</v>
      </c>
      <c r="DA31">
        <v>-127.993615200495</v>
      </c>
      <c r="DB31">
        <v>-1769.8538441705</v>
      </c>
      <c r="DC31">
        <v>10485.592000000001</v>
      </c>
      <c r="DD31">
        <v>15</v>
      </c>
      <c r="DE31">
        <v>1604009751.5999999</v>
      </c>
      <c r="DF31" t="s">
        <v>355</v>
      </c>
      <c r="DG31">
        <v>1604009751.5999999</v>
      </c>
      <c r="DH31">
        <v>1604009734.0999999</v>
      </c>
      <c r="DI31">
        <v>6</v>
      </c>
      <c r="DJ31">
        <v>0.374</v>
      </c>
      <c r="DK31">
        <v>-0.10100000000000001</v>
      </c>
      <c r="DL31">
        <v>2.024</v>
      </c>
      <c r="DM31">
        <v>1.9E-2</v>
      </c>
      <c r="DN31">
        <v>413</v>
      </c>
      <c r="DO31">
        <v>16</v>
      </c>
      <c r="DP31">
        <v>0.62</v>
      </c>
      <c r="DQ31">
        <v>0.05</v>
      </c>
      <c r="DR31">
        <v>5.8076502810062101</v>
      </c>
      <c r="DS31">
        <v>0.37347154439085301</v>
      </c>
      <c r="DT31">
        <v>3.3534009423553203E-2</v>
      </c>
      <c r="DU31">
        <v>1</v>
      </c>
      <c r="DV31">
        <v>-8.2260729032258109</v>
      </c>
      <c r="DW31">
        <v>-0.74543225806451796</v>
      </c>
      <c r="DX31">
        <v>5.97424497696111E-2</v>
      </c>
      <c r="DY31">
        <v>0</v>
      </c>
      <c r="DZ31">
        <v>3.1411074193548401</v>
      </c>
      <c r="EA31">
        <v>0.78254612903224696</v>
      </c>
      <c r="EB31">
        <v>5.84524794014675E-2</v>
      </c>
      <c r="EC31">
        <v>0</v>
      </c>
      <c r="ED31">
        <v>1</v>
      </c>
      <c r="EE31">
        <v>3</v>
      </c>
      <c r="EF31" t="s">
        <v>291</v>
      </c>
      <c r="EG31">
        <v>100</v>
      </c>
      <c r="EH31">
        <v>100</v>
      </c>
      <c r="EI31">
        <v>2.0249999999999999</v>
      </c>
      <c r="EJ31">
        <v>1.9199999999999998E-2</v>
      </c>
      <c r="EK31">
        <v>2.02447619047626</v>
      </c>
      <c r="EL31">
        <v>0</v>
      </c>
      <c r="EM31">
        <v>0</v>
      </c>
      <c r="EN31">
        <v>0</v>
      </c>
      <c r="EO31">
        <v>1.9125000000002501E-2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4.5</v>
      </c>
      <c r="EX31">
        <v>4.8</v>
      </c>
      <c r="EY31">
        <v>2</v>
      </c>
      <c r="EZ31">
        <v>480.87099999999998</v>
      </c>
      <c r="FA31">
        <v>515.76</v>
      </c>
      <c r="FB31">
        <v>35.625900000000001</v>
      </c>
      <c r="FC31">
        <v>33.868200000000002</v>
      </c>
      <c r="FD31">
        <v>30.000399999999999</v>
      </c>
      <c r="FE31">
        <v>33.427300000000002</v>
      </c>
      <c r="FF31">
        <v>33.488700000000001</v>
      </c>
      <c r="FG31">
        <v>19.822399999999998</v>
      </c>
      <c r="FH31">
        <v>0</v>
      </c>
      <c r="FI31">
        <v>100</v>
      </c>
      <c r="FJ31">
        <v>-999.9</v>
      </c>
      <c r="FK31">
        <v>400</v>
      </c>
      <c r="FL31">
        <v>30.581800000000001</v>
      </c>
      <c r="FM31">
        <v>101.12</v>
      </c>
      <c r="FN31">
        <v>100.57299999999999</v>
      </c>
    </row>
    <row r="32" spans="1:170" x14ac:dyDescent="0.25">
      <c r="A32">
        <v>16</v>
      </c>
      <c r="B32">
        <v>1604010113.0999999</v>
      </c>
      <c r="C32">
        <v>1952.5999999046301</v>
      </c>
      <c r="D32" t="s">
        <v>364</v>
      </c>
      <c r="E32" t="s">
        <v>365</v>
      </c>
      <c r="F32" t="s">
        <v>331</v>
      </c>
      <c r="G32" t="s">
        <v>300</v>
      </c>
      <c r="H32">
        <v>1604010105.0999999</v>
      </c>
      <c r="I32">
        <f t="shared" si="0"/>
        <v>2.3941427744377766E-3</v>
      </c>
      <c r="J32">
        <f t="shared" si="1"/>
        <v>4.6709767360127996</v>
      </c>
      <c r="K32">
        <f t="shared" si="2"/>
        <v>393.20122580645199</v>
      </c>
      <c r="L32">
        <f t="shared" si="3"/>
        <v>229.93526552168112</v>
      </c>
      <c r="M32">
        <f t="shared" si="4"/>
        <v>23.33768134790521</v>
      </c>
      <c r="N32">
        <f t="shared" si="5"/>
        <v>39.908645125214321</v>
      </c>
      <c r="O32">
        <f t="shared" si="6"/>
        <v>5.3542877767540721E-2</v>
      </c>
      <c r="P32">
        <f t="shared" si="7"/>
        <v>2.9545458134019893</v>
      </c>
      <c r="Q32">
        <f t="shared" si="8"/>
        <v>5.300960925552381E-2</v>
      </c>
      <c r="R32">
        <f t="shared" si="9"/>
        <v>3.3178475113032846E-2</v>
      </c>
      <c r="S32">
        <f t="shared" si="10"/>
        <v>214.76910991694623</v>
      </c>
      <c r="T32">
        <f t="shared" si="11"/>
        <v>37.440071622208798</v>
      </c>
      <c r="U32">
        <f t="shared" si="12"/>
        <v>36.669232258064497</v>
      </c>
      <c r="V32">
        <f t="shared" si="13"/>
        <v>6.1919374635070579</v>
      </c>
      <c r="W32">
        <f t="shared" si="14"/>
        <v>28.663491351065545</v>
      </c>
      <c r="X32">
        <f t="shared" si="15"/>
        <v>1.7881130374791396</v>
      </c>
      <c r="Y32">
        <f t="shared" si="16"/>
        <v>6.23829461519058</v>
      </c>
      <c r="Z32">
        <f t="shared" si="17"/>
        <v>4.403824426027918</v>
      </c>
      <c r="AA32">
        <f t="shared" si="18"/>
        <v>-105.58169635270595</v>
      </c>
      <c r="AB32">
        <f t="shared" si="19"/>
        <v>21.725510990668855</v>
      </c>
      <c r="AC32">
        <f t="shared" si="20"/>
        <v>1.7465119753183471</v>
      </c>
      <c r="AD32">
        <f t="shared" si="21"/>
        <v>132.65943653022751</v>
      </c>
      <c r="AE32">
        <v>18</v>
      </c>
      <c r="AF32">
        <v>4</v>
      </c>
      <c r="AG32">
        <f t="shared" si="22"/>
        <v>1</v>
      </c>
      <c r="AH32">
        <f t="shared" si="23"/>
        <v>0</v>
      </c>
      <c r="AI32">
        <f t="shared" si="24"/>
        <v>51937.062928753541</v>
      </c>
      <c r="AJ32" t="s">
        <v>286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366</v>
      </c>
      <c r="AQ32">
        <v>675.43334615384595</v>
      </c>
      <c r="AR32">
        <v>807.5</v>
      </c>
      <c r="AS32">
        <f t="shared" si="27"/>
        <v>0.16355003572279136</v>
      </c>
      <c r="AT32">
        <v>0.5</v>
      </c>
      <c r="AU32">
        <f t="shared" si="28"/>
        <v>1095.8891534657871</v>
      </c>
      <c r="AV32">
        <f t="shared" si="29"/>
        <v>4.6709767360127996</v>
      </c>
      <c r="AW32">
        <f t="shared" si="30"/>
        <v>89.616355098774534</v>
      </c>
      <c r="AX32">
        <f t="shared" si="31"/>
        <v>0.99727554179566558</v>
      </c>
      <c r="AY32">
        <f t="shared" si="32"/>
        <v>4.7894663426768591E-3</v>
      </c>
      <c r="AZ32">
        <f t="shared" si="33"/>
        <v>3.0397275541795663</v>
      </c>
      <c r="BA32" t="s">
        <v>367</v>
      </c>
      <c r="BB32">
        <v>2.2000000000000002</v>
      </c>
      <c r="BC32">
        <f t="shared" si="34"/>
        <v>805.3</v>
      </c>
      <c r="BD32">
        <f t="shared" si="35"/>
        <v>0.16399683825425812</v>
      </c>
      <c r="BE32">
        <f t="shared" si="36"/>
        <v>0.75296636686012974</v>
      </c>
      <c r="BF32">
        <f t="shared" si="37"/>
        <v>1.4351471202875536</v>
      </c>
      <c r="BG32">
        <f t="shared" si="38"/>
        <v>0.96386438163176036</v>
      </c>
      <c r="BH32">
        <f t="shared" si="39"/>
        <v>1300.0048387096799</v>
      </c>
      <c r="BI32">
        <f t="shared" si="40"/>
        <v>1095.8891534657871</v>
      </c>
      <c r="BJ32">
        <f t="shared" si="41"/>
        <v>0.8429885188377545</v>
      </c>
      <c r="BK32">
        <f t="shared" si="42"/>
        <v>0.195977037675509</v>
      </c>
      <c r="BL32">
        <v>6</v>
      </c>
      <c r="BM32">
        <v>0.5</v>
      </c>
      <c r="BN32" t="s">
        <v>289</v>
      </c>
      <c r="BO32">
        <v>2</v>
      </c>
      <c r="BP32">
        <v>1604010105.0999999</v>
      </c>
      <c r="BQ32">
        <v>393.20122580645199</v>
      </c>
      <c r="BR32">
        <v>399.936225806452</v>
      </c>
      <c r="BS32">
        <v>17.6174419354839</v>
      </c>
      <c r="BT32">
        <v>14.7950129032258</v>
      </c>
      <c r="BU32">
        <v>391.17670967741901</v>
      </c>
      <c r="BV32">
        <v>17.598319354838701</v>
      </c>
      <c r="BW32">
        <v>499.98722580645199</v>
      </c>
      <c r="BX32">
        <v>101.447451612903</v>
      </c>
      <c r="BY32">
        <v>4.9294851612903201E-2</v>
      </c>
      <c r="BZ32">
        <v>36.805625806451602</v>
      </c>
      <c r="CA32">
        <v>36.669232258064497</v>
      </c>
      <c r="CB32">
        <v>999.9</v>
      </c>
      <c r="CC32">
        <v>0</v>
      </c>
      <c r="CD32">
        <v>0</v>
      </c>
      <c r="CE32">
        <v>9998.4654838709703</v>
      </c>
      <c r="CF32">
        <v>0</v>
      </c>
      <c r="CG32">
        <v>344.964</v>
      </c>
      <c r="CH32">
        <v>1300.0048387096799</v>
      </c>
      <c r="CI32">
        <v>0.89999770967741899</v>
      </c>
      <c r="CJ32">
        <v>0.10000233870967699</v>
      </c>
      <c r="CK32">
        <v>0</v>
      </c>
      <c r="CL32">
        <v>675.70748387096796</v>
      </c>
      <c r="CM32">
        <v>4.9993800000000004</v>
      </c>
      <c r="CN32">
        <v>9189.0554838709704</v>
      </c>
      <c r="CO32">
        <v>10364.061290322599</v>
      </c>
      <c r="CP32">
        <v>46.543999999999997</v>
      </c>
      <c r="CQ32">
        <v>48.227645161290297</v>
      </c>
      <c r="CR32">
        <v>47.055999999999997</v>
      </c>
      <c r="CS32">
        <v>48.436999999999998</v>
      </c>
      <c r="CT32">
        <v>48.811999999999998</v>
      </c>
      <c r="CU32">
        <v>1165.5019354838701</v>
      </c>
      <c r="CV32">
        <v>129.50290322580599</v>
      </c>
      <c r="CW32">
        <v>0</v>
      </c>
      <c r="CX32">
        <v>91.200000047683702</v>
      </c>
      <c r="CY32">
        <v>0</v>
      </c>
      <c r="CZ32">
        <v>675.43334615384595</v>
      </c>
      <c r="DA32">
        <v>-31.246871817488099</v>
      </c>
      <c r="DB32">
        <v>-405.56068408695501</v>
      </c>
      <c r="DC32">
        <v>9185.4319230769197</v>
      </c>
      <c r="DD32">
        <v>15</v>
      </c>
      <c r="DE32">
        <v>1604009751.5999999</v>
      </c>
      <c r="DF32" t="s">
        <v>355</v>
      </c>
      <c r="DG32">
        <v>1604009751.5999999</v>
      </c>
      <c r="DH32">
        <v>1604009734.0999999</v>
      </c>
      <c r="DI32">
        <v>6</v>
      </c>
      <c r="DJ32">
        <v>0.374</v>
      </c>
      <c r="DK32">
        <v>-0.10100000000000001</v>
      </c>
      <c r="DL32">
        <v>2.024</v>
      </c>
      <c r="DM32">
        <v>1.9E-2</v>
      </c>
      <c r="DN32">
        <v>413</v>
      </c>
      <c r="DO32">
        <v>16</v>
      </c>
      <c r="DP32">
        <v>0.62</v>
      </c>
      <c r="DQ32">
        <v>0.05</v>
      </c>
      <c r="DR32">
        <v>4.6724053505304299</v>
      </c>
      <c r="DS32">
        <v>-0.80348157569396506</v>
      </c>
      <c r="DT32">
        <v>6.5706172557706305E-2</v>
      </c>
      <c r="DU32">
        <v>0</v>
      </c>
      <c r="DV32">
        <v>-6.7350674193548397</v>
      </c>
      <c r="DW32">
        <v>0.70892080645162603</v>
      </c>
      <c r="DX32">
        <v>6.5739019000489493E-2</v>
      </c>
      <c r="DY32">
        <v>0</v>
      </c>
      <c r="DZ32">
        <v>2.8224290322580599</v>
      </c>
      <c r="EA32">
        <v>0.505255161290319</v>
      </c>
      <c r="EB32">
        <v>3.9086650419279501E-2</v>
      </c>
      <c r="EC32">
        <v>0</v>
      </c>
      <c r="ED32">
        <v>0</v>
      </c>
      <c r="EE32">
        <v>3</v>
      </c>
      <c r="EF32" t="s">
        <v>296</v>
      </c>
      <c r="EG32">
        <v>100</v>
      </c>
      <c r="EH32">
        <v>100</v>
      </c>
      <c r="EI32">
        <v>2.0249999999999999</v>
      </c>
      <c r="EJ32">
        <v>1.9199999999999998E-2</v>
      </c>
      <c r="EK32">
        <v>2.02447619047626</v>
      </c>
      <c r="EL32">
        <v>0</v>
      </c>
      <c r="EM32">
        <v>0</v>
      </c>
      <c r="EN32">
        <v>0</v>
      </c>
      <c r="EO32">
        <v>1.9125000000002501E-2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6</v>
      </c>
      <c r="EX32">
        <v>6.3</v>
      </c>
      <c r="EY32">
        <v>2</v>
      </c>
      <c r="EZ32">
        <v>460.65100000000001</v>
      </c>
      <c r="FA32">
        <v>515.45399999999995</v>
      </c>
      <c r="FB32">
        <v>35.750700000000002</v>
      </c>
      <c r="FC32">
        <v>33.9255</v>
      </c>
      <c r="FD32">
        <v>30.000399999999999</v>
      </c>
      <c r="FE32">
        <v>33.4816</v>
      </c>
      <c r="FF32">
        <v>33.540700000000001</v>
      </c>
      <c r="FG32">
        <v>19.884599999999999</v>
      </c>
      <c r="FH32">
        <v>0</v>
      </c>
      <c r="FI32">
        <v>100</v>
      </c>
      <c r="FJ32">
        <v>-999.9</v>
      </c>
      <c r="FK32">
        <v>400</v>
      </c>
      <c r="FL32">
        <v>30.581800000000001</v>
      </c>
      <c r="FM32">
        <v>101.11199999999999</v>
      </c>
      <c r="FN32">
        <v>100.562</v>
      </c>
    </row>
    <row r="33" spans="1:170" x14ac:dyDescent="0.25">
      <c r="A33">
        <v>17</v>
      </c>
      <c r="B33">
        <v>1604010228.5999999</v>
      </c>
      <c r="C33">
        <v>2068.0999999046298</v>
      </c>
      <c r="D33" t="s">
        <v>368</v>
      </c>
      <c r="E33" t="s">
        <v>369</v>
      </c>
      <c r="F33" t="s">
        <v>370</v>
      </c>
      <c r="G33" t="s">
        <v>371</v>
      </c>
      <c r="H33">
        <v>1604010220.5999999</v>
      </c>
      <c r="I33">
        <f t="shared" si="0"/>
        <v>1.0634680103281042E-3</v>
      </c>
      <c r="J33">
        <f t="shared" si="1"/>
        <v>1.8938867855034547</v>
      </c>
      <c r="K33">
        <f t="shared" si="2"/>
        <v>397.16645161290302</v>
      </c>
      <c r="L33">
        <f t="shared" si="3"/>
        <v>230.73746312930973</v>
      </c>
      <c r="M33">
        <f t="shared" si="4"/>
        <v>23.419057669166516</v>
      </c>
      <c r="N33">
        <f t="shared" si="5"/>
        <v>40.311026689966681</v>
      </c>
      <c r="O33">
        <f t="shared" si="6"/>
        <v>2.1491120546683812E-2</v>
      </c>
      <c r="P33">
        <f t="shared" si="7"/>
        <v>2.956479347470625</v>
      </c>
      <c r="Q33">
        <f t="shared" si="8"/>
        <v>2.1404707142150516E-2</v>
      </c>
      <c r="R33">
        <f t="shared" si="9"/>
        <v>1.3385676793722347E-2</v>
      </c>
      <c r="S33">
        <f t="shared" si="10"/>
        <v>214.76493387160875</v>
      </c>
      <c r="T33">
        <f t="shared" si="11"/>
        <v>37.893250714311357</v>
      </c>
      <c r="U33">
        <f t="shared" si="12"/>
        <v>37.322193548387098</v>
      </c>
      <c r="V33">
        <f t="shared" si="13"/>
        <v>6.4166075437640799</v>
      </c>
      <c r="W33">
        <f t="shared" si="14"/>
        <v>25.049496412133358</v>
      </c>
      <c r="X33">
        <f t="shared" si="15"/>
        <v>1.5723296289734268</v>
      </c>
      <c r="Y33">
        <f t="shared" si="16"/>
        <v>6.2768911721986909</v>
      </c>
      <c r="Z33">
        <f t="shared" si="17"/>
        <v>4.844277914790653</v>
      </c>
      <c r="AA33">
        <f t="shared" si="18"/>
        <v>-46.898939255469394</v>
      </c>
      <c r="AB33">
        <f t="shared" si="19"/>
        <v>-64.342028653690122</v>
      </c>
      <c r="AC33">
        <f t="shared" si="20"/>
        <v>-5.1882645011164366</v>
      </c>
      <c r="AD33">
        <f t="shared" si="21"/>
        <v>98.335701461332789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51972.783574034569</v>
      </c>
      <c r="AJ33" t="s">
        <v>286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372</v>
      </c>
      <c r="AQ33">
        <v>742.18365384615402</v>
      </c>
      <c r="AR33">
        <v>0.67</v>
      </c>
      <c r="AS33">
        <f t="shared" si="27"/>
        <v>-1106.7367967853045</v>
      </c>
      <c r="AT33">
        <v>0.5</v>
      </c>
      <c r="AU33">
        <f t="shared" si="28"/>
        <v>1095.8676889496646</v>
      </c>
      <c r="AV33">
        <f t="shared" si="29"/>
        <v>1.8938867855034547</v>
      </c>
      <c r="AW33">
        <f t="shared" si="30"/>
        <v>-606418.54788433306</v>
      </c>
      <c r="AX33">
        <f t="shared" si="31"/>
        <v>-1.9999999999999998</v>
      </c>
      <c r="AY33">
        <f t="shared" si="32"/>
        <v>2.2554130304622976E-3</v>
      </c>
      <c r="AZ33">
        <f t="shared" si="33"/>
        <v>4867.7761194029845</v>
      </c>
      <c r="BA33" t="s">
        <v>373</v>
      </c>
      <c r="BB33">
        <v>2.0099999999999998</v>
      </c>
      <c r="BC33">
        <f t="shared" si="34"/>
        <v>-1.3399999999999999</v>
      </c>
      <c r="BD33">
        <f t="shared" si="35"/>
        <v>553.36839839265235</v>
      </c>
      <c r="BE33">
        <f t="shared" si="36"/>
        <v>1.0004110341188994</v>
      </c>
      <c r="BF33">
        <f t="shared" si="37"/>
        <v>1.0373621601960297</v>
      </c>
      <c r="BG33">
        <f t="shared" si="38"/>
        <v>1.280690355538479</v>
      </c>
      <c r="BH33">
        <f t="shared" si="39"/>
        <v>1299.9793548387099</v>
      </c>
      <c r="BI33">
        <f t="shared" si="40"/>
        <v>1095.8676889496646</v>
      </c>
      <c r="BJ33">
        <f t="shared" si="41"/>
        <v>0.84298853275683783</v>
      </c>
      <c r="BK33">
        <f t="shared" si="42"/>
        <v>0.19597706551367564</v>
      </c>
      <c r="BL33">
        <v>6</v>
      </c>
      <c r="BM33">
        <v>0.5</v>
      </c>
      <c r="BN33" t="s">
        <v>289</v>
      </c>
      <c r="BO33">
        <v>2</v>
      </c>
      <c r="BP33">
        <v>1604010220.5999999</v>
      </c>
      <c r="BQ33">
        <v>397.16645161290302</v>
      </c>
      <c r="BR33">
        <v>399.94596774193502</v>
      </c>
      <c r="BS33">
        <v>15.491458064516101</v>
      </c>
      <c r="BT33">
        <v>14.235064516129</v>
      </c>
      <c r="BU33">
        <v>395.14212903225803</v>
      </c>
      <c r="BV33">
        <v>15.472316129032301</v>
      </c>
      <c r="BW33">
        <v>499.999387096774</v>
      </c>
      <c r="BX33">
        <v>101.446548387097</v>
      </c>
      <c r="BY33">
        <v>5.0006838709677398E-2</v>
      </c>
      <c r="BZ33">
        <v>36.918516129032298</v>
      </c>
      <c r="CA33">
        <v>37.322193548387098</v>
      </c>
      <c r="CB33">
        <v>999.9</v>
      </c>
      <c r="CC33">
        <v>0</v>
      </c>
      <c r="CD33">
        <v>0</v>
      </c>
      <c r="CE33">
        <v>10009.5306451613</v>
      </c>
      <c r="CF33">
        <v>0</v>
      </c>
      <c r="CG33">
        <v>286.964838709677</v>
      </c>
      <c r="CH33">
        <v>1299.9793548387099</v>
      </c>
      <c r="CI33">
        <v>0.89999767741935499</v>
      </c>
      <c r="CJ33">
        <v>0.100002409677419</v>
      </c>
      <c r="CK33">
        <v>0</v>
      </c>
      <c r="CL33">
        <v>742.80461290322603</v>
      </c>
      <c r="CM33">
        <v>4.9993800000000004</v>
      </c>
      <c r="CN33">
        <v>9852.47806451613</v>
      </c>
      <c r="CO33">
        <v>10363.8516129032</v>
      </c>
      <c r="CP33">
        <v>46.561999999999998</v>
      </c>
      <c r="CQ33">
        <v>48.253999999999998</v>
      </c>
      <c r="CR33">
        <v>47.100612903225802</v>
      </c>
      <c r="CS33">
        <v>48.5</v>
      </c>
      <c r="CT33">
        <v>48.875</v>
      </c>
      <c r="CU33">
        <v>1165.4783870967699</v>
      </c>
      <c r="CV33">
        <v>129.500967741935</v>
      </c>
      <c r="CW33">
        <v>0</v>
      </c>
      <c r="CX33">
        <v>114.799999952316</v>
      </c>
      <c r="CY33">
        <v>0</v>
      </c>
      <c r="CZ33">
        <v>742.18365384615402</v>
      </c>
      <c r="DA33">
        <v>-53.299794898218501</v>
      </c>
      <c r="DB33">
        <v>-602.10598357019398</v>
      </c>
      <c r="DC33">
        <v>9845.44</v>
      </c>
      <c r="DD33">
        <v>15</v>
      </c>
      <c r="DE33">
        <v>1604009751.5999999</v>
      </c>
      <c r="DF33" t="s">
        <v>355</v>
      </c>
      <c r="DG33">
        <v>1604009751.5999999</v>
      </c>
      <c r="DH33">
        <v>1604009734.0999999</v>
      </c>
      <c r="DI33">
        <v>6</v>
      </c>
      <c r="DJ33">
        <v>0.374</v>
      </c>
      <c r="DK33">
        <v>-0.10100000000000001</v>
      </c>
      <c r="DL33">
        <v>2.024</v>
      </c>
      <c r="DM33">
        <v>1.9E-2</v>
      </c>
      <c r="DN33">
        <v>413</v>
      </c>
      <c r="DO33">
        <v>16</v>
      </c>
      <c r="DP33">
        <v>0.62</v>
      </c>
      <c r="DQ33">
        <v>0.05</v>
      </c>
      <c r="DR33">
        <v>1.88866829172523</v>
      </c>
      <c r="DS33">
        <v>0.38522727704781101</v>
      </c>
      <c r="DT33">
        <v>3.4727613825516097E-2</v>
      </c>
      <c r="DU33">
        <v>1</v>
      </c>
      <c r="DV33">
        <v>-2.7735122580645202</v>
      </c>
      <c r="DW33">
        <v>-0.75144048387096496</v>
      </c>
      <c r="DX33">
        <v>6.1754557136775003E-2</v>
      </c>
      <c r="DY33">
        <v>0</v>
      </c>
      <c r="DZ33">
        <v>1.2499925806451599</v>
      </c>
      <c r="EA33">
        <v>0.76774983870967894</v>
      </c>
      <c r="EB33">
        <v>5.76807789849271E-2</v>
      </c>
      <c r="EC33">
        <v>0</v>
      </c>
      <c r="ED33">
        <v>1</v>
      </c>
      <c r="EE33">
        <v>3</v>
      </c>
      <c r="EF33" t="s">
        <v>291</v>
      </c>
      <c r="EG33">
        <v>100</v>
      </c>
      <c r="EH33">
        <v>100</v>
      </c>
      <c r="EI33">
        <v>2.0249999999999999</v>
      </c>
      <c r="EJ33">
        <v>1.9099999999999999E-2</v>
      </c>
      <c r="EK33">
        <v>2.02447619047626</v>
      </c>
      <c r="EL33">
        <v>0</v>
      </c>
      <c r="EM33">
        <v>0</v>
      </c>
      <c r="EN33">
        <v>0</v>
      </c>
      <c r="EO33">
        <v>1.9125000000002501E-2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8</v>
      </c>
      <c r="EX33">
        <v>8.1999999999999993</v>
      </c>
      <c r="EY33">
        <v>2</v>
      </c>
      <c r="EZ33">
        <v>490.37900000000002</v>
      </c>
      <c r="FA33">
        <v>514.96500000000003</v>
      </c>
      <c r="FB33">
        <v>35.855699999999999</v>
      </c>
      <c r="FC33">
        <v>33.973100000000002</v>
      </c>
      <c r="FD33">
        <v>30.0002</v>
      </c>
      <c r="FE33">
        <v>33.5276</v>
      </c>
      <c r="FF33">
        <v>33.589300000000001</v>
      </c>
      <c r="FG33">
        <v>19.870200000000001</v>
      </c>
      <c r="FH33">
        <v>0</v>
      </c>
      <c r="FI33">
        <v>100</v>
      </c>
      <c r="FJ33">
        <v>-999.9</v>
      </c>
      <c r="FK33">
        <v>400</v>
      </c>
      <c r="FL33">
        <v>30.581800000000001</v>
      </c>
      <c r="FM33">
        <v>101.105</v>
      </c>
      <c r="FN33">
        <v>100.56100000000001</v>
      </c>
    </row>
    <row r="34" spans="1:170" x14ac:dyDescent="0.25">
      <c r="A34">
        <v>18</v>
      </c>
      <c r="B34">
        <v>1604010344</v>
      </c>
      <c r="C34">
        <v>2183.5</v>
      </c>
      <c r="D34" t="s">
        <v>374</v>
      </c>
      <c r="E34" t="s">
        <v>375</v>
      </c>
      <c r="F34" t="s">
        <v>370</v>
      </c>
      <c r="G34" t="s">
        <v>371</v>
      </c>
      <c r="H34">
        <v>1604010336.25</v>
      </c>
      <c r="I34">
        <f t="shared" si="0"/>
        <v>2.8237278160655526E-3</v>
      </c>
      <c r="J34">
        <f t="shared" si="1"/>
        <v>4.3387974355257146</v>
      </c>
      <c r="K34">
        <f t="shared" si="2"/>
        <v>392.9701</v>
      </c>
      <c r="L34">
        <f t="shared" si="3"/>
        <v>252.38282830430461</v>
      </c>
      <c r="M34">
        <f t="shared" si="4"/>
        <v>25.616096630806091</v>
      </c>
      <c r="N34">
        <f t="shared" si="5"/>
        <v>39.885281111440193</v>
      </c>
      <c r="O34">
        <f t="shared" si="6"/>
        <v>6.0328736065210886E-2</v>
      </c>
      <c r="P34">
        <f t="shared" si="7"/>
        <v>2.9542309997429506</v>
      </c>
      <c r="Q34">
        <f t="shared" si="8"/>
        <v>5.9652581915712259E-2</v>
      </c>
      <c r="R34">
        <f t="shared" si="9"/>
        <v>3.7342981904545852E-2</v>
      </c>
      <c r="S34">
        <f t="shared" si="10"/>
        <v>214.76792168946938</v>
      </c>
      <c r="T34">
        <f t="shared" si="11"/>
        <v>37.5040311259432</v>
      </c>
      <c r="U34">
        <f t="shared" si="12"/>
        <v>37.09178</v>
      </c>
      <c r="V34">
        <f t="shared" si="13"/>
        <v>6.3365323922886221</v>
      </c>
      <c r="W34">
        <f t="shared" si="14"/>
        <v>27.355150123716477</v>
      </c>
      <c r="X34">
        <f t="shared" si="15"/>
        <v>1.7227976768508662</v>
      </c>
      <c r="Y34">
        <f t="shared" si="16"/>
        <v>6.2978915087628353</v>
      </c>
      <c r="Z34">
        <f t="shared" si="17"/>
        <v>4.6137347154377562</v>
      </c>
      <c r="AA34">
        <f t="shared" si="18"/>
        <v>-124.52639668849088</v>
      </c>
      <c r="AB34">
        <f t="shared" si="19"/>
        <v>-17.852937245861114</v>
      </c>
      <c r="AC34">
        <f t="shared" si="20"/>
        <v>-1.439500115542788</v>
      </c>
      <c r="AD34">
        <f t="shared" si="21"/>
        <v>70.9490876395746</v>
      </c>
      <c r="AE34">
        <v>13</v>
      </c>
      <c r="AF34">
        <v>3</v>
      </c>
      <c r="AG34">
        <f t="shared" si="22"/>
        <v>1</v>
      </c>
      <c r="AH34">
        <f t="shared" si="23"/>
        <v>0</v>
      </c>
      <c r="AI34">
        <f t="shared" si="24"/>
        <v>51898.979758654503</v>
      </c>
      <c r="AJ34" t="s">
        <v>286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376</v>
      </c>
      <c r="AQ34">
        <v>713.68647999999996</v>
      </c>
      <c r="AR34">
        <v>1.03</v>
      </c>
      <c r="AS34">
        <f t="shared" si="27"/>
        <v>-691.89949514563102</v>
      </c>
      <c r="AT34">
        <v>0.5</v>
      </c>
      <c r="AU34">
        <f t="shared" si="28"/>
        <v>1095.8810918529923</v>
      </c>
      <c r="AV34">
        <f t="shared" si="29"/>
        <v>4.3387974355257146</v>
      </c>
      <c r="AW34">
        <f t="shared" si="30"/>
        <v>-379119.78709636413</v>
      </c>
      <c r="AX34">
        <f t="shared" si="31"/>
        <v>-4.2718446601941737</v>
      </c>
      <c r="AY34">
        <f t="shared" si="32"/>
        <v>4.4863853860537912E-3</v>
      </c>
      <c r="AZ34">
        <f t="shared" si="33"/>
        <v>3166.067961165048</v>
      </c>
      <c r="BA34" t="s">
        <v>377</v>
      </c>
      <c r="BB34">
        <v>5.43</v>
      </c>
      <c r="BC34">
        <f t="shared" si="34"/>
        <v>-4.3999999999999995</v>
      </c>
      <c r="BD34">
        <f t="shared" si="35"/>
        <v>161.96738181818185</v>
      </c>
      <c r="BE34">
        <f t="shared" si="36"/>
        <v>1.0013510816329663</v>
      </c>
      <c r="BF34">
        <f t="shared" si="37"/>
        <v>0.99749394528957858</v>
      </c>
      <c r="BG34">
        <f t="shared" si="38"/>
        <v>1.2805489907520846</v>
      </c>
      <c r="BH34">
        <f t="shared" si="39"/>
        <v>1299.9949999999999</v>
      </c>
      <c r="BI34">
        <f t="shared" si="40"/>
        <v>1095.8810918529923</v>
      </c>
      <c r="BJ34">
        <f t="shared" si="41"/>
        <v>0.84298869753575389</v>
      </c>
      <c r="BK34">
        <f t="shared" si="42"/>
        <v>0.19597739507150796</v>
      </c>
      <c r="BL34">
        <v>6</v>
      </c>
      <c r="BM34">
        <v>0.5</v>
      </c>
      <c r="BN34" t="s">
        <v>289</v>
      </c>
      <c r="BO34">
        <v>2</v>
      </c>
      <c r="BP34">
        <v>1604010336.25</v>
      </c>
      <c r="BQ34">
        <v>392.9701</v>
      </c>
      <c r="BR34">
        <v>399.50839999999999</v>
      </c>
      <c r="BS34">
        <v>16.973880000000001</v>
      </c>
      <c r="BT34">
        <v>13.6428333333333</v>
      </c>
      <c r="BU34">
        <v>390.94549999999998</v>
      </c>
      <c r="BV34">
        <v>16.954750000000001</v>
      </c>
      <c r="BW34">
        <v>499.98666666666702</v>
      </c>
      <c r="BX34">
        <v>101.44629999999999</v>
      </c>
      <c r="BY34">
        <v>5.0686950000000001E-2</v>
      </c>
      <c r="BZ34">
        <v>36.979686666666701</v>
      </c>
      <c r="CA34">
        <v>37.09178</v>
      </c>
      <c r="CB34">
        <v>999.9</v>
      </c>
      <c r="CC34">
        <v>0</v>
      </c>
      <c r="CD34">
        <v>0</v>
      </c>
      <c r="CE34">
        <v>9996.7926666666699</v>
      </c>
      <c r="CF34">
        <v>0</v>
      </c>
      <c r="CG34">
        <v>254.71553333333301</v>
      </c>
      <c r="CH34">
        <v>1299.9949999999999</v>
      </c>
      <c r="CI34">
        <v>0.89999353333333398</v>
      </c>
      <c r="CJ34">
        <v>0.1000065</v>
      </c>
      <c r="CK34">
        <v>0</v>
      </c>
      <c r="CL34">
        <v>713.70056666666699</v>
      </c>
      <c r="CM34">
        <v>4.9993800000000004</v>
      </c>
      <c r="CN34">
        <v>9383.8933333333407</v>
      </c>
      <c r="CO34">
        <v>10363.9666666667</v>
      </c>
      <c r="CP34">
        <v>46.625</v>
      </c>
      <c r="CQ34">
        <v>48.311999999999998</v>
      </c>
      <c r="CR34">
        <v>47.125</v>
      </c>
      <c r="CS34">
        <v>48.561999999999998</v>
      </c>
      <c r="CT34">
        <v>48.936999999999998</v>
      </c>
      <c r="CU34">
        <v>1165.4853333333299</v>
      </c>
      <c r="CV34">
        <v>129.50966666666699</v>
      </c>
      <c r="CW34">
        <v>0</v>
      </c>
      <c r="CX34">
        <v>114.5</v>
      </c>
      <c r="CY34">
        <v>0</v>
      </c>
      <c r="CZ34">
        <v>713.68647999999996</v>
      </c>
      <c r="DA34">
        <v>-5.4702307465290403</v>
      </c>
      <c r="DB34">
        <v>-236.643076812082</v>
      </c>
      <c r="DC34">
        <v>9381.4431999999997</v>
      </c>
      <c r="DD34">
        <v>15</v>
      </c>
      <c r="DE34">
        <v>1604009751.5999999</v>
      </c>
      <c r="DF34" t="s">
        <v>355</v>
      </c>
      <c r="DG34">
        <v>1604009751.5999999</v>
      </c>
      <c r="DH34">
        <v>1604009734.0999999</v>
      </c>
      <c r="DI34">
        <v>6</v>
      </c>
      <c r="DJ34">
        <v>0.374</v>
      </c>
      <c r="DK34">
        <v>-0.10100000000000001</v>
      </c>
      <c r="DL34">
        <v>2.024</v>
      </c>
      <c r="DM34">
        <v>1.9E-2</v>
      </c>
      <c r="DN34">
        <v>413</v>
      </c>
      <c r="DO34">
        <v>16</v>
      </c>
      <c r="DP34">
        <v>0.62</v>
      </c>
      <c r="DQ34">
        <v>0.05</v>
      </c>
      <c r="DR34">
        <v>4.2861015278273698</v>
      </c>
      <c r="DS34">
        <v>6.57592062745519</v>
      </c>
      <c r="DT34">
        <v>0.54652960906038195</v>
      </c>
      <c r="DU34">
        <v>0</v>
      </c>
      <c r="DV34">
        <v>-6.50143096774194</v>
      </c>
      <c r="DW34">
        <v>-8.0802624193548294</v>
      </c>
      <c r="DX34">
        <v>0.68217702967898597</v>
      </c>
      <c r="DY34">
        <v>0</v>
      </c>
      <c r="DZ34">
        <v>3.32209258064516</v>
      </c>
      <c r="EA34">
        <v>0.709401774193544</v>
      </c>
      <c r="EB34">
        <v>5.2922878580168302E-2</v>
      </c>
      <c r="EC34">
        <v>0</v>
      </c>
      <c r="ED34">
        <v>0</v>
      </c>
      <c r="EE34">
        <v>3</v>
      </c>
      <c r="EF34" t="s">
        <v>296</v>
      </c>
      <c r="EG34">
        <v>100</v>
      </c>
      <c r="EH34">
        <v>100</v>
      </c>
      <c r="EI34">
        <v>2.0249999999999999</v>
      </c>
      <c r="EJ34">
        <v>1.9099999999999999E-2</v>
      </c>
      <c r="EK34">
        <v>2.02447619047626</v>
      </c>
      <c r="EL34">
        <v>0</v>
      </c>
      <c r="EM34">
        <v>0</v>
      </c>
      <c r="EN34">
        <v>0</v>
      </c>
      <c r="EO34">
        <v>1.9125000000002501E-2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9.9</v>
      </c>
      <c r="EX34">
        <v>10.199999999999999</v>
      </c>
      <c r="EY34">
        <v>2</v>
      </c>
      <c r="EZ34">
        <v>469.07400000000001</v>
      </c>
      <c r="FA34">
        <v>511.43700000000001</v>
      </c>
      <c r="FB34">
        <v>35.962400000000002</v>
      </c>
      <c r="FC34">
        <v>34.001300000000001</v>
      </c>
      <c r="FD34">
        <v>30.000399999999999</v>
      </c>
      <c r="FE34">
        <v>33.564900000000002</v>
      </c>
      <c r="FF34">
        <v>33.625900000000001</v>
      </c>
      <c r="FG34">
        <v>19.839300000000001</v>
      </c>
      <c r="FH34">
        <v>0</v>
      </c>
      <c r="FI34">
        <v>100</v>
      </c>
      <c r="FJ34">
        <v>-999.9</v>
      </c>
      <c r="FK34">
        <v>400</v>
      </c>
      <c r="FL34">
        <v>30.581800000000001</v>
      </c>
      <c r="FM34">
        <v>101.09699999999999</v>
      </c>
      <c r="FN34">
        <v>100.553</v>
      </c>
    </row>
    <row r="35" spans="1:170" x14ac:dyDescent="0.25">
      <c r="A35">
        <v>19</v>
      </c>
      <c r="B35">
        <v>1604010453.5</v>
      </c>
      <c r="C35">
        <v>2293</v>
      </c>
      <c r="D35" t="s">
        <v>378</v>
      </c>
      <c r="E35" t="s">
        <v>379</v>
      </c>
      <c r="F35" t="s">
        <v>380</v>
      </c>
      <c r="G35" t="s">
        <v>285</v>
      </c>
      <c r="H35">
        <v>1604010445.75</v>
      </c>
      <c r="I35">
        <f t="shared" si="0"/>
        <v>3.5620319068419993E-3</v>
      </c>
      <c r="J35">
        <f t="shared" si="1"/>
        <v>6.5284697714908022</v>
      </c>
      <c r="K35">
        <f t="shared" si="2"/>
        <v>390.10070000000002</v>
      </c>
      <c r="L35">
        <f t="shared" si="3"/>
        <v>232.7454237861034</v>
      </c>
      <c r="M35">
        <f t="shared" si="4"/>
        <v>23.6230354198192</v>
      </c>
      <c r="N35">
        <f t="shared" si="5"/>
        <v>39.59417333964565</v>
      </c>
      <c r="O35">
        <f t="shared" si="6"/>
        <v>7.8643801575958364E-2</v>
      </c>
      <c r="P35">
        <f t="shared" si="7"/>
        <v>2.9544019125138772</v>
      </c>
      <c r="Q35">
        <f t="shared" si="8"/>
        <v>7.7499051418067122E-2</v>
      </c>
      <c r="R35">
        <f t="shared" si="9"/>
        <v>4.8538370229785563E-2</v>
      </c>
      <c r="S35">
        <f t="shared" si="10"/>
        <v>214.76583587245821</v>
      </c>
      <c r="T35">
        <f t="shared" si="11"/>
        <v>37.382844059522796</v>
      </c>
      <c r="U35">
        <f t="shared" si="12"/>
        <v>36.7949366666667</v>
      </c>
      <c r="V35">
        <f t="shared" si="13"/>
        <v>6.2346507620160905</v>
      </c>
      <c r="W35">
        <f t="shared" si="14"/>
        <v>27.734282924297027</v>
      </c>
      <c r="X35">
        <f t="shared" si="15"/>
        <v>1.7531735972112066</v>
      </c>
      <c r="Y35">
        <f t="shared" si="16"/>
        <v>6.3213229705510541</v>
      </c>
      <c r="Z35">
        <f t="shared" si="17"/>
        <v>4.4814771648048843</v>
      </c>
      <c r="AA35">
        <f t="shared" si="18"/>
        <v>-157.08560709173216</v>
      </c>
      <c r="AB35">
        <f t="shared" si="19"/>
        <v>40.26434472995836</v>
      </c>
      <c r="AC35">
        <f t="shared" si="20"/>
        <v>3.2427745454718111</v>
      </c>
      <c r="AD35">
        <f t="shared" si="21"/>
        <v>101.18734805615622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51892.411793287203</v>
      </c>
      <c r="AJ35" t="s">
        <v>286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381</v>
      </c>
      <c r="AQ35">
        <v>618.175730769231</v>
      </c>
      <c r="AR35">
        <v>4.6399999999999997</v>
      </c>
      <c r="AS35">
        <f t="shared" si="27"/>
        <v>-132.22752818302394</v>
      </c>
      <c r="AT35">
        <v>0.5</v>
      </c>
      <c r="AU35">
        <f t="shared" si="28"/>
        <v>1095.8701658755624</v>
      </c>
      <c r="AV35">
        <f t="shared" si="29"/>
        <v>6.5284697714908022</v>
      </c>
      <c r="AW35">
        <f t="shared" si="30"/>
        <v>-72452.10162162302</v>
      </c>
      <c r="AX35">
        <f t="shared" si="31"/>
        <v>0.81681034482758619</v>
      </c>
      <c r="AY35">
        <f t="shared" si="32"/>
        <v>6.4845430349218447E-3</v>
      </c>
      <c r="AZ35">
        <f t="shared" si="33"/>
        <v>702.0344827586207</v>
      </c>
      <c r="BA35" t="s">
        <v>382</v>
      </c>
      <c r="BB35">
        <v>0.85</v>
      </c>
      <c r="BC35">
        <f t="shared" si="34"/>
        <v>3.7899999999999996</v>
      </c>
      <c r="BD35">
        <f t="shared" si="35"/>
        <v>-161.88277856707944</v>
      </c>
      <c r="BE35">
        <f t="shared" si="36"/>
        <v>0.99883786178834366</v>
      </c>
      <c r="BF35">
        <f t="shared" si="37"/>
        <v>0.8631174195531166</v>
      </c>
      <c r="BG35">
        <f t="shared" si="38"/>
        <v>1.279131416088521</v>
      </c>
      <c r="BH35">
        <f t="shared" si="39"/>
        <v>1299.982</v>
      </c>
      <c r="BI35">
        <f t="shared" si="40"/>
        <v>1095.8701658755624</v>
      </c>
      <c r="BJ35">
        <f t="shared" si="41"/>
        <v>0.84298872282505644</v>
      </c>
      <c r="BK35">
        <f t="shared" si="42"/>
        <v>0.19597744565011288</v>
      </c>
      <c r="BL35">
        <v>6</v>
      </c>
      <c r="BM35">
        <v>0.5</v>
      </c>
      <c r="BN35" t="s">
        <v>289</v>
      </c>
      <c r="BO35">
        <v>2</v>
      </c>
      <c r="BP35">
        <v>1604010445.75</v>
      </c>
      <c r="BQ35">
        <v>390.10070000000002</v>
      </c>
      <c r="BR35">
        <v>399.60180000000003</v>
      </c>
      <c r="BS35">
        <v>17.2731033333333</v>
      </c>
      <c r="BT35">
        <v>13.07273</v>
      </c>
      <c r="BU35">
        <v>388.07616666666701</v>
      </c>
      <c r="BV35">
        <v>17.253986666666702</v>
      </c>
      <c r="BW35">
        <v>500.02763333333297</v>
      </c>
      <c r="BX35">
        <v>101.446</v>
      </c>
      <c r="BY35">
        <v>5.1314256666666697E-2</v>
      </c>
      <c r="BZ35">
        <v>37.047730000000001</v>
      </c>
      <c r="CA35">
        <v>36.7949366666667</v>
      </c>
      <c r="CB35">
        <v>999.9</v>
      </c>
      <c r="CC35">
        <v>0</v>
      </c>
      <c r="CD35">
        <v>0</v>
      </c>
      <c r="CE35">
        <v>9997.7919999999995</v>
      </c>
      <c r="CF35">
        <v>0</v>
      </c>
      <c r="CG35">
        <v>263.66876666666701</v>
      </c>
      <c r="CH35">
        <v>1299.982</v>
      </c>
      <c r="CI35">
        <v>0.899992666666667</v>
      </c>
      <c r="CJ35">
        <v>0.100007333333333</v>
      </c>
      <c r="CK35">
        <v>0</v>
      </c>
      <c r="CL35">
        <v>618.25876666666602</v>
      </c>
      <c r="CM35">
        <v>4.9993800000000004</v>
      </c>
      <c r="CN35">
        <v>8116.1626666666698</v>
      </c>
      <c r="CO35">
        <v>10363.8733333333</v>
      </c>
      <c r="CP35">
        <v>46.625</v>
      </c>
      <c r="CQ35">
        <v>48.311999999999998</v>
      </c>
      <c r="CR35">
        <v>47.125</v>
      </c>
      <c r="CS35">
        <v>48.603999999999999</v>
      </c>
      <c r="CT35">
        <v>48.9664</v>
      </c>
      <c r="CU35">
        <v>1165.4743333333299</v>
      </c>
      <c r="CV35">
        <v>129.50966666666699</v>
      </c>
      <c r="CW35">
        <v>0</v>
      </c>
      <c r="CX35">
        <v>108.799999952316</v>
      </c>
      <c r="CY35">
        <v>0</v>
      </c>
      <c r="CZ35">
        <v>618.175730769231</v>
      </c>
      <c r="DA35">
        <v>-12.278871808126301</v>
      </c>
      <c r="DB35">
        <v>-156.716581463707</v>
      </c>
      <c r="DC35">
        <v>8115.4484615384599</v>
      </c>
      <c r="DD35">
        <v>15</v>
      </c>
      <c r="DE35">
        <v>1604009751.5999999</v>
      </c>
      <c r="DF35" t="s">
        <v>355</v>
      </c>
      <c r="DG35">
        <v>1604009751.5999999</v>
      </c>
      <c r="DH35">
        <v>1604009734.0999999</v>
      </c>
      <c r="DI35">
        <v>6</v>
      </c>
      <c r="DJ35">
        <v>0.374</v>
      </c>
      <c r="DK35">
        <v>-0.10100000000000001</v>
      </c>
      <c r="DL35">
        <v>2.024</v>
      </c>
      <c r="DM35">
        <v>1.9E-2</v>
      </c>
      <c r="DN35">
        <v>413</v>
      </c>
      <c r="DO35">
        <v>16</v>
      </c>
      <c r="DP35">
        <v>0.62</v>
      </c>
      <c r="DQ35">
        <v>0.05</v>
      </c>
      <c r="DR35">
        <v>6.4939375601594298</v>
      </c>
      <c r="DS35">
        <v>4.2232970380177397</v>
      </c>
      <c r="DT35">
        <v>0.34526930642812897</v>
      </c>
      <c r="DU35">
        <v>0</v>
      </c>
      <c r="DV35">
        <v>-9.4810222580645203</v>
      </c>
      <c r="DW35">
        <v>-4.8944022580644999</v>
      </c>
      <c r="DX35">
        <v>0.40774526843804199</v>
      </c>
      <c r="DY35">
        <v>0</v>
      </c>
      <c r="DZ35">
        <v>4.2004454838709702</v>
      </c>
      <c r="EA35">
        <v>-6.2940967741933598E-2</v>
      </c>
      <c r="EB35">
        <v>5.8887721699090699E-3</v>
      </c>
      <c r="EC35">
        <v>1</v>
      </c>
      <c r="ED35">
        <v>1</v>
      </c>
      <c r="EE35">
        <v>3</v>
      </c>
      <c r="EF35" t="s">
        <v>291</v>
      </c>
      <c r="EG35">
        <v>100</v>
      </c>
      <c r="EH35">
        <v>100</v>
      </c>
      <c r="EI35">
        <v>2.024</v>
      </c>
      <c r="EJ35">
        <v>1.9099999999999999E-2</v>
      </c>
      <c r="EK35">
        <v>2.02447619047626</v>
      </c>
      <c r="EL35">
        <v>0</v>
      </c>
      <c r="EM35">
        <v>0</v>
      </c>
      <c r="EN35">
        <v>0</v>
      </c>
      <c r="EO35">
        <v>1.9125000000002501E-2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11.7</v>
      </c>
      <c r="EX35">
        <v>12</v>
      </c>
      <c r="EY35">
        <v>2</v>
      </c>
      <c r="EZ35">
        <v>488.53500000000003</v>
      </c>
      <c r="FA35">
        <v>512.84699999999998</v>
      </c>
      <c r="FB35">
        <v>36.052500000000002</v>
      </c>
      <c r="FC35">
        <v>34.045200000000001</v>
      </c>
      <c r="FD35">
        <v>30.0001</v>
      </c>
      <c r="FE35">
        <v>33.605200000000004</v>
      </c>
      <c r="FF35">
        <v>33.667700000000004</v>
      </c>
      <c r="FG35">
        <v>19.841200000000001</v>
      </c>
      <c r="FH35">
        <v>0</v>
      </c>
      <c r="FI35">
        <v>100</v>
      </c>
      <c r="FJ35">
        <v>-999.9</v>
      </c>
      <c r="FK35">
        <v>400</v>
      </c>
      <c r="FL35">
        <v>30.581800000000001</v>
      </c>
      <c r="FM35">
        <v>101.089</v>
      </c>
      <c r="FN35">
        <v>100.548</v>
      </c>
    </row>
    <row r="36" spans="1:170" x14ac:dyDescent="0.25">
      <c r="A36">
        <v>20</v>
      </c>
      <c r="B36">
        <v>1604010576</v>
      </c>
      <c r="C36">
        <v>2415.5</v>
      </c>
      <c r="D36" t="s">
        <v>383</v>
      </c>
      <c r="E36" t="s">
        <v>384</v>
      </c>
      <c r="F36" t="s">
        <v>380</v>
      </c>
      <c r="G36" t="s">
        <v>285</v>
      </c>
      <c r="H36">
        <v>1604010568.25</v>
      </c>
      <c r="I36">
        <f t="shared" si="0"/>
        <v>2.5821182313353489E-3</v>
      </c>
      <c r="J36">
        <f t="shared" si="1"/>
        <v>4.5341065820068929</v>
      </c>
      <c r="K36">
        <f t="shared" si="2"/>
        <v>393.30176666666699</v>
      </c>
      <c r="L36">
        <f t="shared" si="3"/>
        <v>233.5104159798812</v>
      </c>
      <c r="M36">
        <f t="shared" si="4"/>
        <v>23.700067319010831</v>
      </c>
      <c r="N36">
        <f t="shared" si="5"/>
        <v>39.918040947214109</v>
      </c>
      <c r="O36">
        <f t="shared" si="6"/>
        <v>5.3967909426030303E-2</v>
      </c>
      <c r="P36">
        <f t="shared" si="7"/>
        <v>2.954652607128966</v>
      </c>
      <c r="Q36">
        <f t="shared" si="8"/>
        <v>5.3426206548722037E-2</v>
      </c>
      <c r="R36">
        <f t="shared" si="9"/>
        <v>3.343959570564007E-2</v>
      </c>
      <c r="S36">
        <f t="shared" si="10"/>
        <v>214.77452053054395</v>
      </c>
      <c r="T36">
        <f t="shared" si="11"/>
        <v>37.722752617139392</v>
      </c>
      <c r="U36">
        <f t="shared" si="12"/>
        <v>36.943660000000001</v>
      </c>
      <c r="V36">
        <f t="shared" si="13"/>
        <v>6.285515894113459</v>
      </c>
      <c r="W36">
        <f t="shared" si="14"/>
        <v>24.717300437294131</v>
      </c>
      <c r="X36">
        <f t="shared" si="15"/>
        <v>1.5700531637546253</v>
      </c>
      <c r="Y36">
        <f t="shared" si="16"/>
        <v>6.35204142838223</v>
      </c>
      <c r="Z36">
        <f t="shared" si="17"/>
        <v>4.7154627303588335</v>
      </c>
      <c r="AA36">
        <f t="shared" si="18"/>
        <v>-113.87141400188888</v>
      </c>
      <c r="AB36">
        <f t="shared" si="19"/>
        <v>30.734181148502607</v>
      </c>
      <c r="AC36">
        <f t="shared" si="20"/>
        <v>2.4778796467106945</v>
      </c>
      <c r="AD36">
        <f t="shared" si="21"/>
        <v>134.11516732386838</v>
      </c>
      <c r="AE36">
        <v>1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51884.564434641754</v>
      </c>
      <c r="AJ36" t="s">
        <v>286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385</v>
      </c>
      <c r="AQ36">
        <v>753.54226923076897</v>
      </c>
      <c r="AR36">
        <v>0.28999999999999998</v>
      </c>
      <c r="AS36">
        <f t="shared" si="27"/>
        <v>-2597.4216180371345</v>
      </c>
      <c r="AT36">
        <v>0.5</v>
      </c>
      <c r="AU36">
        <f t="shared" si="28"/>
        <v>1095.9153098605325</v>
      </c>
      <c r="AV36">
        <f t="shared" si="29"/>
        <v>4.5341065820068929</v>
      </c>
      <c r="AW36">
        <f t="shared" si="30"/>
        <v>-1423277.0586848059</v>
      </c>
      <c r="AX36">
        <f t="shared" si="31"/>
        <v>1.1724137931034482</v>
      </c>
      <c r="AY36">
        <f t="shared" si="32"/>
        <v>4.664460853707442E-3</v>
      </c>
      <c r="AZ36">
        <f t="shared" si="33"/>
        <v>11247.551724137931</v>
      </c>
      <c r="BA36" t="s">
        <v>386</v>
      </c>
      <c r="BB36">
        <v>-0.05</v>
      </c>
      <c r="BC36">
        <f t="shared" si="34"/>
        <v>0.33999999999999997</v>
      </c>
      <c r="BD36">
        <f t="shared" si="35"/>
        <v>-2215.4478506787327</v>
      </c>
      <c r="BE36">
        <f t="shared" si="36"/>
        <v>0.99989577362030324</v>
      </c>
      <c r="BF36">
        <f t="shared" si="37"/>
        <v>1.0532243318852628</v>
      </c>
      <c r="BG36">
        <f t="shared" si="38"/>
        <v>1.2808395739241172</v>
      </c>
      <c r="BH36">
        <f t="shared" si="39"/>
        <v>1300.0356666666701</v>
      </c>
      <c r="BI36">
        <f t="shared" si="40"/>
        <v>1095.9153098605325</v>
      </c>
      <c r="BJ36">
        <f t="shared" si="41"/>
        <v>0.84298864866568757</v>
      </c>
      <c r="BK36">
        <f t="shared" si="42"/>
        <v>0.19597729733137537</v>
      </c>
      <c r="BL36">
        <v>6</v>
      </c>
      <c r="BM36">
        <v>0.5</v>
      </c>
      <c r="BN36" t="s">
        <v>289</v>
      </c>
      <c r="BO36">
        <v>2</v>
      </c>
      <c r="BP36">
        <v>1604010568.25</v>
      </c>
      <c r="BQ36">
        <v>393.30176666666699</v>
      </c>
      <c r="BR36">
        <v>399.96146666666698</v>
      </c>
      <c r="BS36">
        <v>15.4693133333333</v>
      </c>
      <c r="BT36">
        <v>12.4186533333333</v>
      </c>
      <c r="BU36">
        <v>391.27716666666697</v>
      </c>
      <c r="BV36">
        <v>15.450200000000001</v>
      </c>
      <c r="BW36">
        <v>499.991733333333</v>
      </c>
      <c r="BX36">
        <v>101.443266666667</v>
      </c>
      <c r="BY36">
        <v>5.1423493333333299E-2</v>
      </c>
      <c r="BZ36">
        <v>37.136603333333298</v>
      </c>
      <c r="CA36">
        <v>36.943660000000001</v>
      </c>
      <c r="CB36">
        <v>999.9</v>
      </c>
      <c r="CC36">
        <v>0</v>
      </c>
      <c r="CD36">
        <v>0</v>
      </c>
      <c r="CE36">
        <v>9999.4840000000004</v>
      </c>
      <c r="CF36">
        <v>0</v>
      </c>
      <c r="CG36">
        <v>278.37273333333297</v>
      </c>
      <c r="CH36">
        <v>1300.0356666666701</v>
      </c>
      <c r="CI36">
        <v>0.89999430000000002</v>
      </c>
      <c r="CJ36">
        <v>0.10000566666666701</v>
      </c>
      <c r="CK36">
        <v>0</v>
      </c>
      <c r="CL36">
        <v>754.916333333333</v>
      </c>
      <c r="CM36">
        <v>4.9993800000000004</v>
      </c>
      <c r="CN36">
        <v>9844.0833333333303</v>
      </c>
      <c r="CO36">
        <v>10364.2866666667</v>
      </c>
      <c r="CP36">
        <v>46.686999999999998</v>
      </c>
      <c r="CQ36">
        <v>48.436999999999998</v>
      </c>
      <c r="CR36">
        <v>47.199599999999997</v>
      </c>
      <c r="CS36">
        <v>48.686999999999998</v>
      </c>
      <c r="CT36">
        <v>49.049599999999998</v>
      </c>
      <c r="CU36">
        <v>1165.5246666666701</v>
      </c>
      <c r="CV36">
        <v>129.511666666667</v>
      </c>
      <c r="CW36">
        <v>0</v>
      </c>
      <c r="CX36">
        <v>121.90000009536701</v>
      </c>
      <c r="CY36">
        <v>0</v>
      </c>
      <c r="CZ36">
        <v>753.54226923076897</v>
      </c>
      <c r="DA36">
        <v>-169.92119655280999</v>
      </c>
      <c r="DB36">
        <v>-2122.4157260089</v>
      </c>
      <c r="DC36">
        <v>9826.8684615384609</v>
      </c>
      <c r="DD36">
        <v>15</v>
      </c>
      <c r="DE36">
        <v>1604009751.5999999</v>
      </c>
      <c r="DF36" t="s">
        <v>355</v>
      </c>
      <c r="DG36">
        <v>1604009751.5999999</v>
      </c>
      <c r="DH36">
        <v>1604009734.0999999</v>
      </c>
      <c r="DI36">
        <v>6</v>
      </c>
      <c r="DJ36">
        <v>0.374</v>
      </c>
      <c r="DK36">
        <v>-0.10100000000000001</v>
      </c>
      <c r="DL36">
        <v>2.024</v>
      </c>
      <c r="DM36">
        <v>1.9E-2</v>
      </c>
      <c r="DN36">
        <v>413</v>
      </c>
      <c r="DO36">
        <v>16</v>
      </c>
      <c r="DP36">
        <v>0.62</v>
      </c>
      <c r="DQ36">
        <v>0.05</v>
      </c>
      <c r="DR36">
        <v>4.5546738153313404</v>
      </c>
      <c r="DS36">
        <v>-1.3581527482576501</v>
      </c>
      <c r="DT36">
        <v>0.11154232860933599</v>
      </c>
      <c r="DU36">
        <v>0</v>
      </c>
      <c r="DV36">
        <v>-6.6769203225806502</v>
      </c>
      <c r="DW36">
        <v>1.75893967741938</v>
      </c>
      <c r="DX36">
        <v>0.14638199165382701</v>
      </c>
      <c r="DY36">
        <v>0</v>
      </c>
      <c r="DZ36">
        <v>3.0533887096774199</v>
      </c>
      <c r="EA36">
        <v>-0.24189580645161199</v>
      </c>
      <c r="EB36">
        <v>1.88150447252322E-2</v>
      </c>
      <c r="EC36">
        <v>0</v>
      </c>
      <c r="ED36">
        <v>0</v>
      </c>
      <c r="EE36">
        <v>3</v>
      </c>
      <c r="EF36" t="s">
        <v>296</v>
      </c>
      <c r="EG36">
        <v>100</v>
      </c>
      <c r="EH36">
        <v>100</v>
      </c>
      <c r="EI36">
        <v>2.0249999999999999</v>
      </c>
      <c r="EJ36">
        <v>1.9099999999999999E-2</v>
      </c>
      <c r="EK36">
        <v>2.02447619047626</v>
      </c>
      <c r="EL36">
        <v>0</v>
      </c>
      <c r="EM36">
        <v>0</v>
      </c>
      <c r="EN36">
        <v>0</v>
      </c>
      <c r="EO36">
        <v>1.9125000000002501E-2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13.7</v>
      </c>
      <c r="EX36">
        <v>14</v>
      </c>
      <c r="EY36">
        <v>2</v>
      </c>
      <c r="EZ36">
        <v>480.90100000000001</v>
      </c>
      <c r="FA36">
        <v>511.38600000000002</v>
      </c>
      <c r="FB36">
        <v>36.150300000000001</v>
      </c>
      <c r="FC36">
        <v>34.078600000000002</v>
      </c>
      <c r="FD36">
        <v>30.0001</v>
      </c>
      <c r="FE36">
        <v>33.641599999999997</v>
      </c>
      <c r="FF36">
        <v>33.703000000000003</v>
      </c>
      <c r="FG36">
        <v>19.8398</v>
      </c>
      <c r="FH36">
        <v>0</v>
      </c>
      <c r="FI36">
        <v>100</v>
      </c>
      <c r="FJ36">
        <v>-999.9</v>
      </c>
      <c r="FK36">
        <v>400</v>
      </c>
      <c r="FL36">
        <v>30.581800000000001</v>
      </c>
      <c r="FM36">
        <v>101.086</v>
      </c>
      <c r="FN36">
        <v>100.545</v>
      </c>
    </row>
    <row r="37" spans="1:170" x14ac:dyDescent="0.25">
      <c r="A37">
        <v>21</v>
      </c>
      <c r="B37">
        <v>1604010701.5</v>
      </c>
      <c r="C37">
        <v>2541</v>
      </c>
      <c r="D37" t="s">
        <v>387</v>
      </c>
      <c r="E37" t="s">
        <v>388</v>
      </c>
      <c r="F37" t="s">
        <v>389</v>
      </c>
      <c r="G37" t="s">
        <v>341</v>
      </c>
      <c r="H37">
        <v>1604010693.75</v>
      </c>
      <c r="I37">
        <f t="shared" si="0"/>
        <v>2.8924337850947069E-3</v>
      </c>
      <c r="J37">
        <f t="shared" si="1"/>
        <v>6.6100039118146192</v>
      </c>
      <c r="K37">
        <f t="shared" si="2"/>
        <v>392.29860000000002</v>
      </c>
      <c r="L37">
        <f t="shared" si="3"/>
        <v>191.79128057865316</v>
      </c>
      <c r="M37">
        <f t="shared" si="4"/>
        <v>19.464783882860431</v>
      </c>
      <c r="N37">
        <f t="shared" si="5"/>
        <v>39.814153404211737</v>
      </c>
      <c r="O37">
        <f t="shared" si="6"/>
        <v>6.0062046749668835E-2</v>
      </c>
      <c r="P37">
        <f t="shared" si="7"/>
        <v>2.9528326731154535</v>
      </c>
      <c r="Q37">
        <f t="shared" si="8"/>
        <v>5.9391508017340965E-2</v>
      </c>
      <c r="R37">
        <f t="shared" si="9"/>
        <v>3.7179313879350445E-2</v>
      </c>
      <c r="S37">
        <f t="shared" si="10"/>
        <v>214.7702581946844</v>
      </c>
      <c r="T37">
        <f t="shared" si="11"/>
        <v>37.746626213421209</v>
      </c>
      <c r="U37">
        <f t="shared" si="12"/>
        <v>36.950859999999999</v>
      </c>
      <c r="V37">
        <f t="shared" si="13"/>
        <v>6.2879874954240069</v>
      </c>
      <c r="W37">
        <f t="shared" si="14"/>
        <v>24.043332278272807</v>
      </c>
      <c r="X37">
        <f t="shared" si="15"/>
        <v>1.5358531096811698</v>
      </c>
      <c r="Y37">
        <f t="shared" si="16"/>
        <v>6.3878546114386623</v>
      </c>
      <c r="Z37">
        <f t="shared" si="17"/>
        <v>4.7521343857428366</v>
      </c>
      <c r="AA37">
        <f t="shared" si="18"/>
        <v>-127.55632992267658</v>
      </c>
      <c r="AB37">
        <f t="shared" si="19"/>
        <v>45.988768369727225</v>
      </c>
      <c r="AC37">
        <f t="shared" si="20"/>
        <v>3.712015737062988</v>
      </c>
      <c r="AD37">
        <f t="shared" si="21"/>
        <v>136.91471237879801</v>
      </c>
      <c r="AE37">
        <v>8</v>
      </c>
      <c r="AF37">
        <v>2</v>
      </c>
      <c r="AG37">
        <f t="shared" si="22"/>
        <v>1</v>
      </c>
      <c r="AH37">
        <f t="shared" si="23"/>
        <v>0</v>
      </c>
      <c r="AI37">
        <f t="shared" si="24"/>
        <v>51815.856943751023</v>
      </c>
      <c r="AJ37" t="s">
        <v>286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390</v>
      </c>
      <c r="AQ37">
        <v>778.72961538461504</v>
      </c>
      <c r="AR37">
        <v>951.26</v>
      </c>
      <c r="AS37">
        <f t="shared" si="27"/>
        <v>0.18137037677962387</v>
      </c>
      <c r="AT37">
        <v>0.5</v>
      </c>
      <c r="AU37">
        <f t="shared" si="28"/>
        <v>1095.8951718528729</v>
      </c>
      <c r="AV37">
        <f t="shared" si="29"/>
        <v>6.6100039118146192</v>
      </c>
      <c r="AW37">
        <f t="shared" si="30"/>
        <v>99.381460114963105</v>
      </c>
      <c r="AX37">
        <f t="shared" si="31"/>
        <v>0.99937976998927736</v>
      </c>
      <c r="AY37">
        <f t="shared" si="32"/>
        <v>6.5587946513882616E-3</v>
      </c>
      <c r="AZ37">
        <f t="shared" si="33"/>
        <v>2.4292201921661793</v>
      </c>
      <c r="BA37" t="s">
        <v>391</v>
      </c>
      <c r="BB37">
        <v>0.59</v>
      </c>
      <c r="BC37">
        <f t="shared" si="34"/>
        <v>950.67</v>
      </c>
      <c r="BD37">
        <f t="shared" si="35"/>
        <v>0.18148293794417089</v>
      </c>
      <c r="BE37">
        <f t="shared" si="36"/>
        <v>0.70851665956357368</v>
      </c>
      <c r="BF37">
        <f t="shared" si="37"/>
        <v>0.73173353604029889</v>
      </c>
      <c r="BG37">
        <f t="shared" si="38"/>
        <v>0.90741271026501658</v>
      </c>
      <c r="BH37">
        <f t="shared" si="39"/>
        <v>1300.0119999999999</v>
      </c>
      <c r="BI37">
        <f t="shared" si="40"/>
        <v>1095.8951718528729</v>
      </c>
      <c r="BJ37">
        <f t="shared" si="41"/>
        <v>0.84298850460832131</v>
      </c>
      <c r="BK37">
        <f t="shared" si="42"/>
        <v>0.19597700921664243</v>
      </c>
      <c r="BL37">
        <v>6</v>
      </c>
      <c r="BM37">
        <v>0.5</v>
      </c>
      <c r="BN37" t="s">
        <v>289</v>
      </c>
      <c r="BO37">
        <v>2</v>
      </c>
      <c r="BP37">
        <v>1604010693.75</v>
      </c>
      <c r="BQ37">
        <v>392.29860000000002</v>
      </c>
      <c r="BR37">
        <v>401.59289999999999</v>
      </c>
      <c r="BS37">
        <v>15.133136666666701</v>
      </c>
      <c r="BT37">
        <v>11.714499999999999</v>
      </c>
      <c r="BU37">
        <v>390.27406666666701</v>
      </c>
      <c r="BV37">
        <v>15.11402</v>
      </c>
      <c r="BW37">
        <v>499.96460000000002</v>
      </c>
      <c r="BX37">
        <v>101.439133333333</v>
      </c>
      <c r="BY37">
        <v>5.027653E-2</v>
      </c>
      <c r="BZ37">
        <v>37.239746666666697</v>
      </c>
      <c r="CA37">
        <v>36.950859999999999</v>
      </c>
      <c r="CB37">
        <v>999.9</v>
      </c>
      <c r="CC37">
        <v>0</v>
      </c>
      <c r="CD37">
        <v>0</v>
      </c>
      <c r="CE37">
        <v>9989.5666666666693</v>
      </c>
      <c r="CF37">
        <v>0</v>
      </c>
      <c r="CG37">
        <v>216.76353333333299</v>
      </c>
      <c r="CH37">
        <v>1300.0119999999999</v>
      </c>
      <c r="CI37">
        <v>0.89999949999999995</v>
      </c>
      <c r="CJ37">
        <v>0.100000493333333</v>
      </c>
      <c r="CK37">
        <v>0</v>
      </c>
      <c r="CL37">
        <v>778.72826666666595</v>
      </c>
      <c r="CM37">
        <v>4.9993800000000004</v>
      </c>
      <c r="CN37">
        <v>10307.083333333299</v>
      </c>
      <c r="CO37">
        <v>10364.120000000001</v>
      </c>
      <c r="CP37">
        <v>46.75</v>
      </c>
      <c r="CQ37">
        <v>48.491599999999998</v>
      </c>
      <c r="CR37">
        <v>47.25</v>
      </c>
      <c r="CS37">
        <v>48.75</v>
      </c>
      <c r="CT37">
        <v>49.070399999999999</v>
      </c>
      <c r="CU37">
        <v>1165.509</v>
      </c>
      <c r="CV37">
        <v>129.50299999999999</v>
      </c>
      <c r="CW37">
        <v>0</v>
      </c>
      <c r="CX37">
        <v>124.40000009536701</v>
      </c>
      <c r="CY37">
        <v>0</v>
      </c>
      <c r="CZ37">
        <v>778.72961538461504</v>
      </c>
      <c r="DA37">
        <v>-146.17935041894501</v>
      </c>
      <c r="DB37">
        <v>-1895.8256408654299</v>
      </c>
      <c r="DC37">
        <v>10307.0115384615</v>
      </c>
      <c r="DD37">
        <v>15</v>
      </c>
      <c r="DE37">
        <v>1604009751.5999999</v>
      </c>
      <c r="DF37" t="s">
        <v>355</v>
      </c>
      <c r="DG37">
        <v>1604009751.5999999</v>
      </c>
      <c r="DH37">
        <v>1604009734.0999999</v>
      </c>
      <c r="DI37">
        <v>6</v>
      </c>
      <c r="DJ37">
        <v>0.374</v>
      </c>
      <c r="DK37">
        <v>-0.10100000000000001</v>
      </c>
      <c r="DL37">
        <v>2.024</v>
      </c>
      <c r="DM37">
        <v>1.9E-2</v>
      </c>
      <c r="DN37">
        <v>413</v>
      </c>
      <c r="DO37">
        <v>16</v>
      </c>
      <c r="DP37">
        <v>0.62</v>
      </c>
      <c r="DQ37">
        <v>0.05</v>
      </c>
      <c r="DR37">
        <v>6.6767541879969503</v>
      </c>
      <c r="DS37">
        <v>6.7245461046865902</v>
      </c>
      <c r="DT37">
        <v>1.4289509668234599</v>
      </c>
      <c r="DU37">
        <v>0</v>
      </c>
      <c r="DV37">
        <v>-9.2671087096774194</v>
      </c>
      <c r="DW37">
        <v>-4.2719448387096701</v>
      </c>
      <c r="DX37">
        <v>1.8653062990535001</v>
      </c>
      <c r="DY37">
        <v>0</v>
      </c>
      <c r="DZ37">
        <v>3.4189435483870998</v>
      </c>
      <c r="EA37">
        <v>-0.14627854838710599</v>
      </c>
      <c r="EB37">
        <v>1.15640643453391E-2</v>
      </c>
      <c r="EC37">
        <v>1</v>
      </c>
      <c r="ED37">
        <v>1</v>
      </c>
      <c r="EE37">
        <v>3</v>
      </c>
      <c r="EF37" t="s">
        <v>291</v>
      </c>
      <c r="EG37">
        <v>100</v>
      </c>
      <c r="EH37">
        <v>100</v>
      </c>
      <c r="EI37">
        <v>2.024</v>
      </c>
      <c r="EJ37">
        <v>1.9199999999999998E-2</v>
      </c>
      <c r="EK37">
        <v>2.02447619047626</v>
      </c>
      <c r="EL37">
        <v>0</v>
      </c>
      <c r="EM37">
        <v>0</v>
      </c>
      <c r="EN37">
        <v>0</v>
      </c>
      <c r="EO37">
        <v>1.9125000000002501E-2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15.8</v>
      </c>
      <c r="EX37">
        <v>16.100000000000001</v>
      </c>
      <c r="EY37">
        <v>2</v>
      </c>
      <c r="EZ37">
        <v>472.80200000000002</v>
      </c>
      <c r="FA37">
        <v>511.363</v>
      </c>
      <c r="FB37">
        <v>36.212000000000003</v>
      </c>
      <c r="FC37">
        <v>34.151299999999999</v>
      </c>
      <c r="FD37">
        <v>30.000800000000002</v>
      </c>
      <c r="FE37">
        <v>33.713299999999997</v>
      </c>
      <c r="FF37">
        <v>33.777500000000003</v>
      </c>
      <c r="FG37">
        <v>19.601600000000001</v>
      </c>
      <c r="FH37">
        <v>0</v>
      </c>
      <c r="FI37">
        <v>100</v>
      </c>
      <c r="FJ37">
        <v>-999.9</v>
      </c>
      <c r="FK37">
        <v>400</v>
      </c>
      <c r="FL37">
        <v>30.581800000000001</v>
      </c>
      <c r="FM37">
        <v>101.065</v>
      </c>
      <c r="FN37">
        <v>100.52</v>
      </c>
    </row>
    <row r="38" spans="1:170" x14ac:dyDescent="0.25">
      <c r="A38">
        <v>22</v>
      </c>
      <c r="B38">
        <v>1604010806</v>
      </c>
      <c r="C38">
        <v>2645.5</v>
      </c>
      <c r="D38" t="s">
        <v>392</v>
      </c>
      <c r="E38" t="s">
        <v>393</v>
      </c>
      <c r="F38" t="s">
        <v>389</v>
      </c>
      <c r="G38" t="s">
        <v>341</v>
      </c>
      <c r="H38">
        <v>1604010798</v>
      </c>
      <c r="I38">
        <f t="shared" si="0"/>
        <v>2.3385872371772609E-3</v>
      </c>
      <c r="J38">
        <f t="shared" si="1"/>
        <v>4.8959293936765649</v>
      </c>
      <c r="K38">
        <f t="shared" si="2"/>
        <v>393.08880645161298</v>
      </c>
      <c r="L38">
        <f t="shared" si="3"/>
        <v>199.12514433597471</v>
      </c>
      <c r="M38">
        <f t="shared" si="4"/>
        <v>20.209049752459826</v>
      </c>
      <c r="N38">
        <f t="shared" si="5"/>
        <v>39.894264851415414</v>
      </c>
      <c r="O38">
        <f t="shared" si="6"/>
        <v>4.6443103566100076E-2</v>
      </c>
      <c r="P38">
        <f t="shared" si="7"/>
        <v>2.954014156516573</v>
      </c>
      <c r="Q38">
        <f t="shared" si="8"/>
        <v>4.6041237184528232E-2</v>
      </c>
      <c r="R38">
        <f t="shared" si="9"/>
        <v>2.8811589378220391E-2</v>
      </c>
      <c r="S38">
        <f t="shared" si="10"/>
        <v>214.76620933665245</v>
      </c>
      <c r="T38">
        <f t="shared" si="11"/>
        <v>37.839292689449707</v>
      </c>
      <c r="U38">
        <f t="shared" si="12"/>
        <v>37.183832258064498</v>
      </c>
      <c r="V38">
        <f t="shared" si="13"/>
        <v>6.3684184507984503</v>
      </c>
      <c r="W38">
        <f t="shared" si="14"/>
        <v>22.148186433570981</v>
      </c>
      <c r="X38">
        <f t="shared" si="15"/>
        <v>1.4110173140851887</v>
      </c>
      <c r="Y38">
        <f t="shared" si="16"/>
        <v>6.3708029473079009</v>
      </c>
      <c r="Z38">
        <f t="shared" si="17"/>
        <v>4.957401136713262</v>
      </c>
      <c r="AA38">
        <f t="shared" si="18"/>
        <v>-103.1316971595172</v>
      </c>
      <c r="AB38">
        <f t="shared" si="19"/>
        <v>1.0937346808344803</v>
      </c>
      <c r="AC38">
        <f t="shared" si="20"/>
        <v>8.8324769782347323E-2</v>
      </c>
      <c r="AD38">
        <f t="shared" si="21"/>
        <v>112.8165716277521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51857.398470898079</v>
      </c>
      <c r="AJ38" t="s">
        <v>286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394</v>
      </c>
      <c r="AQ38">
        <v>732.69104000000004</v>
      </c>
      <c r="AR38">
        <v>962.66</v>
      </c>
      <c r="AS38">
        <f t="shared" si="27"/>
        <v>0.23888907817921168</v>
      </c>
      <c r="AT38">
        <v>0.5</v>
      </c>
      <c r="AU38">
        <f t="shared" si="28"/>
        <v>1095.8732389680727</v>
      </c>
      <c r="AV38">
        <f t="shared" si="29"/>
        <v>4.8959293936765649</v>
      </c>
      <c r="AW38">
        <f t="shared" si="30"/>
        <v>130.89607392917492</v>
      </c>
      <c r="AX38">
        <f t="shared" si="31"/>
        <v>0.99836910227910158</v>
      </c>
      <c r="AY38">
        <f t="shared" si="32"/>
        <v>4.9948084129210661E-3</v>
      </c>
      <c r="AZ38">
        <f t="shared" si="33"/>
        <v>2.3886107244510004</v>
      </c>
      <c r="BA38" t="s">
        <v>395</v>
      </c>
      <c r="BB38">
        <v>1.57</v>
      </c>
      <c r="BC38">
        <f t="shared" si="34"/>
        <v>961.08999999999992</v>
      </c>
      <c r="BD38">
        <f t="shared" si="35"/>
        <v>0.23927931827404295</v>
      </c>
      <c r="BE38">
        <f t="shared" si="36"/>
        <v>0.70523323038420382</v>
      </c>
      <c r="BF38">
        <f t="shared" si="37"/>
        <v>0.93035883711232348</v>
      </c>
      <c r="BG38">
        <f t="shared" si="38"/>
        <v>0.90293615869586752</v>
      </c>
      <c r="BH38">
        <f t="shared" si="39"/>
        <v>1299.98580645161</v>
      </c>
      <c r="BI38">
        <f t="shared" si="40"/>
        <v>1095.8732389680727</v>
      </c>
      <c r="BJ38">
        <f t="shared" si="41"/>
        <v>0.84298861843678508</v>
      </c>
      <c r="BK38">
        <f t="shared" si="42"/>
        <v>0.19597723687357008</v>
      </c>
      <c r="BL38">
        <v>6</v>
      </c>
      <c r="BM38">
        <v>0.5</v>
      </c>
      <c r="BN38" t="s">
        <v>289</v>
      </c>
      <c r="BO38">
        <v>2</v>
      </c>
      <c r="BP38">
        <v>1604010798</v>
      </c>
      <c r="BQ38">
        <v>393.08880645161298</v>
      </c>
      <c r="BR38">
        <v>400.06735483871</v>
      </c>
      <c r="BS38">
        <v>13.9031290322581</v>
      </c>
      <c r="BT38">
        <v>11.135719354838701</v>
      </c>
      <c r="BU38">
        <v>391.064419354839</v>
      </c>
      <c r="BV38">
        <v>13.8840161290323</v>
      </c>
      <c r="BW38">
        <v>499.978064516129</v>
      </c>
      <c r="BX38">
        <v>101.43893548387101</v>
      </c>
      <c r="BY38">
        <v>5.0255245161290298E-2</v>
      </c>
      <c r="BZ38">
        <v>37.1907</v>
      </c>
      <c r="CA38">
        <v>37.183832258064498</v>
      </c>
      <c r="CB38">
        <v>999.9</v>
      </c>
      <c r="CC38">
        <v>0</v>
      </c>
      <c r="CD38">
        <v>0</v>
      </c>
      <c r="CE38">
        <v>9996.2880645161295</v>
      </c>
      <c r="CF38">
        <v>0</v>
      </c>
      <c r="CG38">
        <v>229.25693548387099</v>
      </c>
      <c r="CH38">
        <v>1299.98580645161</v>
      </c>
      <c r="CI38">
        <v>0.89999467741935502</v>
      </c>
      <c r="CJ38">
        <v>0.10000519354838699</v>
      </c>
      <c r="CK38">
        <v>0</v>
      </c>
      <c r="CL38">
        <v>736.54932258064503</v>
      </c>
      <c r="CM38">
        <v>4.9993800000000004</v>
      </c>
      <c r="CN38">
        <v>9680.4474193548394</v>
      </c>
      <c r="CO38">
        <v>10363.8838709677</v>
      </c>
      <c r="CP38">
        <v>46.808</v>
      </c>
      <c r="CQ38">
        <v>48.436999999999998</v>
      </c>
      <c r="CR38">
        <v>47.268000000000001</v>
      </c>
      <c r="CS38">
        <v>48.774000000000001</v>
      </c>
      <c r="CT38">
        <v>49.125</v>
      </c>
      <c r="CU38">
        <v>1165.4819354838701</v>
      </c>
      <c r="CV38">
        <v>129.50548387096799</v>
      </c>
      <c r="CW38">
        <v>0</v>
      </c>
      <c r="CX38">
        <v>103.799999952316</v>
      </c>
      <c r="CY38">
        <v>0</v>
      </c>
      <c r="CZ38">
        <v>732.69104000000004</v>
      </c>
      <c r="DA38">
        <v>-230.935461889994</v>
      </c>
      <c r="DB38">
        <v>-2894.76077363901</v>
      </c>
      <c r="DC38">
        <v>9632.3467999999993</v>
      </c>
      <c r="DD38">
        <v>15</v>
      </c>
      <c r="DE38">
        <v>1604009751.5999999</v>
      </c>
      <c r="DF38" t="s">
        <v>355</v>
      </c>
      <c r="DG38">
        <v>1604009751.5999999</v>
      </c>
      <c r="DH38">
        <v>1604009734.0999999</v>
      </c>
      <c r="DI38">
        <v>6</v>
      </c>
      <c r="DJ38">
        <v>0.374</v>
      </c>
      <c r="DK38">
        <v>-0.10100000000000001</v>
      </c>
      <c r="DL38">
        <v>2.024</v>
      </c>
      <c r="DM38">
        <v>1.9E-2</v>
      </c>
      <c r="DN38">
        <v>413</v>
      </c>
      <c r="DO38">
        <v>16</v>
      </c>
      <c r="DP38">
        <v>0.62</v>
      </c>
      <c r="DQ38">
        <v>0.05</v>
      </c>
      <c r="DR38">
        <v>4.9204753744717902</v>
      </c>
      <c r="DS38">
        <v>-2.4297534148525499</v>
      </c>
      <c r="DT38">
        <v>0.204356415260075</v>
      </c>
      <c r="DU38">
        <v>0</v>
      </c>
      <c r="DV38">
        <v>-6.99412129032258</v>
      </c>
      <c r="DW38">
        <v>3.0375769354838802</v>
      </c>
      <c r="DX38">
        <v>0.25156207612977399</v>
      </c>
      <c r="DY38">
        <v>0</v>
      </c>
      <c r="DZ38">
        <v>2.7688425806451602</v>
      </c>
      <c r="EA38">
        <v>-0.15569322580646</v>
      </c>
      <c r="EB38">
        <v>1.3311631578276001E-2</v>
      </c>
      <c r="EC38">
        <v>1</v>
      </c>
      <c r="ED38">
        <v>1</v>
      </c>
      <c r="EE38">
        <v>3</v>
      </c>
      <c r="EF38" t="s">
        <v>291</v>
      </c>
      <c r="EG38">
        <v>100</v>
      </c>
      <c r="EH38">
        <v>100</v>
      </c>
      <c r="EI38">
        <v>2.0249999999999999</v>
      </c>
      <c r="EJ38">
        <v>1.9199999999999998E-2</v>
      </c>
      <c r="EK38">
        <v>2.02447619047626</v>
      </c>
      <c r="EL38">
        <v>0</v>
      </c>
      <c r="EM38">
        <v>0</v>
      </c>
      <c r="EN38">
        <v>0</v>
      </c>
      <c r="EO38">
        <v>1.9125000000002501E-2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17.600000000000001</v>
      </c>
      <c r="EX38">
        <v>17.899999999999999</v>
      </c>
      <c r="EY38">
        <v>2</v>
      </c>
      <c r="EZ38">
        <v>491.67200000000003</v>
      </c>
      <c r="FA38">
        <v>509.85300000000001</v>
      </c>
      <c r="FB38">
        <v>36.242899999999999</v>
      </c>
      <c r="FC38">
        <v>34.2836</v>
      </c>
      <c r="FD38">
        <v>30.000699999999998</v>
      </c>
      <c r="FE38">
        <v>33.825699999999998</v>
      </c>
      <c r="FF38">
        <v>33.892600000000002</v>
      </c>
      <c r="FG38">
        <v>19.732900000000001</v>
      </c>
      <c r="FH38">
        <v>0</v>
      </c>
      <c r="FI38">
        <v>100</v>
      </c>
      <c r="FJ38">
        <v>-999.9</v>
      </c>
      <c r="FK38">
        <v>400</v>
      </c>
      <c r="FL38">
        <v>30.581800000000001</v>
      </c>
      <c r="FM38">
        <v>101.041</v>
      </c>
      <c r="FN38">
        <v>100.497</v>
      </c>
    </row>
    <row r="39" spans="1:170" x14ac:dyDescent="0.25">
      <c r="A39">
        <v>23</v>
      </c>
      <c r="B39">
        <v>1604010950.5</v>
      </c>
      <c r="C39">
        <v>2790</v>
      </c>
      <c r="D39" t="s">
        <v>396</v>
      </c>
      <c r="E39" t="s">
        <v>397</v>
      </c>
      <c r="F39" t="s">
        <v>351</v>
      </c>
      <c r="G39" t="s">
        <v>311</v>
      </c>
      <c r="H39">
        <v>1604010942.5</v>
      </c>
      <c r="I39">
        <f t="shared" si="0"/>
        <v>3.0304629251840646E-3</v>
      </c>
      <c r="J39">
        <f t="shared" si="1"/>
        <v>4.9172753557134028</v>
      </c>
      <c r="K39">
        <f t="shared" si="2"/>
        <v>392.68312903225802</v>
      </c>
      <c r="L39">
        <f t="shared" si="3"/>
        <v>239.31826525917023</v>
      </c>
      <c r="M39">
        <f t="shared" si="4"/>
        <v>24.287730214190027</v>
      </c>
      <c r="N39">
        <f t="shared" si="5"/>
        <v>39.852294129204587</v>
      </c>
      <c r="O39">
        <f t="shared" si="6"/>
        <v>6.1901180901022146E-2</v>
      </c>
      <c r="P39">
        <f t="shared" si="7"/>
        <v>2.9541640619575591</v>
      </c>
      <c r="Q39">
        <f t="shared" si="8"/>
        <v>6.1189528334774659E-2</v>
      </c>
      <c r="R39">
        <f t="shared" si="9"/>
        <v>3.8306712556000225E-2</v>
      </c>
      <c r="S39">
        <f t="shared" si="10"/>
        <v>214.76871946384691</v>
      </c>
      <c r="T39">
        <f t="shared" si="11"/>
        <v>37.680035999496859</v>
      </c>
      <c r="U39">
        <f t="shared" si="12"/>
        <v>36.9261451612903</v>
      </c>
      <c r="V39">
        <f t="shared" si="13"/>
        <v>6.2795069572995903</v>
      </c>
      <c r="W39">
        <f t="shared" si="14"/>
        <v>22.652109109322375</v>
      </c>
      <c r="X39">
        <f t="shared" si="15"/>
        <v>1.4445400296043158</v>
      </c>
      <c r="Y39">
        <f t="shared" si="16"/>
        <v>6.3770663589547247</v>
      </c>
      <c r="Z39">
        <f t="shared" si="17"/>
        <v>4.8349669276952749</v>
      </c>
      <c r="AA39">
        <f t="shared" si="18"/>
        <v>-133.64341500061724</v>
      </c>
      <c r="AB39">
        <f t="shared" si="19"/>
        <v>45.005689947286783</v>
      </c>
      <c r="AC39">
        <f t="shared" si="20"/>
        <v>3.6300498580293321</v>
      </c>
      <c r="AD39">
        <f t="shared" si="21"/>
        <v>129.76104426854579</v>
      </c>
      <c r="AE39">
        <v>8</v>
      </c>
      <c r="AF39">
        <v>2</v>
      </c>
      <c r="AG39">
        <f t="shared" si="22"/>
        <v>1</v>
      </c>
      <c r="AH39">
        <f t="shared" si="23"/>
        <v>0</v>
      </c>
      <c r="AI39">
        <f t="shared" si="24"/>
        <v>51858.548074573773</v>
      </c>
      <c r="AJ39" t="s">
        <v>286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398</v>
      </c>
      <c r="AQ39">
        <v>536.45234615384595</v>
      </c>
      <c r="AR39">
        <v>658.55</v>
      </c>
      <c r="AS39">
        <f t="shared" si="27"/>
        <v>0.18540377168955136</v>
      </c>
      <c r="AT39">
        <v>0.5</v>
      </c>
      <c r="AU39">
        <f t="shared" si="28"/>
        <v>1095.8867534658066</v>
      </c>
      <c r="AV39">
        <f t="shared" si="29"/>
        <v>4.9172753557134028</v>
      </c>
      <c r="AW39">
        <f t="shared" si="30"/>
        <v>101.59076871858903</v>
      </c>
      <c r="AX39">
        <f t="shared" si="31"/>
        <v>1.0000455546275908</v>
      </c>
      <c r="AY39">
        <f t="shared" si="32"/>
        <v>5.014225072208685E-3</v>
      </c>
      <c r="AZ39">
        <f t="shared" si="33"/>
        <v>3.9534279857262167</v>
      </c>
      <c r="BA39" t="s">
        <v>399</v>
      </c>
      <c r="BB39">
        <v>-0.03</v>
      </c>
      <c r="BC39">
        <f t="shared" si="34"/>
        <v>658.57999999999993</v>
      </c>
      <c r="BD39">
        <f t="shared" si="35"/>
        <v>0.18539532607451489</v>
      </c>
      <c r="BE39">
        <f t="shared" si="36"/>
        <v>0.79811226476115138</v>
      </c>
      <c r="BF39">
        <f t="shared" si="37"/>
        <v>-2.1448138639281185</v>
      </c>
      <c r="BG39">
        <f t="shared" si="38"/>
        <v>1.0223540620023535</v>
      </c>
      <c r="BH39">
        <f t="shared" si="39"/>
        <v>1300.0019354838701</v>
      </c>
      <c r="BI39">
        <f t="shared" si="40"/>
        <v>1095.8867534658066</v>
      </c>
      <c r="BJ39">
        <f t="shared" si="41"/>
        <v>0.84298855528850392</v>
      </c>
      <c r="BK39">
        <f t="shared" si="42"/>
        <v>0.1959771105770082</v>
      </c>
      <c r="BL39">
        <v>6</v>
      </c>
      <c r="BM39">
        <v>0.5</v>
      </c>
      <c r="BN39" t="s">
        <v>289</v>
      </c>
      <c r="BO39">
        <v>2</v>
      </c>
      <c r="BP39">
        <v>1604010942.5</v>
      </c>
      <c r="BQ39">
        <v>392.68312903225802</v>
      </c>
      <c r="BR39">
        <v>400.01148387096799</v>
      </c>
      <c r="BS39">
        <v>14.2337225806452</v>
      </c>
      <c r="BT39">
        <v>10.6491193548387</v>
      </c>
      <c r="BU39">
        <v>390.78958064516098</v>
      </c>
      <c r="BV39">
        <v>14.2919032258065</v>
      </c>
      <c r="BW39">
        <v>500.026580645161</v>
      </c>
      <c r="BX39">
        <v>101.43564516129</v>
      </c>
      <c r="BY39">
        <v>5.1511232258064497E-2</v>
      </c>
      <c r="BZ39">
        <v>37.208729032258098</v>
      </c>
      <c r="CA39">
        <v>36.9261451612903</v>
      </c>
      <c r="CB39">
        <v>999.9</v>
      </c>
      <c r="CC39">
        <v>0</v>
      </c>
      <c r="CD39">
        <v>0</v>
      </c>
      <c r="CE39">
        <v>9997.4629032258108</v>
      </c>
      <c r="CF39">
        <v>0</v>
      </c>
      <c r="CG39">
        <v>202.80248387096799</v>
      </c>
      <c r="CH39">
        <v>1300.0019354838701</v>
      </c>
      <c r="CI39">
        <v>0.89999638709677399</v>
      </c>
      <c r="CJ39">
        <v>0.100003687096774</v>
      </c>
      <c r="CK39">
        <v>0</v>
      </c>
      <c r="CL39">
        <v>537.14412903225798</v>
      </c>
      <c r="CM39">
        <v>4.9993800000000004</v>
      </c>
      <c r="CN39">
        <v>7081.58387096774</v>
      </c>
      <c r="CO39">
        <v>10364.0258064516</v>
      </c>
      <c r="CP39">
        <v>46.75</v>
      </c>
      <c r="CQ39">
        <v>48.436999999999998</v>
      </c>
      <c r="CR39">
        <v>47.25</v>
      </c>
      <c r="CS39">
        <v>48.686999999999998</v>
      </c>
      <c r="CT39">
        <v>49.112806451612897</v>
      </c>
      <c r="CU39">
        <v>1165.49774193548</v>
      </c>
      <c r="CV39">
        <v>129.50419354838701</v>
      </c>
      <c r="CW39">
        <v>0</v>
      </c>
      <c r="CX39">
        <v>144</v>
      </c>
      <c r="CY39">
        <v>0</v>
      </c>
      <c r="CZ39">
        <v>536.45234615384595</v>
      </c>
      <c r="DA39">
        <v>-54.637572641902601</v>
      </c>
      <c r="DB39">
        <v>-680.32752123791295</v>
      </c>
      <c r="DC39">
        <v>7072.9453846153901</v>
      </c>
      <c r="DD39">
        <v>15</v>
      </c>
      <c r="DE39">
        <v>1604010879</v>
      </c>
      <c r="DF39" t="s">
        <v>400</v>
      </c>
      <c r="DG39">
        <v>1604010878.5</v>
      </c>
      <c r="DH39">
        <v>1604010879</v>
      </c>
      <c r="DI39">
        <v>7</v>
      </c>
      <c r="DJ39">
        <v>-0.13100000000000001</v>
      </c>
      <c r="DK39">
        <v>-7.6999999999999999E-2</v>
      </c>
      <c r="DL39">
        <v>1.893</v>
      </c>
      <c r="DM39">
        <v>-5.8000000000000003E-2</v>
      </c>
      <c r="DN39">
        <v>400</v>
      </c>
      <c r="DO39">
        <v>11</v>
      </c>
      <c r="DP39">
        <v>0.71</v>
      </c>
      <c r="DQ39">
        <v>0.03</v>
      </c>
      <c r="DR39">
        <v>4.9225928172701501</v>
      </c>
      <c r="DS39">
        <v>-0.92710573638815097</v>
      </c>
      <c r="DT39">
        <v>6.8713224054655103E-2</v>
      </c>
      <c r="DU39">
        <v>0</v>
      </c>
      <c r="DV39">
        <v>-7.3283970967741903</v>
      </c>
      <c r="DW39">
        <v>1.12735645161292</v>
      </c>
      <c r="DX39">
        <v>8.6813686901932502E-2</v>
      </c>
      <c r="DY39">
        <v>0</v>
      </c>
      <c r="DZ39">
        <v>3.5846041935483899</v>
      </c>
      <c r="EA39">
        <v>4.8735967741934498E-2</v>
      </c>
      <c r="EB39">
        <v>4.9949359995858297E-3</v>
      </c>
      <c r="EC39">
        <v>1</v>
      </c>
      <c r="ED39">
        <v>1</v>
      </c>
      <c r="EE39">
        <v>3</v>
      </c>
      <c r="EF39" t="s">
        <v>291</v>
      </c>
      <c r="EG39">
        <v>100</v>
      </c>
      <c r="EH39">
        <v>100</v>
      </c>
      <c r="EI39">
        <v>1.893</v>
      </c>
      <c r="EJ39">
        <v>-5.8200000000000002E-2</v>
      </c>
      <c r="EK39">
        <v>1.89345000000009</v>
      </c>
      <c r="EL39">
        <v>0</v>
      </c>
      <c r="EM39">
        <v>0</v>
      </c>
      <c r="EN39">
        <v>0</v>
      </c>
      <c r="EO39">
        <v>-5.8180952380952902E-2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1.2</v>
      </c>
      <c r="EX39">
        <v>1.2</v>
      </c>
      <c r="EY39">
        <v>2</v>
      </c>
      <c r="EZ39">
        <v>472.86</v>
      </c>
      <c r="FA39">
        <v>508.423</v>
      </c>
      <c r="FB39">
        <v>36.269399999999997</v>
      </c>
      <c r="FC39">
        <v>34.436900000000001</v>
      </c>
      <c r="FD39">
        <v>30.000699999999998</v>
      </c>
      <c r="FE39">
        <v>33.982599999999998</v>
      </c>
      <c r="FF39">
        <v>34.043799999999997</v>
      </c>
      <c r="FG39">
        <v>19.735399999999998</v>
      </c>
      <c r="FH39">
        <v>0</v>
      </c>
      <c r="FI39">
        <v>100</v>
      </c>
      <c r="FJ39">
        <v>-999.9</v>
      </c>
      <c r="FK39">
        <v>400</v>
      </c>
      <c r="FL39">
        <v>13.7995</v>
      </c>
      <c r="FM39">
        <v>101.012</v>
      </c>
      <c r="FN39">
        <v>100.47499999999999</v>
      </c>
    </row>
    <row r="40" spans="1:170" x14ac:dyDescent="0.25">
      <c r="A40">
        <v>24</v>
      </c>
      <c r="B40">
        <v>1604011065</v>
      </c>
      <c r="C40">
        <v>2904.5</v>
      </c>
      <c r="D40" t="s">
        <v>401</v>
      </c>
      <c r="E40" t="s">
        <v>402</v>
      </c>
      <c r="F40" t="s">
        <v>351</v>
      </c>
      <c r="G40" t="s">
        <v>311</v>
      </c>
      <c r="H40">
        <v>1604011057</v>
      </c>
      <c r="I40">
        <f t="shared" si="0"/>
        <v>5.155278021675396E-3</v>
      </c>
      <c r="J40">
        <f t="shared" si="1"/>
        <v>8.2490064164333177</v>
      </c>
      <c r="K40">
        <f t="shared" si="2"/>
        <v>387.77367741935501</v>
      </c>
      <c r="L40">
        <f t="shared" si="3"/>
        <v>251.5692835917321</v>
      </c>
      <c r="M40">
        <f t="shared" si="4"/>
        <v>25.531033680323642</v>
      </c>
      <c r="N40">
        <f t="shared" si="5"/>
        <v>39.354020797719855</v>
      </c>
      <c r="O40">
        <f t="shared" si="6"/>
        <v>0.11847640313766214</v>
      </c>
      <c r="P40">
        <f t="shared" si="7"/>
        <v>2.9526034648682349</v>
      </c>
      <c r="Q40">
        <f t="shared" si="8"/>
        <v>0.11589731609286738</v>
      </c>
      <c r="R40">
        <f t="shared" si="9"/>
        <v>7.2662867150713184E-2</v>
      </c>
      <c r="S40">
        <f t="shared" si="10"/>
        <v>214.76662317130643</v>
      </c>
      <c r="T40">
        <f t="shared" si="11"/>
        <v>36.914996488200266</v>
      </c>
      <c r="U40">
        <f t="shared" si="12"/>
        <v>36.1370419354839</v>
      </c>
      <c r="V40">
        <f t="shared" si="13"/>
        <v>6.0139062138642192</v>
      </c>
      <c r="W40">
        <f t="shared" si="14"/>
        <v>26.512883891684975</v>
      </c>
      <c r="X40">
        <f t="shared" si="15"/>
        <v>1.6705229516263929</v>
      </c>
      <c r="Y40">
        <f t="shared" si="16"/>
        <v>6.3007968444741911</v>
      </c>
      <c r="Z40">
        <f t="shared" si="17"/>
        <v>4.3433832622378263</v>
      </c>
      <c r="AA40">
        <f t="shared" si="18"/>
        <v>-227.34776075588496</v>
      </c>
      <c r="AB40">
        <f t="shared" si="19"/>
        <v>135.47771615944558</v>
      </c>
      <c r="AC40">
        <f t="shared" si="20"/>
        <v>10.879781654291294</v>
      </c>
      <c r="AD40">
        <f t="shared" si="21"/>
        <v>133.77636022915834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51851.394962591788</v>
      </c>
      <c r="AJ40" t="s">
        <v>286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403</v>
      </c>
      <c r="AQ40">
        <v>582.88855999999998</v>
      </c>
      <c r="AR40">
        <v>0.43</v>
      </c>
      <c r="AS40">
        <f t="shared" si="27"/>
        <v>-1354.5547906976744</v>
      </c>
      <c r="AT40">
        <v>0.5</v>
      </c>
      <c r="AU40">
        <f t="shared" si="28"/>
        <v>1095.8773566915456</v>
      </c>
      <c r="AV40">
        <f t="shared" si="29"/>
        <v>8.2490064164333177</v>
      </c>
      <c r="AW40">
        <f t="shared" si="30"/>
        <v>-742212.96176181862</v>
      </c>
      <c r="AX40">
        <f t="shared" si="31"/>
        <v>-0.7441860465116279</v>
      </c>
      <c r="AY40">
        <f t="shared" si="32"/>
        <v>8.0545088757901853E-3</v>
      </c>
      <c r="AZ40">
        <f t="shared" si="33"/>
        <v>7585.2325581395353</v>
      </c>
      <c r="BA40" t="s">
        <v>404</v>
      </c>
      <c r="BB40">
        <v>0.75</v>
      </c>
      <c r="BC40">
        <f t="shared" si="34"/>
        <v>-0.32</v>
      </c>
      <c r="BD40">
        <f t="shared" si="35"/>
        <v>1820.183</v>
      </c>
      <c r="BE40">
        <f t="shared" si="36"/>
        <v>1.000098119478863</v>
      </c>
      <c r="BF40">
        <f t="shared" si="37"/>
        <v>0.81457389886193599</v>
      </c>
      <c r="BG40">
        <f t="shared" si="38"/>
        <v>1.2807845987294084</v>
      </c>
      <c r="BH40">
        <f t="shared" si="39"/>
        <v>1299.99096774194</v>
      </c>
      <c r="BI40">
        <f t="shared" si="40"/>
        <v>1095.8773566915456</v>
      </c>
      <c r="BJ40">
        <f t="shared" si="41"/>
        <v>0.8429884390620529</v>
      </c>
      <c r="BK40">
        <f t="shared" si="42"/>
        <v>0.19597687812410597</v>
      </c>
      <c r="BL40">
        <v>6</v>
      </c>
      <c r="BM40">
        <v>0.5</v>
      </c>
      <c r="BN40" t="s">
        <v>289</v>
      </c>
      <c r="BO40">
        <v>2</v>
      </c>
      <c r="BP40">
        <v>1604011057</v>
      </c>
      <c r="BQ40">
        <v>387.77367741935501</v>
      </c>
      <c r="BR40">
        <v>400.07193548387102</v>
      </c>
      <c r="BS40">
        <v>16.4604483870968</v>
      </c>
      <c r="BT40">
        <v>10.3756709677419</v>
      </c>
      <c r="BU40">
        <v>385.88032258064499</v>
      </c>
      <c r="BV40">
        <v>16.518619354838702</v>
      </c>
      <c r="BW40">
        <v>499.97751612903198</v>
      </c>
      <c r="BX40">
        <v>101.43690322580601</v>
      </c>
      <c r="BY40">
        <v>5.0183416129032203E-2</v>
      </c>
      <c r="BZ40">
        <v>36.988135483870998</v>
      </c>
      <c r="CA40">
        <v>36.1370419354839</v>
      </c>
      <c r="CB40">
        <v>999.9</v>
      </c>
      <c r="CC40">
        <v>0</v>
      </c>
      <c r="CD40">
        <v>0</v>
      </c>
      <c r="CE40">
        <v>9988.4864516129001</v>
      </c>
      <c r="CF40">
        <v>0</v>
      </c>
      <c r="CG40">
        <v>225.476129032258</v>
      </c>
      <c r="CH40">
        <v>1299.99096774194</v>
      </c>
      <c r="CI40">
        <v>0.90000180645161298</v>
      </c>
      <c r="CJ40">
        <v>9.9998038709677398E-2</v>
      </c>
      <c r="CK40">
        <v>0</v>
      </c>
      <c r="CL40">
        <v>583.905096774193</v>
      </c>
      <c r="CM40">
        <v>4.9993800000000004</v>
      </c>
      <c r="CN40">
        <v>7686.9406451612904</v>
      </c>
      <c r="CO40">
        <v>10363.9548387097</v>
      </c>
      <c r="CP40">
        <v>46.637</v>
      </c>
      <c r="CQ40">
        <v>48.311999999999998</v>
      </c>
      <c r="CR40">
        <v>47.156999999999996</v>
      </c>
      <c r="CS40">
        <v>48.561999999999998</v>
      </c>
      <c r="CT40">
        <v>49</v>
      </c>
      <c r="CU40">
        <v>1165.4929032258101</v>
      </c>
      <c r="CV40">
        <v>129.49806451612901</v>
      </c>
      <c r="CW40">
        <v>0</v>
      </c>
      <c r="CX40">
        <v>113.40000009536701</v>
      </c>
      <c r="CY40">
        <v>0</v>
      </c>
      <c r="CZ40">
        <v>582.88855999999998</v>
      </c>
      <c r="DA40">
        <v>-106.54315368117</v>
      </c>
      <c r="DB40">
        <v>-1373.9930747225501</v>
      </c>
      <c r="DC40">
        <v>7673.7655999999997</v>
      </c>
      <c r="DD40">
        <v>15</v>
      </c>
      <c r="DE40">
        <v>1604010879</v>
      </c>
      <c r="DF40" t="s">
        <v>400</v>
      </c>
      <c r="DG40">
        <v>1604010878.5</v>
      </c>
      <c r="DH40">
        <v>1604010879</v>
      </c>
      <c r="DI40">
        <v>7</v>
      </c>
      <c r="DJ40">
        <v>-0.13100000000000001</v>
      </c>
      <c r="DK40">
        <v>-7.6999999999999999E-2</v>
      </c>
      <c r="DL40">
        <v>1.893</v>
      </c>
      <c r="DM40">
        <v>-5.8000000000000003E-2</v>
      </c>
      <c r="DN40">
        <v>400</v>
      </c>
      <c r="DO40">
        <v>11</v>
      </c>
      <c r="DP40">
        <v>0.71</v>
      </c>
      <c r="DQ40">
        <v>0.03</v>
      </c>
      <c r="DR40">
        <v>8.2591360918887506</v>
      </c>
      <c r="DS40">
        <v>-0.393876930201009</v>
      </c>
      <c r="DT40">
        <v>4.6769700956827302E-2</v>
      </c>
      <c r="DU40">
        <v>1</v>
      </c>
      <c r="DV40">
        <v>-12.3034</v>
      </c>
      <c r="DW40">
        <v>0.27365806451617303</v>
      </c>
      <c r="DX40">
        <v>4.71046809536158E-2</v>
      </c>
      <c r="DY40">
        <v>0</v>
      </c>
      <c r="DZ40">
        <v>6.0817732258064501</v>
      </c>
      <c r="EA40">
        <v>0.38819177419353001</v>
      </c>
      <c r="EB40">
        <v>2.9205991032231999E-2</v>
      </c>
      <c r="EC40">
        <v>0</v>
      </c>
      <c r="ED40">
        <v>1</v>
      </c>
      <c r="EE40">
        <v>3</v>
      </c>
      <c r="EF40" t="s">
        <v>291</v>
      </c>
      <c r="EG40">
        <v>100</v>
      </c>
      <c r="EH40">
        <v>100</v>
      </c>
      <c r="EI40">
        <v>1.893</v>
      </c>
      <c r="EJ40">
        <v>-5.8099999999999999E-2</v>
      </c>
      <c r="EK40">
        <v>1.89345000000009</v>
      </c>
      <c r="EL40">
        <v>0</v>
      </c>
      <c r="EM40">
        <v>0</v>
      </c>
      <c r="EN40">
        <v>0</v>
      </c>
      <c r="EO40">
        <v>-5.8180952380952902E-2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3.1</v>
      </c>
      <c r="EX40">
        <v>3.1</v>
      </c>
      <c r="EY40">
        <v>2</v>
      </c>
      <c r="EZ40">
        <v>490.74799999999999</v>
      </c>
      <c r="FA40">
        <v>508.93099999999998</v>
      </c>
      <c r="FB40">
        <v>36.205199999999998</v>
      </c>
      <c r="FC40">
        <v>34.440199999999997</v>
      </c>
      <c r="FD40">
        <v>30.0001</v>
      </c>
      <c r="FE40">
        <v>34.0045</v>
      </c>
      <c r="FF40">
        <v>34.059899999999999</v>
      </c>
      <c r="FG40">
        <v>19.6571</v>
      </c>
      <c r="FH40">
        <v>0</v>
      </c>
      <c r="FI40">
        <v>100</v>
      </c>
      <c r="FJ40">
        <v>-999.9</v>
      </c>
      <c r="FK40">
        <v>400</v>
      </c>
      <c r="FL40">
        <v>13.7995</v>
      </c>
      <c r="FM40">
        <v>101.01600000000001</v>
      </c>
      <c r="FN40">
        <v>100.488</v>
      </c>
    </row>
    <row r="41" spans="1:170" x14ac:dyDescent="0.25">
      <c r="A41">
        <v>25</v>
      </c>
      <c r="B41">
        <v>1604011304</v>
      </c>
      <c r="C41">
        <v>3143.5</v>
      </c>
      <c r="D41" t="s">
        <v>405</v>
      </c>
      <c r="E41" t="s">
        <v>406</v>
      </c>
      <c r="F41" t="s">
        <v>310</v>
      </c>
      <c r="G41" t="s">
        <v>321</v>
      </c>
      <c r="H41">
        <v>1604011296</v>
      </c>
      <c r="I41">
        <f t="shared" si="0"/>
        <v>2.5406790702647455E-3</v>
      </c>
      <c r="J41">
        <f t="shared" si="1"/>
        <v>4.9247331643929382</v>
      </c>
      <c r="K41">
        <f t="shared" si="2"/>
        <v>392.82470967741898</v>
      </c>
      <c r="L41">
        <f t="shared" si="3"/>
        <v>217.40601516283022</v>
      </c>
      <c r="M41">
        <f t="shared" si="4"/>
        <v>22.063138420040087</v>
      </c>
      <c r="N41">
        <f t="shared" si="5"/>
        <v>39.865253672644187</v>
      </c>
      <c r="O41">
        <f t="shared" si="6"/>
        <v>5.2428119910362225E-2</v>
      </c>
      <c r="P41">
        <f t="shared" si="7"/>
        <v>2.9526950412781581</v>
      </c>
      <c r="Q41">
        <f t="shared" si="8"/>
        <v>5.1916393859300851E-2</v>
      </c>
      <c r="R41">
        <f t="shared" si="9"/>
        <v>3.2493306346182811E-2</v>
      </c>
      <c r="S41">
        <f t="shared" si="10"/>
        <v>214.76626276172112</v>
      </c>
      <c r="T41">
        <f t="shared" si="11"/>
        <v>37.629257282901769</v>
      </c>
      <c r="U41">
        <f t="shared" si="12"/>
        <v>36.451261290322599</v>
      </c>
      <c r="V41">
        <f t="shared" si="13"/>
        <v>6.1184748826041657</v>
      </c>
      <c r="W41">
        <f t="shared" si="14"/>
        <v>21.128238853297781</v>
      </c>
      <c r="X41">
        <f t="shared" si="15"/>
        <v>1.3344477196354083</v>
      </c>
      <c r="Y41">
        <f t="shared" si="16"/>
        <v>6.3159439312525674</v>
      </c>
      <c r="Z41">
        <f t="shared" si="17"/>
        <v>4.7840271629687576</v>
      </c>
      <c r="AA41">
        <f t="shared" si="18"/>
        <v>-112.04394699867528</v>
      </c>
      <c r="AB41">
        <f t="shared" si="19"/>
        <v>92.465835241064923</v>
      </c>
      <c r="AC41">
        <f t="shared" si="20"/>
        <v>7.4382933921829233</v>
      </c>
      <c r="AD41">
        <f t="shared" si="21"/>
        <v>202.62644439629366</v>
      </c>
      <c r="AE41">
        <v>38</v>
      </c>
      <c r="AF41">
        <v>8</v>
      </c>
      <c r="AG41">
        <f t="shared" si="22"/>
        <v>1</v>
      </c>
      <c r="AH41">
        <f t="shared" si="23"/>
        <v>0</v>
      </c>
      <c r="AI41">
        <f t="shared" si="24"/>
        <v>51846.571021763564</v>
      </c>
      <c r="AJ41" t="s">
        <v>286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407</v>
      </c>
      <c r="AQ41">
        <v>659.5992</v>
      </c>
      <c r="AR41">
        <v>0.38</v>
      </c>
      <c r="AS41">
        <f t="shared" si="27"/>
        <v>-1734.7873684210526</v>
      </c>
      <c r="AT41">
        <v>0.5</v>
      </c>
      <c r="AU41">
        <f t="shared" si="28"/>
        <v>1095.8744854271745</v>
      </c>
      <c r="AV41">
        <f t="shared" si="29"/>
        <v>4.9247331643929382</v>
      </c>
      <c r="AW41">
        <f t="shared" si="30"/>
        <v>-950554.60734699166</v>
      </c>
      <c r="AX41">
        <f t="shared" si="31"/>
        <v>-2.736842105263158</v>
      </c>
      <c r="AY41">
        <f t="shared" si="32"/>
        <v>5.0210865545101922E-3</v>
      </c>
      <c r="AZ41">
        <f t="shared" si="33"/>
        <v>8583.4210526315783</v>
      </c>
      <c r="BA41" t="s">
        <v>408</v>
      </c>
      <c r="BB41">
        <v>1.42</v>
      </c>
      <c r="BC41">
        <f t="shared" si="34"/>
        <v>-1.04</v>
      </c>
      <c r="BD41">
        <f t="shared" si="35"/>
        <v>633.86461538461538</v>
      </c>
      <c r="BE41">
        <f t="shared" si="36"/>
        <v>1.000318953831433</v>
      </c>
      <c r="BF41">
        <f t="shared" si="37"/>
        <v>0.92185993076785733</v>
      </c>
      <c r="BG41">
        <f t="shared" si="38"/>
        <v>1.2808042327275186</v>
      </c>
      <c r="BH41">
        <f t="shared" si="39"/>
        <v>1299.9874193548401</v>
      </c>
      <c r="BI41">
        <f t="shared" si="40"/>
        <v>1095.8744854271745</v>
      </c>
      <c r="BJ41">
        <f t="shared" si="41"/>
        <v>0.84298853135904728</v>
      </c>
      <c r="BK41">
        <f t="shared" si="42"/>
        <v>0.1959770627180947</v>
      </c>
      <c r="BL41">
        <v>6</v>
      </c>
      <c r="BM41">
        <v>0.5</v>
      </c>
      <c r="BN41" t="s">
        <v>289</v>
      </c>
      <c r="BO41">
        <v>2</v>
      </c>
      <c r="BP41">
        <v>1604011296</v>
      </c>
      <c r="BQ41">
        <v>392.82470967741898</v>
      </c>
      <c r="BR41">
        <v>399.932064516129</v>
      </c>
      <c r="BS41">
        <v>13.1493967741935</v>
      </c>
      <c r="BT41">
        <v>10.140661290322599</v>
      </c>
      <c r="BU41">
        <v>390.931161290322</v>
      </c>
      <c r="BV41">
        <v>13.2075870967742</v>
      </c>
      <c r="BW41">
        <v>499.99822580645201</v>
      </c>
      <c r="BX41">
        <v>101.434387096774</v>
      </c>
      <c r="BY41">
        <v>4.9182267741935501E-2</v>
      </c>
      <c r="BZ41">
        <v>37.032129032258098</v>
      </c>
      <c r="CA41">
        <v>36.451261290322599</v>
      </c>
      <c r="CB41">
        <v>999.9</v>
      </c>
      <c r="CC41">
        <v>0</v>
      </c>
      <c r="CD41">
        <v>0</v>
      </c>
      <c r="CE41">
        <v>9989.2535483870997</v>
      </c>
      <c r="CF41">
        <v>0</v>
      </c>
      <c r="CG41">
        <v>272.75480645161298</v>
      </c>
      <c r="CH41">
        <v>1299.9874193548401</v>
      </c>
      <c r="CI41">
        <v>0.89999799999999996</v>
      </c>
      <c r="CJ41">
        <v>0.100002006451613</v>
      </c>
      <c r="CK41">
        <v>0</v>
      </c>
      <c r="CL41">
        <v>668.60548387096799</v>
      </c>
      <c r="CM41">
        <v>4.9993800000000004</v>
      </c>
      <c r="CN41">
        <v>8741.4454838709698</v>
      </c>
      <c r="CO41">
        <v>10363.919354838699</v>
      </c>
      <c r="CP41">
        <v>46.436999999999998</v>
      </c>
      <c r="CQ41">
        <v>48.125</v>
      </c>
      <c r="CR41">
        <v>46.936999999999998</v>
      </c>
      <c r="CS41">
        <v>48.436999999999998</v>
      </c>
      <c r="CT41">
        <v>48.776000000000003</v>
      </c>
      <c r="CU41">
        <v>1165.48774193548</v>
      </c>
      <c r="CV41">
        <v>129.50193548387099</v>
      </c>
      <c r="CW41">
        <v>0</v>
      </c>
      <c r="CX41">
        <v>238.299999952316</v>
      </c>
      <c r="CY41">
        <v>0</v>
      </c>
      <c r="CZ41">
        <v>659.5992</v>
      </c>
      <c r="DA41">
        <v>-333.47538555787202</v>
      </c>
      <c r="DB41">
        <v>1565.8515647946599</v>
      </c>
      <c r="DC41">
        <v>8878.4287999999997</v>
      </c>
      <c r="DD41">
        <v>15</v>
      </c>
      <c r="DE41">
        <v>1604010879</v>
      </c>
      <c r="DF41" t="s">
        <v>400</v>
      </c>
      <c r="DG41">
        <v>1604010878.5</v>
      </c>
      <c r="DH41">
        <v>1604010879</v>
      </c>
      <c r="DI41">
        <v>7</v>
      </c>
      <c r="DJ41">
        <v>-0.13100000000000001</v>
      </c>
      <c r="DK41">
        <v>-7.6999999999999999E-2</v>
      </c>
      <c r="DL41">
        <v>1.893</v>
      </c>
      <c r="DM41">
        <v>-5.8000000000000003E-2</v>
      </c>
      <c r="DN41">
        <v>400</v>
      </c>
      <c r="DO41">
        <v>11</v>
      </c>
      <c r="DP41">
        <v>0.71</v>
      </c>
      <c r="DQ41">
        <v>0.03</v>
      </c>
      <c r="DR41">
        <v>4.9364902488398901</v>
      </c>
      <c r="DS41">
        <v>-0.85517054641188595</v>
      </c>
      <c r="DT41">
        <v>6.5322907316774106E-2</v>
      </c>
      <c r="DU41">
        <v>0</v>
      </c>
      <c r="DV41">
        <v>-7.1142338709677402</v>
      </c>
      <c r="DW41">
        <v>1.02224612903229</v>
      </c>
      <c r="DX41">
        <v>7.8060840485314295E-2</v>
      </c>
      <c r="DY41">
        <v>0</v>
      </c>
      <c r="DZ41">
        <v>3.0085548387096801</v>
      </c>
      <c r="EA41">
        <v>3.2880483870956101E-2</v>
      </c>
      <c r="EB41">
        <v>3.5238787930601898E-3</v>
      </c>
      <c r="EC41">
        <v>1</v>
      </c>
      <c r="ED41">
        <v>1</v>
      </c>
      <c r="EE41">
        <v>3</v>
      </c>
      <c r="EF41" t="s">
        <v>291</v>
      </c>
      <c r="EG41">
        <v>100</v>
      </c>
      <c r="EH41">
        <v>100</v>
      </c>
      <c r="EI41">
        <v>1.893</v>
      </c>
      <c r="EJ41">
        <v>-5.8200000000000002E-2</v>
      </c>
      <c r="EK41">
        <v>1.89345000000009</v>
      </c>
      <c r="EL41">
        <v>0</v>
      </c>
      <c r="EM41">
        <v>0</v>
      </c>
      <c r="EN41">
        <v>0</v>
      </c>
      <c r="EO41">
        <v>-5.8180952380952902E-2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7.1</v>
      </c>
      <c r="EX41">
        <v>7.1</v>
      </c>
      <c r="EY41">
        <v>2</v>
      </c>
      <c r="EZ41">
        <v>439.39400000000001</v>
      </c>
      <c r="FA41">
        <v>507.24400000000003</v>
      </c>
      <c r="FB41">
        <v>36.139800000000001</v>
      </c>
      <c r="FC41">
        <v>34.272500000000001</v>
      </c>
      <c r="FD41">
        <v>29.9998</v>
      </c>
      <c r="FE41">
        <v>33.877899999999997</v>
      </c>
      <c r="FF41">
        <v>33.936999999999998</v>
      </c>
      <c r="FG41">
        <v>19.600899999999999</v>
      </c>
      <c r="FH41">
        <v>0</v>
      </c>
      <c r="FI41">
        <v>100</v>
      </c>
      <c r="FJ41">
        <v>-999.9</v>
      </c>
      <c r="FK41">
        <v>400</v>
      </c>
      <c r="FL41">
        <v>13.7995</v>
      </c>
      <c r="FM41">
        <v>101.05200000000001</v>
      </c>
      <c r="FN41">
        <v>100.518</v>
      </c>
    </row>
    <row r="42" spans="1:170" x14ac:dyDescent="0.25">
      <c r="A42">
        <v>26</v>
      </c>
      <c r="B42">
        <v>1604011452</v>
      </c>
      <c r="C42">
        <v>3291.5</v>
      </c>
      <c r="D42" t="s">
        <v>409</v>
      </c>
      <c r="E42" t="s">
        <v>410</v>
      </c>
      <c r="F42" t="s">
        <v>310</v>
      </c>
      <c r="G42" t="s">
        <v>321</v>
      </c>
      <c r="H42">
        <v>1604011444.25</v>
      </c>
      <c r="I42">
        <f t="shared" si="0"/>
        <v>3.9791241605560447E-3</v>
      </c>
      <c r="J42">
        <f t="shared" si="1"/>
        <v>6.8764667084417201</v>
      </c>
      <c r="K42">
        <f t="shared" si="2"/>
        <v>389.78146666666697</v>
      </c>
      <c r="L42">
        <f t="shared" si="3"/>
        <v>239.72353972670462</v>
      </c>
      <c r="M42">
        <f t="shared" si="4"/>
        <v>24.328155539447813</v>
      </c>
      <c r="N42">
        <f t="shared" si="5"/>
        <v>39.556666643048153</v>
      </c>
      <c r="O42">
        <f t="shared" si="6"/>
        <v>8.7899436872062545E-2</v>
      </c>
      <c r="P42">
        <f t="shared" si="7"/>
        <v>2.9562051253787227</v>
      </c>
      <c r="Q42">
        <f t="shared" si="8"/>
        <v>8.647287014878445E-2</v>
      </c>
      <c r="R42">
        <f t="shared" si="9"/>
        <v>5.4171786617840528E-2</v>
      </c>
      <c r="S42">
        <f t="shared" si="10"/>
        <v>214.76957742654679</v>
      </c>
      <c r="T42">
        <f t="shared" si="11"/>
        <v>37.02993552370188</v>
      </c>
      <c r="U42">
        <f t="shared" si="12"/>
        <v>36.154143333333302</v>
      </c>
      <c r="V42">
        <f t="shared" si="13"/>
        <v>6.0195571572270401</v>
      </c>
      <c r="W42">
        <f t="shared" si="14"/>
        <v>24.422363224938039</v>
      </c>
      <c r="X42">
        <f t="shared" si="15"/>
        <v>1.5232165184210595</v>
      </c>
      <c r="Y42">
        <f t="shared" si="16"/>
        <v>6.2369743025756019</v>
      </c>
      <c r="Z42">
        <f t="shared" si="17"/>
        <v>4.4963406388059806</v>
      </c>
      <c r="AA42">
        <f t="shared" si="18"/>
        <v>-175.47937548052158</v>
      </c>
      <c r="AB42">
        <f t="shared" si="19"/>
        <v>103.21279888320214</v>
      </c>
      <c r="AC42">
        <f t="shared" si="20"/>
        <v>8.2717957102254793</v>
      </c>
      <c r="AD42">
        <f t="shared" si="21"/>
        <v>150.77479653945284</v>
      </c>
      <c r="AE42">
        <v>73</v>
      </c>
      <c r="AF42">
        <v>15</v>
      </c>
      <c r="AG42">
        <f t="shared" si="22"/>
        <v>1</v>
      </c>
      <c r="AH42">
        <f t="shared" si="23"/>
        <v>0</v>
      </c>
      <c r="AI42">
        <f t="shared" si="24"/>
        <v>51984.422358177879</v>
      </c>
      <c r="AJ42" t="s">
        <v>286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411</v>
      </c>
      <c r="AQ42">
        <v>590.04931999999997</v>
      </c>
      <c r="AR42">
        <v>-0.48</v>
      </c>
      <c r="AS42">
        <f t="shared" si="27"/>
        <v>1230.2694166666665</v>
      </c>
      <c r="AT42">
        <v>0.5</v>
      </c>
      <c r="AU42">
        <f t="shared" si="28"/>
        <v>1095.8950618526835</v>
      </c>
      <c r="AV42">
        <f t="shared" si="29"/>
        <v>6.8764667084417201</v>
      </c>
      <c r="AW42">
        <f t="shared" si="30"/>
        <v>674123.08923669066</v>
      </c>
      <c r="AX42">
        <f t="shared" si="31"/>
        <v>0.75</v>
      </c>
      <c r="AY42">
        <f t="shared" si="32"/>
        <v>6.8019415797495224E-3</v>
      </c>
      <c r="AZ42">
        <f t="shared" si="33"/>
        <v>-6797</v>
      </c>
      <c r="BA42" t="s">
        <v>412</v>
      </c>
      <c r="BB42">
        <v>-0.12</v>
      </c>
      <c r="BC42">
        <f t="shared" si="34"/>
        <v>-0.36</v>
      </c>
      <c r="BD42">
        <f t="shared" si="35"/>
        <v>1640.3592222222223</v>
      </c>
      <c r="BE42">
        <f t="shared" si="36"/>
        <v>1.0001103549751702</v>
      </c>
      <c r="BF42">
        <f t="shared" si="37"/>
        <v>0.82481124347833568</v>
      </c>
      <c r="BG42">
        <f t="shared" si="38"/>
        <v>1.2811419374950159</v>
      </c>
      <c r="BH42">
        <f t="shared" si="39"/>
        <v>1300.0123333333299</v>
      </c>
      <c r="BI42">
        <f t="shared" si="40"/>
        <v>1095.8950618526835</v>
      </c>
      <c r="BJ42">
        <f t="shared" si="41"/>
        <v>0.84298820384474793</v>
      </c>
      <c r="BK42">
        <f t="shared" si="42"/>
        <v>0.19597640768949587</v>
      </c>
      <c r="BL42">
        <v>6</v>
      </c>
      <c r="BM42">
        <v>0.5</v>
      </c>
      <c r="BN42" t="s">
        <v>289</v>
      </c>
      <c r="BO42">
        <v>2</v>
      </c>
      <c r="BP42">
        <v>1604011444.25</v>
      </c>
      <c r="BQ42">
        <v>389.78146666666697</v>
      </c>
      <c r="BR42">
        <v>399.893933333333</v>
      </c>
      <c r="BS42">
        <v>15.0093933333333</v>
      </c>
      <c r="BT42">
        <v>10.3063366666667</v>
      </c>
      <c r="BU42">
        <v>387.8879</v>
      </c>
      <c r="BV42">
        <v>15.06757</v>
      </c>
      <c r="BW42">
        <v>500.02373333333298</v>
      </c>
      <c r="BX42">
        <v>101.437366666667</v>
      </c>
      <c r="BY42">
        <v>4.6849556666666702E-2</v>
      </c>
      <c r="BZ42">
        <v>36.801753333333302</v>
      </c>
      <c r="CA42">
        <v>36.154143333333302</v>
      </c>
      <c r="CB42">
        <v>999.9</v>
      </c>
      <c r="CC42">
        <v>0</v>
      </c>
      <c r="CD42">
        <v>0</v>
      </c>
      <c r="CE42">
        <v>10008.8793333333</v>
      </c>
      <c r="CF42">
        <v>0</v>
      </c>
      <c r="CG42">
        <v>277.91730000000001</v>
      </c>
      <c r="CH42">
        <v>1300.0123333333299</v>
      </c>
      <c r="CI42">
        <v>0.90000823333333302</v>
      </c>
      <c r="CJ42">
        <v>9.9991283333333306E-2</v>
      </c>
      <c r="CK42">
        <v>0</v>
      </c>
      <c r="CL42">
        <v>590.544033333333</v>
      </c>
      <c r="CM42">
        <v>4.9993800000000004</v>
      </c>
      <c r="CN42">
        <v>7763.2333333333299</v>
      </c>
      <c r="CO42">
        <v>10364.129999999999</v>
      </c>
      <c r="CP42">
        <v>46.2562</v>
      </c>
      <c r="CQ42">
        <v>47.936999999999998</v>
      </c>
      <c r="CR42">
        <v>46.807866666666598</v>
      </c>
      <c r="CS42">
        <v>48.226900000000001</v>
      </c>
      <c r="CT42">
        <v>48.625</v>
      </c>
      <c r="CU42">
        <v>1165.5223333333299</v>
      </c>
      <c r="CV42">
        <v>129.49</v>
      </c>
      <c r="CW42">
        <v>0</v>
      </c>
      <c r="CX42">
        <v>147</v>
      </c>
      <c r="CY42">
        <v>0</v>
      </c>
      <c r="CZ42">
        <v>590.04931999999997</v>
      </c>
      <c r="DA42">
        <v>-71.761692198589998</v>
      </c>
      <c r="DB42">
        <v>-909.34769091411499</v>
      </c>
      <c r="DC42">
        <v>7757.152</v>
      </c>
      <c r="DD42">
        <v>15</v>
      </c>
      <c r="DE42">
        <v>1604010879</v>
      </c>
      <c r="DF42" t="s">
        <v>400</v>
      </c>
      <c r="DG42">
        <v>1604010878.5</v>
      </c>
      <c r="DH42">
        <v>1604010879</v>
      </c>
      <c r="DI42">
        <v>7</v>
      </c>
      <c r="DJ42">
        <v>-0.13100000000000001</v>
      </c>
      <c r="DK42">
        <v>-7.6999999999999999E-2</v>
      </c>
      <c r="DL42">
        <v>1.893</v>
      </c>
      <c r="DM42">
        <v>-5.8000000000000003E-2</v>
      </c>
      <c r="DN42">
        <v>400</v>
      </c>
      <c r="DO42">
        <v>11</v>
      </c>
      <c r="DP42">
        <v>0.71</v>
      </c>
      <c r="DQ42">
        <v>0.03</v>
      </c>
      <c r="DR42">
        <v>6.8625933297119399</v>
      </c>
      <c r="DS42">
        <v>0.47432373138772199</v>
      </c>
      <c r="DT42">
        <v>4.2517070481715102E-2</v>
      </c>
      <c r="DU42">
        <v>1</v>
      </c>
      <c r="DV42">
        <v>-10.096845483871</v>
      </c>
      <c r="DW42">
        <v>-0.84468145161290897</v>
      </c>
      <c r="DX42">
        <v>6.9850066148106904E-2</v>
      </c>
      <c r="DY42">
        <v>0</v>
      </c>
      <c r="DZ42">
        <v>4.6951558064516101</v>
      </c>
      <c r="EA42">
        <v>0.61117645161288803</v>
      </c>
      <c r="EB42">
        <v>4.56825424250243E-2</v>
      </c>
      <c r="EC42">
        <v>0</v>
      </c>
      <c r="ED42">
        <v>1</v>
      </c>
      <c r="EE42">
        <v>3</v>
      </c>
      <c r="EF42" t="s">
        <v>291</v>
      </c>
      <c r="EG42">
        <v>100</v>
      </c>
      <c r="EH42">
        <v>100</v>
      </c>
      <c r="EI42">
        <v>1.8939999999999999</v>
      </c>
      <c r="EJ42">
        <v>-5.8200000000000002E-2</v>
      </c>
      <c r="EK42">
        <v>1.89345000000009</v>
      </c>
      <c r="EL42">
        <v>0</v>
      </c>
      <c r="EM42">
        <v>0</v>
      </c>
      <c r="EN42">
        <v>0</v>
      </c>
      <c r="EO42">
        <v>-5.8180952380952902E-2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9.6</v>
      </c>
      <c r="EX42">
        <v>9.6</v>
      </c>
      <c r="EY42">
        <v>2</v>
      </c>
      <c r="EZ42">
        <v>394.55700000000002</v>
      </c>
      <c r="FA42">
        <v>508.68599999999998</v>
      </c>
      <c r="FB42">
        <v>36.014000000000003</v>
      </c>
      <c r="FC42">
        <v>34.060099999999998</v>
      </c>
      <c r="FD42">
        <v>30</v>
      </c>
      <c r="FE42">
        <v>33.703499999999998</v>
      </c>
      <c r="FF42">
        <v>33.7592</v>
      </c>
      <c r="FG42">
        <v>19.7135</v>
      </c>
      <c r="FH42">
        <v>0</v>
      </c>
      <c r="FI42">
        <v>100</v>
      </c>
      <c r="FJ42">
        <v>-999.9</v>
      </c>
      <c r="FK42">
        <v>400</v>
      </c>
      <c r="FL42">
        <v>13.7995</v>
      </c>
      <c r="FM42">
        <v>101.074</v>
      </c>
      <c r="FN42">
        <v>100.541</v>
      </c>
    </row>
    <row r="43" spans="1:170" x14ac:dyDescent="0.25">
      <c r="A43">
        <v>27</v>
      </c>
      <c r="B43">
        <v>1604011566.5</v>
      </c>
      <c r="C43">
        <v>3406</v>
      </c>
      <c r="D43" t="s">
        <v>413</v>
      </c>
      <c r="E43" t="s">
        <v>414</v>
      </c>
      <c r="F43" t="s">
        <v>415</v>
      </c>
      <c r="G43" t="s">
        <v>371</v>
      </c>
      <c r="H43">
        <v>1604011558.75</v>
      </c>
      <c r="I43">
        <f t="shared" si="0"/>
        <v>5.4188599482775822E-3</v>
      </c>
      <c r="J43">
        <f t="shared" si="1"/>
        <v>7.8007059828711274</v>
      </c>
      <c r="K43">
        <f t="shared" si="2"/>
        <v>388.0385</v>
      </c>
      <c r="L43">
        <f t="shared" si="3"/>
        <v>263.18949137642016</v>
      </c>
      <c r="M43">
        <f t="shared" si="4"/>
        <v>26.708883274017438</v>
      </c>
      <c r="N43">
        <f t="shared" si="5"/>
        <v>39.37875691055558</v>
      </c>
      <c r="O43">
        <f t="shared" si="6"/>
        <v>0.12504604342779146</v>
      </c>
      <c r="P43">
        <f t="shared" si="7"/>
        <v>2.9547099976449727</v>
      </c>
      <c r="Q43">
        <f t="shared" si="8"/>
        <v>0.12217872684707663</v>
      </c>
      <c r="R43">
        <f t="shared" si="9"/>
        <v>7.661384522117913E-2</v>
      </c>
      <c r="S43">
        <f t="shared" si="10"/>
        <v>214.7648212100556</v>
      </c>
      <c r="T43">
        <f t="shared" si="11"/>
        <v>36.602847324264317</v>
      </c>
      <c r="U43">
        <f t="shared" si="12"/>
        <v>36.2319866666667</v>
      </c>
      <c r="V43">
        <f t="shared" si="13"/>
        <v>6.0453378313480233</v>
      </c>
      <c r="W43">
        <f t="shared" si="14"/>
        <v>27.610169848941919</v>
      </c>
      <c r="X43">
        <f t="shared" si="15"/>
        <v>1.7165638319516106</v>
      </c>
      <c r="Y43">
        <f t="shared" si="16"/>
        <v>6.2171433256046891</v>
      </c>
      <c r="Z43">
        <f t="shared" si="17"/>
        <v>4.3287739993964127</v>
      </c>
      <c r="AA43">
        <f t="shared" si="18"/>
        <v>-238.97172371904136</v>
      </c>
      <c r="AB43">
        <f t="shared" si="19"/>
        <v>81.481702343950616</v>
      </c>
      <c r="AC43">
        <f t="shared" si="20"/>
        <v>6.5341200062510838</v>
      </c>
      <c r="AD43">
        <f t="shared" si="21"/>
        <v>63.808919841215925</v>
      </c>
      <c r="AE43">
        <v>1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51951.802416624036</v>
      </c>
      <c r="AJ43" t="s">
        <v>286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416</v>
      </c>
      <c r="AQ43">
        <v>639.83996000000002</v>
      </c>
      <c r="AR43">
        <v>1.47</v>
      </c>
      <c r="AS43">
        <f t="shared" si="27"/>
        <v>-434.26527891156462</v>
      </c>
      <c r="AT43">
        <v>0.5</v>
      </c>
      <c r="AU43">
        <f t="shared" si="28"/>
        <v>1095.8713888644997</v>
      </c>
      <c r="AV43">
        <f t="shared" si="29"/>
        <v>7.8007059828711274</v>
      </c>
      <c r="AW43">
        <f t="shared" si="30"/>
        <v>-237949.44716822283</v>
      </c>
      <c r="AX43">
        <f t="shared" si="31"/>
        <v>0.39455782312925169</v>
      </c>
      <c r="AY43">
        <f t="shared" si="32"/>
        <v>7.6454714922056547E-3</v>
      </c>
      <c r="AZ43">
        <f t="shared" si="33"/>
        <v>2218.1020408163267</v>
      </c>
      <c r="BA43" t="s">
        <v>417</v>
      </c>
      <c r="BB43">
        <v>0.89</v>
      </c>
      <c r="BC43">
        <f t="shared" si="34"/>
        <v>0.57999999999999996</v>
      </c>
      <c r="BD43">
        <f t="shared" si="35"/>
        <v>-1100.6378620689657</v>
      </c>
      <c r="BE43">
        <f t="shared" si="36"/>
        <v>0.99982215080998038</v>
      </c>
      <c r="BF43">
        <f t="shared" si="37"/>
        <v>0.89406690519053378</v>
      </c>
      <c r="BG43">
        <f t="shared" si="38"/>
        <v>1.2803762115687143</v>
      </c>
      <c r="BH43">
        <f t="shared" si="39"/>
        <v>1299.9843333333299</v>
      </c>
      <c r="BI43">
        <f t="shared" si="40"/>
        <v>1095.8713888644997</v>
      </c>
      <c r="BJ43">
        <f t="shared" si="41"/>
        <v>0.84298815052220066</v>
      </c>
      <c r="BK43">
        <f t="shared" si="42"/>
        <v>0.1959763010444015</v>
      </c>
      <c r="BL43">
        <v>6</v>
      </c>
      <c r="BM43">
        <v>0.5</v>
      </c>
      <c r="BN43" t="s">
        <v>289</v>
      </c>
      <c r="BO43">
        <v>2</v>
      </c>
      <c r="BP43">
        <v>1604011558.75</v>
      </c>
      <c r="BQ43">
        <v>388.0385</v>
      </c>
      <c r="BR43">
        <v>399.922433333333</v>
      </c>
      <c r="BS43">
        <v>16.915030000000002</v>
      </c>
      <c r="BT43">
        <v>10.522489999999999</v>
      </c>
      <c r="BU43">
        <v>386.14499999999998</v>
      </c>
      <c r="BV43">
        <v>16.973206666666702</v>
      </c>
      <c r="BW43">
        <v>500.00779999999997</v>
      </c>
      <c r="BX43">
        <v>101.432166666667</v>
      </c>
      <c r="BY43">
        <v>4.94051633333333E-2</v>
      </c>
      <c r="BZ43">
        <v>36.743503333333301</v>
      </c>
      <c r="CA43">
        <v>36.2319866666667</v>
      </c>
      <c r="CB43">
        <v>999.9</v>
      </c>
      <c r="CC43">
        <v>0</v>
      </c>
      <c r="CD43">
        <v>0</v>
      </c>
      <c r="CE43">
        <v>10000.904</v>
      </c>
      <c r="CF43">
        <v>0</v>
      </c>
      <c r="CG43">
        <v>281.87926666666698</v>
      </c>
      <c r="CH43">
        <v>1299.9843333333299</v>
      </c>
      <c r="CI43">
        <v>0.90000993333333301</v>
      </c>
      <c r="CJ43">
        <v>9.9990066666666697E-2</v>
      </c>
      <c r="CK43">
        <v>0</v>
      </c>
      <c r="CL43">
        <v>640.10493333333295</v>
      </c>
      <c r="CM43">
        <v>4.9993800000000004</v>
      </c>
      <c r="CN43">
        <v>8356.61</v>
      </c>
      <c r="CO43">
        <v>10363.93</v>
      </c>
      <c r="CP43">
        <v>46.186999999999998</v>
      </c>
      <c r="CQ43">
        <v>47.875</v>
      </c>
      <c r="CR43">
        <v>46.699599999999997</v>
      </c>
      <c r="CS43">
        <v>48.082999999999998</v>
      </c>
      <c r="CT43">
        <v>48.561999999999998</v>
      </c>
      <c r="CU43">
        <v>1165.50033333333</v>
      </c>
      <c r="CV43">
        <v>129.48500000000001</v>
      </c>
      <c r="CW43">
        <v>0</v>
      </c>
      <c r="CX43">
        <v>113.40000009536701</v>
      </c>
      <c r="CY43">
        <v>0</v>
      </c>
      <c r="CZ43">
        <v>639.83996000000002</v>
      </c>
      <c r="DA43">
        <v>-53.478076826956098</v>
      </c>
      <c r="DB43">
        <v>-672.71692192865498</v>
      </c>
      <c r="DC43">
        <v>8353.1131999999998</v>
      </c>
      <c r="DD43">
        <v>15</v>
      </c>
      <c r="DE43">
        <v>1604010879</v>
      </c>
      <c r="DF43" t="s">
        <v>400</v>
      </c>
      <c r="DG43">
        <v>1604010878.5</v>
      </c>
      <c r="DH43">
        <v>1604010879</v>
      </c>
      <c r="DI43">
        <v>7</v>
      </c>
      <c r="DJ43">
        <v>-0.13100000000000001</v>
      </c>
      <c r="DK43">
        <v>-7.6999999999999999E-2</v>
      </c>
      <c r="DL43">
        <v>1.893</v>
      </c>
      <c r="DM43">
        <v>-5.8000000000000003E-2</v>
      </c>
      <c r="DN43">
        <v>400</v>
      </c>
      <c r="DO43">
        <v>11</v>
      </c>
      <c r="DP43">
        <v>0.71</v>
      </c>
      <c r="DQ43">
        <v>0.03</v>
      </c>
      <c r="DR43">
        <v>7.8068070921523498</v>
      </c>
      <c r="DS43">
        <v>-0.337657461744861</v>
      </c>
      <c r="DT43">
        <v>3.6014611782097403E-2</v>
      </c>
      <c r="DU43">
        <v>1</v>
      </c>
      <c r="DV43">
        <v>-11.8860096774194</v>
      </c>
      <c r="DW43">
        <v>0.32955000000000001</v>
      </c>
      <c r="DX43">
        <v>3.9122927481652699E-2</v>
      </c>
      <c r="DY43">
        <v>0</v>
      </c>
      <c r="DZ43">
        <v>6.3917770967741898</v>
      </c>
      <c r="EA43">
        <v>0.129723870967726</v>
      </c>
      <c r="EB43">
        <v>1.0616719678534E-2</v>
      </c>
      <c r="EC43">
        <v>1</v>
      </c>
      <c r="ED43">
        <v>2</v>
      </c>
      <c r="EE43">
        <v>3</v>
      </c>
      <c r="EF43" t="s">
        <v>348</v>
      </c>
      <c r="EG43">
        <v>100</v>
      </c>
      <c r="EH43">
        <v>100</v>
      </c>
      <c r="EI43">
        <v>1.8939999999999999</v>
      </c>
      <c r="EJ43">
        <v>-5.8200000000000002E-2</v>
      </c>
      <c r="EK43">
        <v>1.89345000000009</v>
      </c>
      <c r="EL43">
        <v>0</v>
      </c>
      <c r="EM43">
        <v>0</v>
      </c>
      <c r="EN43">
        <v>0</v>
      </c>
      <c r="EO43">
        <v>-5.8180952380952902E-2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11.5</v>
      </c>
      <c r="EX43">
        <v>11.5</v>
      </c>
      <c r="EY43">
        <v>2</v>
      </c>
      <c r="EZ43">
        <v>481.38499999999999</v>
      </c>
      <c r="FA43">
        <v>509.125</v>
      </c>
      <c r="FB43">
        <v>35.951900000000002</v>
      </c>
      <c r="FC43">
        <v>33.922600000000003</v>
      </c>
      <c r="FD43">
        <v>29.999700000000001</v>
      </c>
      <c r="FE43">
        <v>33.558700000000002</v>
      </c>
      <c r="FF43">
        <v>33.618499999999997</v>
      </c>
      <c r="FG43">
        <v>19.807300000000001</v>
      </c>
      <c r="FH43">
        <v>0</v>
      </c>
      <c r="FI43">
        <v>100</v>
      </c>
      <c r="FJ43">
        <v>-999.9</v>
      </c>
      <c r="FK43">
        <v>400</v>
      </c>
      <c r="FL43">
        <v>13.7995</v>
      </c>
      <c r="FM43">
        <v>101.102</v>
      </c>
      <c r="FN43">
        <v>100.565</v>
      </c>
    </row>
    <row r="44" spans="1:170" x14ac:dyDescent="0.25">
      <c r="A44">
        <v>28</v>
      </c>
      <c r="B44">
        <v>1604011690.5</v>
      </c>
      <c r="C44">
        <v>3530</v>
      </c>
      <c r="D44" t="s">
        <v>418</v>
      </c>
      <c r="E44" t="s">
        <v>419</v>
      </c>
      <c r="F44" t="s">
        <v>415</v>
      </c>
      <c r="G44" t="s">
        <v>371</v>
      </c>
      <c r="H44">
        <v>1604011682.5</v>
      </c>
      <c r="I44">
        <f t="shared" si="0"/>
        <v>6.0336178666441235E-3</v>
      </c>
      <c r="J44">
        <f t="shared" si="1"/>
        <v>8.807636228425638</v>
      </c>
      <c r="K44">
        <f t="shared" si="2"/>
        <v>386.60470967741901</v>
      </c>
      <c r="L44">
        <f t="shared" si="3"/>
        <v>274.93933882885142</v>
      </c>
      <c r="M44">
        <f t="shared" si="4"/>
        <v>27.90110680356857</v>
      </c>
      <c r="N44">
        <f t="shared" si="5"/>
        <v>39.233015331381743</v>
      </c>
      <c r="O44">
        <f t="shared" si="6"/>
        <v>0.15875466446617581</v>
      </c>
      <c r="P44">
        <f t="shared" si="7"/>
        <v>2.9475514505863001</v>
      </c>
      <c r="Q44">
        <f t="shared" si="8"/>
        <v>0.15415286479630144</v>
      </c>
      <c r="R44">
        <f t="shared" si="9"/>
        <v>9.6747882908087654E-2</v>
      </c>
      <c r="S44">
        <f t="shared" si="10"/>
        <v>214.77042422322032</v>
      </c>
      <c r="T44">
        <f t="shared" si="11"/>
        <v>36.303917582400906</v>
      </c>
      <c r="U44">
        <f t="shared" si="12"/>
        <v>34.971148387096797</v>
      </c>
      <c r="V44">
        <f t="shared" si="13"/>
        <v>5.6393531754601822</v>
      </c>
      <c r="W44">
        <f t="shared" si="14"/>
        <v>29.389738885672074</v>
      </c>
      <c r="X44">
        <f t="shared" si="15"/>
        <v>1.8131874022801162</v>
      </c>
      <c r="Y44">
        <f t="shared" si="16"/>
        <v>6.1694573379284821</v>
      </c>
      <c r="Z44">
        <f t="shared" si="17"/>
        <v>3.8261657731800662</v>
      </c>
      <c r="AA44">
        <f t="shared" si="18"/>
        <v>-266.08254791900583</v>
      </c>
      <c r="AB44">
        <f t="shared" si="19"/>
        <v>259.27852358466441</v>
      </c>
      <c r="AC44">
        <f t="shared" si="20"/>
        <v>20.701234450758079</v>
      </c>
      <c r="AD44">
        <f t="shared" si="21"/>
        <v>228.66763433963698</v>
      </c>
      <c r="AE44">
        <v>7</v>
      </c>
      <c r="AF44">
        <v>1</v>
      </c>
      <c r="AG44">
        <f t="shared" si="22"/>
        <v>1</v>
      </c>
      <c r="AH44">
        <f t="shared" si="23"/>
        <v>0</v>
      </c>
      <c r="AI44">
        <f t="shared" si="24"/>
        <v>51773.075994459658</v>
      </c>
      <c r="AJ44" t="s">
        <v>286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420</v>
      </c>
      <c r="AQ44">
        <v>736.17380769230795</v>
      </c>
      <c r="AR44">
        <v>1327.39</v>
      </c>
      <c r="AS44">
        <f t="shared" si="27"/>
        <v>0.44539750360307984</v>
      </c>
      <c r="AT44">
        <v>0.5</v>
      </c>
      <c r="AU44">
        <f t="shared" si="28"/>
        <v>1095.8959421939905</v>
      </c>
      <c r="AV44">
        <f t="shared" si="29"/>
        <v>8.807636228425638</v>
      </c>
      <c r="AW44">
        <f t="shared" si="30"/>
        <v>244.05465843097423</v>
      </c>
      <c r="AX44">
        <f t="shared" si="31"/>
        <v>0.99798100030887682</v>
      </c>
      <c r="AY44">
        <f t="shared" si="32"/>
        <v>8.5641194085017448E-3</v>
      </c>
      <c r="AZ44">
        <f t="shared" si="33"/>
        <v>1.4575143703056372</v>
      </c>
      <c r="BA44" t="s">
        <v>421</v>
      </c>
      <c r="BB44">
        <v>2.68</v>
      </c>
      <c r="BC44">
        <f t="shared" si="34"/>
        <v>1324.71</v>
      </c>
      <c r="BD44">
        <f t="shared" si="35"/>
        <v>0.44629858029885194</v>
      </c>
      <c r="BE44">
        <f t="shared" si="36"/>
        <v>0.59357243664478121</v>
      </c>
      <c r="BF44">
        <f t="shared" si="37"/>
        <v>0.96617675713116558</v>
      </c>
      <c r="BG44">
        <f t="shared" si="38"/>
        <v>0.75971399608044976</v>
      </c>
      <c r="BH44">
        <f t="shared" si="39"/>
        <v>1300.0129032258101</v>
      </c>
      <c r="BI44">
        <f t="shared" si="40"/>
        <v>1095.8959421939905</v>
      </c>
      <c r="BJ44">
        <f t="shared" si="41"/>
        <v>0.84298851147913201</v>
      </c>
      <c r="BK44">
        <f t="shared" si="42"/>
        <v>0.19597702295826425</v>
      </c>
      <c r="BL44">
        <v>6</v>
      </c>
      <c r="BM44">
        <v>0.5</v>
      </c>
      <c r="BN44" t="s">
        <v>289</v>
      </c>
      <c r="BO44">
        <v>2</v>
      </c>
      <c r="BP44">
        <v>1604011682.5</v>
      </c>
      <c r="BQ44">
        <v>386.60470967741901</v>
      </c>
      <c r="BR44">
        <v>399.97412903225802</v>
      </c>
      <c r="BS44">
        <v>17.8672677419355</v>
      </c>
      <c r="BT44">
        <v>10.755703225806499</v>
      </c>
      <c r="BU44">
        <v>384.71096774193597</v>
      </c>
      <c r="BV44">
        <v>17.925441935483899</v>
      </c>
      <c r="BW44">
        <v>499.95864516129001</v>
      </c>
      <c r="BX44">
        <v>101.432838709677</v>
      </c>
      <c r="BY44">
        <v>4.8116770967741897E-2</v>
      </c>
      <c r="BZ44">
        <v>36.602770967741897</v>
      </c>
      <c r="CA44">
        <v>34.971148387096797</v>
      </c>
      <c r="CB44">
        <v>999.9</v>
      </c>
      <c r="CC44">
        <v>0</v>
      </c>
      <c r="CD44">
        <v>0</v>
      </c>
      <c r="CE44">
        <v>9960.2654838709695</v>
      </c>
      <c r="CF44">
        <v>0</v>
      </c>
      <c r="CG44">
        <v>298.66396774193498</v>
      </c>
      <c r="CH44">
        <v>1300.0129032258101</v>
      </c>
      <c r="CI44">
        <v>0.90000035483870999</v>
      </c>
      <c r="CJ44">
        <v>9.9999387096774195E-2</v>
      </c>
      <c r="CK44">
        <v>0</v>
      </c>
      <c r="CL44">
        <v>736.79041935483895</v>
      </c>
      <c r="CM44">
        <v>4.9993800000000004</v>
      </c>
      <c r="CN44">
        <v>9581.7354838709707</v>
      </c>
      <c r="CO44">
        <v>10364.1161290323</v>
      </c>
      <c r="CP44">
        <v>46</v>
      </c>
      <c r="CQ44">
        <v>47.686999999999998</v>
      </c>
      <c r="CR44">
        <v>46.503999999999998</v>
      </c>
      <c r="CS44">
        <v>47.883000000000003</v>
      </c>
      <c r="CT44">
        <v>48.375</v>
      </c>
      <c r="CU44">
        <v>1165.51096774194</v>
      </c>
      <c r="CV44">
        <v>129.503548387097</v>
      </c>
      <c r="CW44">
        <v>0</v>
      </c>
      <c r="CX44">
        <v>123.09999990463299</v>
      </c>
      <c r="CY44">
        <v>0</v>
      </c>
      <c r="CZ44">
        <v>736.17380769230795</v>
      </c>
      <c r="DA44">
        <v>-81.392307702987594</v>
      </c>
      <c r="DB44">
        <v>-1030.0365813236999</v>
      </c>
      <c r="DC44">
        <v>9573.9142307692291</v>
      </c>
      <c r="DD44">
        <v>15</v>
      </c>
      <c r="DE44">
        <v>1604010879</v>
      </c>
      <c r="DF44" t="s">
        <v>400</v>
      </c>
      <c r="DG44">
        <v>1604010878.5</v>
      </c>
      <c r="DH44">
        <v>1604010879</v>
      </c>
      <c r="DI44">
        <v>7</v>
      </c>
      <c r="DJ44">
        <v>-0.13100000000000001</v>
      </c>
      <c r="DK44">
        <v>-7.6999999999999999E-2</v>
      </c>
      <c r="DL44">
        <v>1.893</v>
      </c>
      <c r="DM44">
        <v>-5.8000000000000003E-2</v>
      </c>
      <c r="DN44">
        <v>400</v>
      </c>
      <c r="DO44">
        <v>11</v>
      </c>
      <c r="DP44">
        <v>0.71</v>
      </c>
      <c r="DQ44">
        <v>0.03</v>
      </c>
      <c r="DR44">
        <v>8.8104623949468799</v>
      </c>
      <c r="DS44">
        <v>-0.109886299908926</v>
      </c>
      <c r="DT44">
        <v>4.1060409146450899E-2</v>
      </c>
      <c r="DU44">
        <v>1</v>
      </c>
      <c r="DV44">
        <v>-13.369561290322601</v>
      </c>
      <c r="DW44">
        <v>7.0291935483905096E-2</v>
      </c>
      <c r="DX44">
        <v>5.0149870082611597E-2</v>
      </c>
      <c r="DY44">
        <v>1</v>
      </c>
      <c r="DZ44">
        <v>7.11155258064516</v>
      </c>
      <c r="EA44">
        <v>0.29254209677419302</v>
      </c>
      <c r="EB44">
        <v>2.20360976534387E-2</v>
      </c>
      <c r="EC44">
        <v>0</v>
      </c>
      <c r="ED44">
        <v>2</v>
      </c>
      <c r="EE44">
        <v>3</v>
      </c>
      <c r="EF44" t="s">
        <v>348</v>
      </c>
      <c r="EG44">
        <v>100</v>
      </c>
      <c r="EH44">
        <v>100</v>
      </c>
      <c r="EI44">
        <v>1.893</v>
      </c>
      <c r="EJ44">
        <v>-5.8200000000000002E-2</v>
      </c>
      <c r="EK44">
        <v>1.89345000000009</v>
      </c>
      <c r="EL44">
        <v>0</v>
      </c>
      <c r="EM44">
        <v>0</v>
      </c>
      <c r="EN44">
        <v>0</v>
      </c>
      <c r="EO44">
        <v>-5.8180952380952902E-2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13.5</v>
      </c>
      <c r="EX44">
        <v>13.5</v>
      </c>
      <c r="EY44">
        <v>2</v>
      </c>
      <c r="EZ44">
        <v>473.96600000000001</v>
      </c>
      <c r="FA44">
        <v>509.58699999999999</v>
      </c>
      <c r="FB44">
        <v>35.814300000000003</v>
      </c>
      <c r="FC44">
        <v>33.680799999999998</v>
      </c>
      <c r="FD44">
        <v>29.999500000000001</v>
      </c>
      <c r="FE44">
        <v>33.339700000000001</v>
      </c>
      <c r="FF44">
        <v>33.3977</v>
      </c>
      <c r="FG44">
        <v>19.8582</v>
      </c>
      <c r="FH44">
        <v>0</v>
      </c>
      <c r="FI44">
        <v>100</v>
      </c>
      <c r="FJ44">
        <v>-999.9</v>
      </c>
      <c r="FK44">
        <v>400</v>
      </c>
      <c r="FL44">
        <v>13.7995</v>
      </c>
      <c r="FM44">
        <v>101.139</v>
      </c>
      <c r="FN44">
        <v>100.60299999999999</v>
      </c>
    </row>
    <row r="45" spans="1:170" x14ac:dyDescent="0.25">
      <c r="A45">
        <v>29</v>
      </c>
      <c r="B45">
        <v>1604011824</v>
      </c>
      <c r="C45">
        <v>3663.5</v>
      </c>
      <c r="D45" t="s">
        <v>422</v>
      </c>
      <c r="E45" t="s">
        <v>423</v>
      </c>
      <c r="F45" t="s">
        <v>380</v>
      </c>
      <c r="G45" t="s">
        <v>311</v>
      </c>
      <c r="H45">
        <v>1604011816.25</v>
      </c>
      <c r="I45">
        <f t="shared" si="0"/>
        <v>2.1836736207649136E-3</v>
      </c>
      <c r="J45">
        <f t="shared" si="1"/>
        <v>4.6996244736958586</v>
      </c>
      <c r="K45">
        <f t="shared" si="2"/>
        <v>393.29390000000001</v>
      </c>
      <c r="L45">
        <f t="shared" si="3"/>
        <v>202.23227928270384</v>
      </c>
      <c r="M45">
        <f t="shared" si="4"/>
        <v>20.522449530589132</v>
      </c>
      <c r="N45">
        <f t="shared" si="5"/>
        <v>39.911305168822679</v>
      </c>
      <c r="O45">
        <f t="shared" si="6"/>
        <v>4.5126562592151656E-2</v>
      </c>
      <c r="P45">
        <f t="shared" si="7"/>
        <v>2.9520892377021624</v>
      </c>
      <c r="Q45">
        <f t="shared" si="8"/>
        <v>4.4746811356235573E-2</v>
      </c>
      <c r="R45">
        <f t="shared" si="9"/>
        <v>2.800060973888114E-2</v>
      </c>
      <c r="S45">
        <f t="shared" si="10"/>
        <v>214.76356428581076</v>
      </c>
      <c r="T45">
        <f t="shared" si="11"/>
        <v>37.238040145748009</v>
      </c>
      <c r="U45">
        <f t="shared" si="12"/>
        <v>36.516826666666702</v>
      </c>
      <c r="V45">
        <f t="shared" si="13"/>
        <v>6.1404923074875493</v>
      </c>
      <c r="W45">
        <f t="shared" si="14"/>
        <v>22.296259122015297</v>
      </c>
      <c r="X45">
        <f t="shared" si="15"/>
        <v>1.3715173427692491</v>
      </c>
      <c r="Y45">
        <f t="shared" si="16"/>
        <v>6.1513338863873122</v>
      </c>
      <c r="Z45">
        <f t="shared" si="17"/>
        <v>4.7689749647183</v>
      </c>
      <c r="AA45">
        <f t="shared" si="18"/>
        <v>-96.300006675732689</v>
      </c>
      <c r="AB45">
        <f t="shared" si="19"/>
        <v>5.126319256802268</v>
      </c>
      <c r="AC45">
        <f t="shared" si="20"/>
        <v>0.41163089213588083</v>
      </c>
      <c r="AD45">
        <f t="shared" si="21"/>
        <v>124.00150775901622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51910.247660553083</v>
      </c>
      <c r="AJ45" t="s">
        <v>286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424</v>
      </c>
      <c r="AQ45">
        <v>805.52138461538505</v>
      </c>
      <c r="AR45">
        <v>-0.16</v>
      </c>
      <c r="AS45">
        <f t="shared" si="27"/>
        <v>5035.5086538461564</v>
      </c>
      <c r="AT45">
        <v>0.5</v>
      </c>
      <c r="AU45">
        <f t="shared" si="28"/>
        <v>1095.8603998605367</v>
      </c>
      <c r="AV45">
        <f t="shared" si="29"/>
        <v>4.6996244736958586</v>
      </c>
      <c r="AW45">
        <f t="shared" si="30"/>
        <v>2759107.2634525211</v>
      </c>
      <c r="AX45">
        <f t="shared" si="31"/>
        <v>20.5625</v>
      </c>
      <c r="AY45">
        <f t="shared" si="32"/>
        <v>4.815733787062384E-3</v>
      </c>
      <c r="AZ45">
        <f t="shared" si="33"/>
        <v>-20389</v>
      </c>
      <c r="BA45" t="s">
        <v>425</v>
      </c>
      <c r="BB45">
        <v>3.13</v>
      </c>
      <c r="BC45">
        <f t="shared" si="34"/>
        <v>-3.29</v>
      </c>
      <c r="BD45">
        <f t="shared" si="35"/>
        <v>244.88795884966109</v>
      </c>
      <c r="BE45">
        <f t="shared" si="36"/>
        <v>1.0010095276085855</v>
      </c>
      <c r="BF45">
        <f t="shared" si="37"/>
        <v>1.1258242254344712</v>
      </c>
      <c r="BG45">
        <f t="shared" si="38"/>
        <v>1.2810162799071099</v>
      </c>
      <c r="BH45">
        <f t="shared" si="39"/>
        <v>1299.97066666667</v>
      </c>
      <c r="BI45">
        <f t="shared" si="40"/>
        <v>1095.8603998605367</v>
      </c>
      <c r="BJ45">
        <f t="shared" si="41"/>
        <v>0.84298855963457675</v>
      </c>
      <c r="BK45">
        <f t="shared" si="42"/>
        <v>0.19597711926915359</v>
      </c>
      <c r="BL45">
        <v>6</v>
      </c>
      <c r="BM45">
        <v>0.5</v>
      </c>
      <c r="BN45" t="s">
        <v>289</v>
      </c>
      <c r="BO45">
        <v>2</v>
      </c>
      <c r="BP45">
        <v>1604011816.25</v>
      </c>
      <c r="BQ45">
        <v>393.29390000000001</v>
      </c>
      <c r="BR45">
        <v>399.96406666666701</v>
      </c>
      <c r="BS45">
        <v>13.5152033333333</v>
      </c>
      <c r="BT45">
        <v>10.930199999999999</v>
      </c>
      <c r="BU45">
        <v>391.400466666667</v>
      </c>
      <c r="BV45">
        <v>13.5733933333333</v>
      </c>
      <c r="BW45">
        <v>499.99799999999999</v>
      </c>
      <c r="BX45">
        <v>101.42936666666699</v>
      </c>
      <c r="BY45">
        <v>5.0227013333333299E-2</v>
      </c>
      <c r="BZ45">
        <v>36.549036666666701</v>
      </c>
      <c r="CA45">
        <v>36.516826666666702</v>
      </c>
      <c r="CB45">
        <v>999.9</v>
      </c>
      <c r="CC45">
        <v>0</v>
      </c>
      <c r="CD45">
        <v>0</v>
      </c>
      <c r="CE45">
        <v>9986.3126666666703</v>
      </c>
      <c r="CF45">
        <v>0</v>
      </c>
      <c r="CG45">
        <v>220.97386666666699</v>
      </c>
      <c r="CH45">
        <v>1299.97066666667</v>
      </c>
      <c r="CI45">
        <v>0.89999736666666597</v>
      </c>
      <c r="CJ45">
        <v>0.10000251</v>
      </c>
      <c r="CK45">
        <v>0</v>
      </c>
      <c r="CL45">
        <v>806.41539999999998</v>
      </c>
      <c r="CM45">
        <v>4.9993800000000004</v>
      </c>
      <c r="CN45">
        <v>10432.6466666667</v>
      </c>
      <c r="CO45">
        <v>10363.776666666699</v>
      </c>
      <c r="CP45">
        <v>45.875</v>
      </c>
      <c r="CQ45">
        <v>47.543399999999998</v>
      </c>
      <c r="CR45">
        <v>46.375</v>
      </c>
      <c r="CS45">
        <v>47.75</v>
      </c>
      <c r="CT45">
        <v>48.210099999999997</v>
      </c>
      <c r="CU45">
        <v>1165.47</v>
      </c>
      <c r="CV45">
        <v>129.50133333333301</v>
      </c>
      <c r="CW45">
        <v>0</v>
      </c>
      <c r="CX45">
        <v>132.59999990463299</v>
      </c>
      <c r="CY45">
        <v>0</v>
      </c>
      <c r="CZ45">
        <v>805.52138461538505</v>
      </c>
      <c r="DA45">
        <v>-309.12957269277098</v>
      </c>
      <c r="DB45">
        <v>-3917.0974364938002</v>
      </c>
      <c r="DC45">
        <v>10421.2269230769</v>
      </c>
      <c r="DD45">
        <v>15</v>
      </c>
      <c r="DE45">
        <v>1604010879</v>
      </c>
      <c r="DF45" t="s">
        <v>400</v>
      </c>
      <c r="DG45">
        <v>1604010878.5</v>
      </c>
      <c r="DH45">
        <v>1604010879</v>
      </c>
      <c r="DI45">
        <v>7</v>
      </c>
      <c r="DJ45">
        <v>-0.13100000000000001</v>
      </c>
      <c r="DK45">
        <v>-7.6999999999999999E-2</v>
      </c>
      <c r="DL45">
        <v>1.893</v>
      </c>
      <c r="DM45">
        <v>-5.8000000000000003E-2</v>
      </c>
      <c r="DN45">
        <v>400</v>
      </c>
      <c r="DO45">
        <v>11</v>
      </c>
      <c r="DP45">
        <v>0.71</v>
      </c>
      <c r="DQ45">
        <v>0.03</v>
      </c>
      <c r="DR45">
        <v>4.6965995603737003</v>
      </c>
      <c r="DS45">
        <v>3.3752987012372698E-2</v>
      </c>
      <c r="DT45">
        <v>2.04589370196674E-2</v>
      </c>
      <c r="DU45">
        <v>1</v>
      </c>
      <c r="DV45">
        <v>-6.66544258064516</v>
      </c>
      <c r="DW45">
        <v>-0.119586290322554</v>
      </c>
      <c r="DX45">
        <v>2.6140866654900799E-2</v>
      </c>
      <c r="DY45">
        <v>1</v>
      </c>
      <c r="DZ45">
        <v>2.5822967741935501</v>
      </c>
      <c r="EA45">
        <v>0.22311774193548201</v>
      </c>
      <c r="EB45">
        <v>1.6733485144405601E-2</v>
      </c>
      <c r="EC45">
        <v>0</v>
      </c>
      <c r="ED45">
        <v>2</v>
      </c>
      <c r="EE45">
        <v>3</v>
      </c>
      <c r="EF45" t="s">
        <v>348</v>
      </c>
      <c r="EG45">
        <v>100</v>
      </c>
      <c r="EH45">
        <v>100</v>
      </c>
      <c r="EI45">
        <v>1.8939999999999999</v>
      </c>
      <c r="EJ45">
        <v>-5.8200000000000002E-2</v>
      </c>
      <c r="EK45">
        <v>1.89345000000009</v>
      </c>
      <c r="EL45">
        <v>0</v>
      </c>
      <c r="EM45">
        <v>0</v>
      </c>
      <c r="EN45">
        <v>0</v>
      </c>
      <c r="EO45">
        <v>-5.8180952380952902E-2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15.8</v>
      </c>
      <c r="EX45">
        <v>15.8</v>
      </c>
      <c r="EY45">
        <v>2</v>
      </c>
      <c r="EZ45">
        <v>484.875</v>
      </c>
      <c r="FA45">
        <v>508.95400000000001</v>
      </c>
      <c r="FB45">
        <v>35.682499999999997</v>
      </c>
      <c r="FC45">
        <v>33.517899999999997</v>
      </c>
      <c r="FD45">
        <v>30</v>
      </c>
      <c r="FE45">
        <v>33.185899999999997</v>
      </c>
      <c r="FF45">
        <v>33.266100000000002</v>
      </c>
      <c r="FG45">
        <v>19.893999999999998</v>
      </c>
      <c r="FH45">
        <v>0</v>
      </c>
      <c r="FI45">
        <v>100</v>
      </c>
      <c r="FJ45">
        <v>-999.9</v>
      </c>
      <c r="FK45">
        <v>400</v>
      </c>
      <c r="FL45">
        <v>13.7995</v>
      </c>
      <c r="FM45">
        <v>101.16500000000001</v>
      </c>
      <c r="FN45">
        <v>100.613</v>
      </c>
    </row>
    <row r="46" spans="1:170" x14ac:dyDescent="0.25">
      <c r="A46">
        <v>30</v>
      </c>
      <c r="B46">
        <v>1604011939.5999999</v>
      </c>
      <c r="C46">
        <v>3779.0999999046298</v>
      </c>
      <c r="D46" t="s">
        <v>426</v>
      </c>
      <c r="E46" t="s">
        <v>427</v>
      </c>
      <c r="F46" t="s">
        <v>380</v>
      </c>
      <c r="G46" t="s">
        <v>311</v>
      </c>
      <c r="H46">
        <v>1604011931.8499999</v>
      </c>
      <c r="I46">
        <f t="shared" si="0"/>
        <v>2.306275481941527E-3</v>
      </c>
      <c r="J46">
        <f t="shared" si="1"/>
        <v>4.9700391768599195</v>
      </c>
      <c r="K46">
        <f t="shared" si="2"/>
        <v>392.83303333333299</v>
      </c>
      <c r="L46">
        <f t="shared" si="3"/>
        <v>208.27123955802207</v>
      </c>
      <c r="M46">
        <f t="shared" si="4"/>
        <v>21.134389523653027</v>
      </c>
      <c r="N46">
        <f t="shared" si="5"/>
        <v>39.862855581228281</v>
      </c>
      <c r="O46">
        <f t="shared" si="6"/>
        <v>4.9486487525183823E-2</v>
      </c>
      <c r="P46">
        <f t="shared" si="7"/>
        <v>2.9523518829821169</v>
      </c>
      <c r="Q46">
        <f t="shared" si="8"/>
        <v>4.9030252238006097E-2</v>
      </c>
      <c r="R46">
        <f t="shared" si="9"/>
        <v>3.0684547892313039E-2</v>
      </c>
      <c r="S46">
        <f t="shared" si="10"/>
        <v>214.76664454725719</v>
      </c>
      <c r="T46">
        <f t="shared" si="11"/>
        <v>37.099204940096961</v>
      </c>
      <c r="U46">
        <f t="shared" si="12"/>
        <v>36.078783333333298</v>
      </c>
      <c r="V46">
        <f t="shared" si="13"/>
        <v>5.9946899576044999</v>
      </c>
      <c r="W46">
        <f t="shared" si="14"/>
        <v>22.817044113724876</v>
      </c>
      <c r="X46">
        <f t="shared" si="15"/>
        <v>1.3953187221985504</v>
      </c>
      <c r="Y46">
        <f t="shared" si="16"/>
        <v>6.1152475107818205</v>
      </c>
      <c r="Z46">
        <f t="shared" si="17"/>
        <v>4.5993712354059495</v>
      </c>
      <c r="AA46">
        <f t="shared" si="18"/>
        <v>-101.70674875362134</v>
      </c>
      <c r="AB46">
        <f t="shared" si="19"/>
        <v>57.75381660245845</v>
      </c>
      <c r="AC46">
        <f t="shared" si="20"/>
        <v>4.6248330548517451</v>
      </c>
      <c r="AD46">
        <f t="shared" si="21"/>
        <v>175.43854545094604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51935.605030442683</v>
      </c>
      <c r="AJ46" t="s">
        <v>286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428</v>
      </c>
      <c r="AQ46">
        <v>761.26026923076904</v>
      </c>
      <c r="AR46">
        <v>0.54</v>
      </c>
      <c r="AS46">
        <f t="shared" si="27"/>
        <v>-1408.7412393162388</v>
      </c>
      <c r="AT46">
        <v>0.5</v>
      </c>
      <c r="AU46">
        <f t="shared" si="28"/>
        <v>1095.8741198605285</v>
      </c>
      <c r="AV46">
        <f t="shared" si="29"/>
        <v>4.9700391768599195</v>
      </c>
      <c r="AW46">
        <f t="shared" si="30"/>
        <v>-771901.5328734566</v>
      </c>
      <c r="AX46">
        <f t="shared" si="31"/>
        <v>-0.96296296296296291</v>
      </c>
      <c r="AY46">
        <f t="shared" si="32"/>
        <v>5.0624305804230574E-3</v>
      </c>
      <c r="AZ46">
        <f t="shared" si="33"/>
        <v>6039.8888888888887</v>
      </c>
      <c r="BA46" t="s">
        <v>429</v>
      </c>
      <c r="BB46">
        <v>1.06</v>
      </c>
      <c r="BC46">
        <f t="shared" si="34"/>
        <v>-0.52</v>
      </c>
      <c r="BD46">
        <f t="shared" si="35"/>
        <v>1462.9235946745559</v>
      </c>
      <c r="BE46">
        <f t="shared" si="36"/>
        <v>1.0001594593102772</v>
      </c>
      <c r="BF46">
        <f t="shared" si="37"/>
        <v>1.0640383013886108</v>
      </c>
      <c r="BG46">
        <f t="shared" si="38"/>
        <v>1.2807414039335658</v>
      </c>
      <c r="BH46">
        <f t="shared" si="39"/>
        <v>1299.9866666666701</v>
      </c>
      <c r="BI46">
        <f t="shared" si="40"/>
        <v>1095.8741198605285</v>
      </c>
      <c r="BJ46">
        <f t="shared" si="41"/>
        <v>0.84298873823874521</v>
      </c>
      <c r="BK46">
        <f t="shared" si="42"/>
        <v>0.19597747647749036</v>
      </c>
      <c r="BL46">
        <v>6</v>
      </c>
      <c r="BM46">
        <v>0.5</v>
      </c>
      <c r="BN46" t="s">
        <v>289</v>
      </c>
      <c r="BO46">
        <v>2</v>
      </c>
      <c r="BP46">
        <v>1604011931.8499999</v>
      </c>
      <c r="BQ46">
        <v>392.83303333333299</v>
      </c>
      <c r="BR46">
        <v>399.88423333333299</v>
      </c>
      <c r="BS46">
        <v>13.7503266666667</v>
      </c>
      <c r="BT46">
        <v>11.020860000000001</v>
      </c>
      <c r="BU46">
        <v>390.93956666666702</v>
      </c>
      <c r="BV46">
        <v>13.8085066666667</v>
      </c>
      <c r="BW46">
        <v>500.00173333333299</v>
      </c>
      <c r="BX46">
        <v>101.425033333333</v>
      </c>
      <c r="BY46">
        <v>5.0281109999999997E-2</v>
      </c>
      <c r="BZ46">
        <v>36.4416333333333</v>
      </c>
      <c r="CA46">
        <v>36.078783333333298</v>
      </c>
      <c r="CB46">
        <v>999.9</v>
      </c>
      <c r="CC46">
        <v>0</v>
      </c>
      <c r="CD46">
        <v>0</v>
      </c>
      <c r="CE46">
        <v>9988.2286666666605</v>
      </c>
      <c r="CF46">
        <v>0</v>
      </c>
      <c r="CG46">
        <v>221.78073333333299</v>
      </c>
      <c r="CH46">
        <v>1299.9866666666701</v>
      </c>
      <c r="CI46">
        <v>0.89999156666666702</v>
      </c>
      <c r="CJ46">
        <v>0.100008533333333</v>
      </c>
      <c r="CK46">
        <v>0</v>
      </c>
      <c r="CL46">
        <v>762.09469999999999</v>
      </c>
      <c r="CM46">
        <v>4.9993800000000004</v>
      </c>
      <c r="CN46">
        <v>9879.5570000000007</v>
      </c>
      <c r="CO46">
        <v>10363.8966666667</v>
      </c>
      <c r="CP46">
        <v>45.686999999999998</v>
      </c>
      <c r="CQ46">
        <v>47.324599999999997</v>
      </c>
      <c r="CR46">
        <v>46.186999999999998</v>
      </c>
      <c r="CS46">
        <v>47.625</v>
      </c>
      <c r="CT46">
        <v>48.061999999999998</v>
      </c>
      <c r="CU46">
        <v>1165.4766666666701</v>
      </c>
      <c r="CV46">
        <v>129.51066666666699</v>
      </c>
      <c r="CW46">
        <v>0</v>
      </c>
      <c r="CX46">
        <v>114.799999952316</v>
      </c>
      <c r="CY46">
        <v>0</v>
      </c>
      <c r="CZ46">
        <v>761.26026923076904</v>
      </c>
      <c r="DA46">
        <v>-183.270666817939</v>
      </c>
      <c r="DB46">
        <v>-2294.0434203904902</v>
      </c>
      <c r="DC46">
        <v>9869.2626923076896</v>
      </c>
      <c r="DD46">
        <v>15</v>
      </c>
      <c r="DE46">
        <v>1604010879</v>
      </c>
      <c r="DF46" t="s">
        <v>400</v>
      </c>
      <c r="DG46">
        <v>1604010878.5</v>
      </c>
      <c r="DH46">
        <v>1604010879</v>
      </c>
      <c r="DI46">
        <v>7</v>
      </c>
      <c r="DJ46">
        <v>-0.13100000000000001</v>
      </c>
      <c r="DK46">
        <v>-7.6999999999999999E-2</v>
      </c>
      <c r="DL46">
        <v>1.893</v>
      </c>
      <c r="DM46">
        <v>-5.8000000000000003E-2</v>
      </c>
      <c r="DN46">
        <v>400</v>
      </c>
      <c r="DO46">
        <v>11</v>
      </c>
      <c r="DP46">
        <v>0.71</v>
      </c>
      <c r="DQ46">
        <v>0.03</v>
      </c>
      <c r="DR46">
        <v>4.9752497791069796</v>
      </c>
      <c r="DS46">
        <v>-0.38937293091503999</v>
      </c>
      <c r="DT46">
        <v>3.5458915835692502E-2</v>
      </c>
      <c r="DU46">
        <v>1</v>
      </c>
      <c r="DV46">
        <v>-7.0512059999999996</v>
      </c>
      <c r="DW46">
        <v>0.40935457174638201</v>
      </c>
      <c r="DX46">
        <v>3.7068142710419097E-2</v>
      </c>
      <c r="DY46">
        <v>0</v>
      </c>
      <c r="DZ46">
        <v>2.7294633333333298</v>
      </c>
      <c r="EA46">
        <v>2.6441646273634201E-2</v>
      </c>
      <c r="EB46">
        <v>3.1154136518642401E-3</v>
      </c>
      <c r="EC46">
        <v>1</v>
      </c>
      <c r="ED46">
        <v>2</v>
      </c>
      <c r="EE46">
        <v>3</v>
      </c>
      <c r="EF46" t="s">
        <v>348</v>
      </c>
      <c r="EG46">
        <v>100</v>
      </c>
      <c r="EH46">
        <v>100</v>
      </c>
      <c r="EI46">
        <v>1.893</v>
      </c>
      <c r="EJ46">
        <v>-5.8200000000000002E-2</v>
      </c>
      <c r="EK46">
        <v>1.89345000000009</v>
      </c>
      <c r="EL46">
        <v>0</v>
      </c>
      <c r="EM46">
        <v>0</v>
      </c>
      <c r="EN46">
        <v>0</v>
      </c>
      <c r="EO46">
        <v>-5.8180952380952902E-2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17.7</v>
      </c>
      <c r="EX46">
        <v>17.7</v>
      </c>
      <c r="EY46">
        <v>2</v>
      </c>
      <c r="EZ46">
        <v>485.29700000000003</v>
      </c>
      <c r="FA46">
        <v>508.22300000000001</v>
      </c>
      <c r="FB46">
        <v>35.564900000000002</v>
      </c>
      <c r="FC46">
        <v>33.448900000000002</v>
      </c>
      <c r="FD46">
        <v>30.000299999999999</v>
      </c>
      <c r="FE46">
        <v>33.111699999999999</v>
      </c>
      <c r="FF46">
        <v>33.185899999999997</v>
      </c>
      <c r="FG46">
        <v>19.871400000000001</v>
      </c>
      <c r="FH46">
        <v>0</v>
      </c>
      <c r="FI46">
        <v>100</v>
      </c>
      <c r="FJ46">
        <v>-999.9</v>
      </c>
      <c r="FK46">
        <v>400</v>
      </c>
      <c r="FL46">
        <v>13.7995</v>
      </c>
      <c r="FM46">
        <v>101.175</v>
      </c>
      <c r="FN46">
        <v>100.623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2020-10-29T16:00:18Z</dcterms:created>
  <dcterms:modified xsi:type="dcterms:W3CDTF">2021-05-13T19:01:49Z</dcterms:modified>
</cp:coreProperties>
</file>