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03CD21EE-F2EE-427D-9A8E-9923F15A360B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5" i="1" l="1"/>
  <c r="BJ35" i="1"/>
  <c r="BH35" i="1"/>
  <c r="BI35" i="1" s="1"/>
  <c r="BG35" i="1"/>
  <c r="BF35" i="1"/>
  <c r="BE35" i="1"/>
  <c r="BD35" i="1"/>
  <c r="BC35" i="1"/>
  <c r="AX35" i="1" s="1"/>
  <c r="AZ35" i="1"/>
  <c r="AS35" i="1"/>
  <c r="AM35" i="1"/>
  <c r="AN35" i="1" s="1"/>
  <c r="AI35" i="1"/>
  <c r="AG35" i="1"/>
  <c r="K35" i="1" s="1"/>
  <c r="Y35" i="1"/>
  <c r="X35" i="1"/>
  <c r="W35" i="1"/>
  <c r="P35" i="1"/>
  <c r="BK34" i="1"/>
  <c r="BJ34" i="1"/>
  <c r="BH34" i="1"/>
  <c r="BI34" i="1" s="1"/>
  <c r="BG34" i="1"/>
  <c r="BF34" i="1"/>
  <c r="BE34" i="1"/>
  <c r="BD34" i="1"/>
  <c r="BC34" i="1"/>
  <c r="AX34" i="1" s="1"/>
  <c r="AZ34" i="1"/>
  <c r="AS34" i="1"/>
  <c r="AM34" i="1"/>
  <c r="AN34" i="1" s="1"/>
  <c r="AI34" i="1"/>
  <c r="AH34" i="1"/>
  <c r="AG34" i="1"/>
  <c r="I34" i="1" s="1"/>
  <c r="Y34" i="1"/>
  <c r="X34" i="1"/>
  <c r="W34" i="1" s="1"/>
  <c r="P34" i="1"/>
  <c r="N34" i="1"/>
  <c r="K34" i="1"/>
  <c r="J34" i="1"/>
  <c r="AV34" i="1" s="1"/>
  <c r="BK33" i="1"/>
  <c r="BJ33" i="1"/>
  <c r="BH33" i="1"/>
  <c r="BI33" i="1" s="1"/>
  <c r="BG33" i="1"/>
  <c r="BF33" i="1"/>
  <c r="BE33" i="1"/>
  <c r="BD33" i="1"/>
  <c r="BC33" i="1"/>
  <c r="AZ33" i="1"/>
  <c r="AX33" i="1"/>
  <c r="AS33" i="1"/>
  <c r="AN33" i="1"/>
  <c r="AM33" i="1"/>
  <c r="AI33" i="1"/>
  <c r="AG33" i="1" s="1"/>
  <c r="Y33" i="1"/>
  <c r="X33" i="1"/>
  <c r="W33" i="1" s="1"/>
  <c r="P33" i="1"/>
  <c r="BK32" i="1"/>
  <c r="BJ32" i="1"/>
  <c r="BH32" i="1"/>
  <c r="BI32" i="1" s="1"/>
  <c r="BG32" i="1"/>
  <c r="BF32" i="1"/>
  <c r="BE32" i="1"/>
  <c r="BD32" i="1"/>
  <c r="BC32" i="1"/>
  <c r="AZ32" i="1"/>
  <c r="AX32" i="1"/>
  <c r="AS32" i="1"/>
  <c r="AN32" i="1"/>
  <c r="AM32" i="1"/>
  <c r="AI32" i="1"/>
  <c r="AG32" i="1" s="1"/>
  <c r="Y32" i="1"/>
  <c r="X32" i="1"/>
  <c r="W32" i="1" s="1"/>
  <c r="P32" i="1"/>
  <c r="BK31" i="1"/>
  <c r="BJ31" i="1"/>
  <c r="BI31" i="1"/>
  <c r="AU31" i="1" s="1"/>
  <c r="AW31" i="1" s="1"/>
  <c r="BH31" i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J31" i="1" s="1"/>
  <c r="AV31" i="1" s="1"/>
  <c r="AY31" i="1" s="1"/>
  <c r="Y31" i="1"/>
  <c r="X31" i="1"/>
  <c r="W31" i="1"/>
  <c r="S31" i="1"/>
  <c r="P31" i="1"/>
  <c r="N31" i="1"/>
  <c r="K31" i="1"/>
  <c r="BK30" i="1"/>
  <c r="BJ30" i="1"/>
  <c r="BI30" i="1"/>
  <c r="AU30" i="1" s="1"/>
  <c r="AW30" i="1" s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W30" i="1" s="1"/>
  <c r="X30" i="1"/>
  <c r="P30" i="1"/>
  <c r="BK29" i="1"/>
  <c r="BJ29" i="1"/>
  <c r="BI29" i="1"/>
  <c r="AU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/>
  <c r="AH28" i="1" s="1"/>
  <c r="Y28" i="1"/>
  <c r="X28" i="1"/>
  <c r="W28" i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K27" i="1" s="1"/>
  <c r="Y27" i="1"/>
  <c r="X27" i="1"/>
  <c r="W27" i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H26" i="1"/>
  <c r="AG26" i="1"/>
  <c r="I26" i="1" s="1"/>
  <c r="Y26" i="1"/>
  <c r="X26" i="1"/>
  <c r="W26" i="1" s="1"/>
  <c r="P26" i="1"/>
  <c r="N26" i="1"/>
  <c r="K26" i="1"/>
  <c r="J26" i="1"/>
  <c r="AV26" i="1" s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N25" i="1"/>
  <c r="AM25" i="1"/>
  <c r="AI25" i="1"/>
  <c r="AG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G24" i="1" s="1"/>
  <c r="Y24" i="1"/>
  <c r="X24" i="1"/>
  <c r="W24" i="1" s="1"/>
  <c r="P24" i="1"/>
  <c r="BK23" i="1"/>
  <c r="S23" i="1" s="1"/>
  <c r="BJ23" i="1"/>
  <c r="BI23" i="1"/>
  <c r="AU23" i="1" s="1"/>
  <c r="AW23" i="1" s="1"/>
  <c r="BH23" i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J23" i="1" s="1"/>
  <c r="AV23" i="1" s="1"/>
  <c r="AY23" i="1" s="1"/>
  <c r="Y23" i="1"/>
  <c r="X23" i="1"/>
  <c r="W23" i="1"/>
  <c r="P23" i="1"/>
  <c r="N23" i="1"/>
  <c r="K23" i="1"/>
  <c r="BK22" i="1"/>
  <c r="BJ22" i="1"/>
  <c r="BI22" i="1"/>
  <c r="AU22" i="1" s="1"/>
  <c r="BH22" i="1"/>
  <c r="BG22" i="1"/>
  <c r="BF22" i="1"/>
  <c r="BE22" i="1"/>
  <c r="BD22" i="1"/>
  <c r="BC22" i="1"/>
  <c r="AX22" i="1" s="1"/>
  <c r="AZ22" i="1"/>
  <c r="AS22" i="1"/>
  <c r="AW22" i="1" s="1"/>
  <c r="AM22" i="1"/>
  <c r="AN22" i="1" s="1"/>
  <c r="AI22" i="1"/>
  <c r="AG22" i="1" s="1"/>
  <c r="Y22" i="1"/>
  <c r="W22" i="1" s="1"/>
  <c r="X22" i="1"/>
  <c r="P22" i="1"/>
  <c r="BK21" i="1"/>
  <c r="BJ21" i="1"/>
  <c r="BI21" i="1"/>
  <c r="AU21" i="1" s="1"/>
  <c r="BH21" i="1"/>
  <c r="BG21" i="1"/>
  <c r="BF21" i="1"/>
  <c r="BE21" i="1"/>
  <c r="BD21" i="1"/>
  <c r="BC21" i="1"/>
  <c r="AX21" i="1" s="1"/>
  <c r="AZ21" i="1"/>
  <c r="AS21" i="1"/>
  <c r="AW21" i="1" s="1"/>
  <c r="AM21" i="1"/>
  <c r="AN21" i="1" s="1"/>
  <c r="AI21" i="1"/>
  <c r="AG21" i="1" s="1"/>
  <c r="I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AH20" i="1" s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Y19" i="1"/>
  <c r="X19" i="1"/>
  <c r="W19" i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H18" i="1"/>
  <c r="AG18" i="1"/>
  <c r="I18" i="1" s="1"/>
  <c r="Y18" i="1"/>
  <c r="X18" i="1"/>
  <c r="W18" i="1" s="1"/>
  <c r="P18" i="1"/>
  <c r="N18" i="1"/>
  <c r="K18" i="1"/>
  <c r="J18" i="1"/>
  <c r="AV18" i="1" s="1"/>
  <c r="BK17" i="1"/>
  <c r="BJ17" i="1"/>
  <c r="BH17" i="1"/>
  <c r="BI17" i="1" s="1"/>
  <c r="S17" i="1" s="1"/>
  <c r="BG17" i="1"/>
  <c r="BF17" i="1"/>
  <c r="BE17" i="1"/>
  <c r="BD17" i="1"/>
  <c r="BC17" i="1"/>
  <c r="AZ17" i="1"/>
  <c r="AX17" i="1"/>
  <c r="AS17" i="1"/>
  <c r="AN17" i="1"/>
  <c r="AM17" i="1"/>
  <c r="AI17" i="1"/>
  <c r="AG17" i="1" s="1"/>
  <c r="Y17" i="1"/>
  <c r="X17" i="1"/>
  <c r="W17" i="1" s="1"/>
  <c r="P17" i="1"/>
  <c r="AA21" i="1" l="1"/>
  <c r="AU25" i="1"/>
  <c r="AW25" i="1" s="1"/>
  <c r="S25" i="1"/>
  <c r="AA34" i="1"/>
  <c r="AA26" i="1"/>
  <c r="AW29" i="1"/>
  <c r="AU19" i="1"/>
  <c r="AW19" i="1" s="1"/>
  <c r="S19" i="1"/>
  <c r="AY34" i="1"/>
  <c r="K19" i="1"/>
  <c r="I19" i="1"/>
  <c r="AH19" i="1"/>
  <c r="N19" i="1"/>
  <c r="J19" i="1"/>
  <c r="AV19" i="1" s="1"/>
  <c r="AY19" i="1" s="1"/>
  <c r="S24" i="1"/>
  <c r="AU24" i="1"/>
  <c r="AU33" i="1"/>
  <c r="AW33" i="1" s="1"/>
  <c r="S33" i="1"/>
  <c r="AY26" i="1"/>
  <c r="K32" i="1"/>
  <c r="J32" i="1"/>
  <c r="AV32" i="1" s="1"/>
  <c r="AH32" i="1"/>
  <c r="I32" i="1"/>
  <c r="N32" i="1"/>
  <c r="AU34" i="1"/>
  <c r="S34" i="1"/>
  <c r="AU20" i="1"/>
  <c r="AW20" i="1" s="1"/>
  <c r="S20" i="1"/>
  <c r="AA18" i="1"/>
  <c r="J24" i="1"/>
  <c r="AV24" i="1" s="1"/>
  <c r="AY24" i="1" s="1"/>
  <c r="I24" i="1"/>
  <c r="AH24" i="1"/>
  <c r="N24" i="1"/>
  <c r="K24" i="1"/>
  <c r="AU26" i="1"/>
  <c r="AW26" i="1" s="1"/>
  <c r="S26" i="1"/>
  <c r="I33" i="1"/>
  <c r="AH33" i="1"/>
  <c r="N33" i="1"/>
  <c r="K33" i="1"/>
  <c r="J33" i="1"/>
  <c r="AV33" i="1" s="1"/>
  <c r="AW34" i="1"/>
  <c r="S35" i="1"/>
  <c r="AU35" i="1"/>
  <c r="S18" i="1"/>
  <c r="AU18" i="1"/>
  <c r="AW18" i="1" s="1"/>
  <c r="J22" i="1"/>
  <c r="AV22" i="1" s="1"/>
  <c r="AY22" i="1" s="1"/>
  <c r="I22" i="1"/>
  <c r="AH22" i="1"/>
  <c r="K22" i="1"/>
  <c r="N22" i="1"/>
  <c r="AU17" i="1"/>
  <c r="AW17" i="1" s="1"/>
  <c r="N17" i="1"/>
  <c r="K17" i="1"/>
  <c r="I17" i="1"/>
  <c r="J17" i="1"/>
  <c r="AV17" i="1" s="1"/>
  <c r="AH17" i="1"/>
  <c r="I25" i="1"/>
  <c r="AH25" i="1"/>
  <c r="N25" i="1"/>
  <c r="K25" i="1"/>
  <c r="J25" i="1"/>
  <c r="AV25" i="1" s="1"/>
  <c r="AY25" i="1" s="1"/>
  <c r="S27" i="1"/>
  <c r="AU27" i="1"/>
  <c r="AW27" i="1" s="1"/>
  <c r="K29" i="1"/>
  <c r="J29" i="1"/>
  <c r="AV29" i="1" s="1"/>
  <c r="AY29" i="1" s="1"/>
  <c r="I29" i="1"/>
  <c r="AH29" i="1"/>
  <c r="N29" i="1"/>
  <c r="J30" i="1"/>
  <c r="AV30" i="1" s="1"/>
  <c r="AY30" i="1" s="1"/>
  <c r="I30" i="1"/>
  <c r="AH30" i="1"/>
  <c r="N30" i="1"/>
  <c r="K30" i="1"/>
  <c r="AW35" i="1"/>
  <c r="K21" i="1"/>
  <c r="J21" i="1"/>
  <c r="AV21" i="1" s="1"/>
  <c r="AY21" i="1" s="1"/>
  <c r="AH21" i="1"/>
  <c r="N21" i="1"/>
  <c r="AW24" i="1"/>
  <c r="AU28" i="1"/>
  <c r="AW28" i="1" s="1"/>
  <c r="S28" i="1"/>
  <c r="AW32" i="1"/>
  <c r="S32" i="1"/>
  <c r="AU32" i="1"/>
  <c r="I20" i="1"/>
  <c r="S22" i="1"/>
  <c r="AH23" i="1"/>
  <c r="I28" i="1"/>
  <c r="S30" i="1"/>
  <c r="AH31" i="1"/>
  <c r="J20" i="1"/>
  <c r="AV20" i="1" s="1"/>
  <c r="AY20" i="1" s="1"/>
  <c r="I23" i="1"/>
  <c r="J28" i="1"/>
  <c r="AV28" i="1" s="1"/>
  <c r="AY28" i="1" s="1"/>
  <c r="I31" i="1"/>
  <c r="T31" i="1" s="1"/>
  <c r="U31" i="1" s="1"/>
  <c r="K20" i="1"/>
  <c r="N27" i="1"/>
  <c r="K28" i="1"/>
  <c r="N35" i="1"/>
  <c r="AH27" i="1"/>
  <c r="AH35" i="1"/>
  <c r="N20" i="1"/>
  <c r="S21" i="1"/>
  <c r="I27" i="1"/>
  <c r="N28" i="1"/>
  <c r="S29" i="1"/>
  <c r="I35" i="1"/>
  <c r="J27" i="1"/>
  <c r="AV27" i="1" s="1"/>
  <c r="AY27" i="1" s="1"/>
  <c r="J35" i="1"/>
  <c r="AV35" i="1" s="1"/>
  <c r="AY35" i="1" s="1"/>
  <c r="V31" i="1" l="1"/>
  <c r="Z31" i="1" s="1"/>
  <c r="AC31" i="1"/>
  <c r="AB31" i="1"/>
  <c r="AA22" i="1"/>
  <c r="T22" i="1"/>
  <c r="U22" i="1" s="1"/>
  <c r="AA24" i="1"/>
  <c r="T34" i="1"/>
  <c r="U34" i="1" s="1"/>
  <c r="AA19" i="1"/>
  <c r="AA20" i="1"/>
  <c r="T28" i="1"/>
  <c r="U28" i="1" s="1"/>
  <c r="T33" i="1"/>
  <c r="U33" i="1" s="1"/>
  <c r="Q33" i="1" s="1"/>
  <c r="O33" i="1" s="1"/>
  <c r="R33" i="1" s="1"/>
  <c r="L33" i="1" s="1"/>
  <c r="M33" i="1" s="1"/>
  <c r="T27" i="1"/>
  <c r="U27" i="1" s="1"/>
  <c r="T25" i="1"/>
  <c r="U25" i="1" s="1"/>
  <c r="Q23" i="1"/>
  <c r="O23" i="1" s="1"/>
  <c r="R23" i="1" s="1"/>
  <c r="L23" i="1" s="1"/>
  <c r="M23" i="1" s="1"/>
  <c r="AA23" i="1"/>
  <c r="T18" i="1"/>
  <c r="U18" i="1" s="1"/>
  <c r="AA33" i="1"/>
  <c r="T23" i="1"/>
  <c r="U23" i="1" s="1"/>
  <c r="Q17" i="1"/>
  <c r="O17" i="1" s="1"/>
  <c r="R17" i="1" s="1"/>
  <c r="L17" i="1" s="1"/>
  <c r="M17" i="1" s="1"/>
  <c r="AA17" i="1"/>
  <c r="AA35" i="1"/>
  <c r="AA29" i="1"/>
  <c r="T26" i="1"/>
  <c r="U26" i="1" s="1"/>
  <c r="AA32" i="1"/>
  <c r="Q32" i="1"/>
  <c r="O32" i="1" s="1"/>
  <c r="R32" i="1" s="1"/>
  <c r="L32" i="1" s="1"/>
  <c r="M32" i="1" s="1"/>
  <c r="AA30" i="1"/>
  <c r="T29" i="1"/>
  <c r="U29" i="1" s="1"/>
  <c r="Q29" i="1" s="1"/>
  <c r="O29" i="1" s="1"/>
  <c r="R29" i="1" s="1"/>
  <c r="L29" i="1" s="1"/>
  <c r="M29" i="1" s="1"/>
  <c r="T32" i="1"/>
  <c r="U32" i="1" s="1"/>
  <c r="Q25" i="1"/>
  <c r="O25" i="1" s="1"/>
  <c r="R25" i="1" s="1"/>
  <c r="L25" i="1" s="1"/>
  <c r="M25" i="1" s="1"/>
  <c r="AA25" i="1"/>
  <c r="T35" i="1"/>
  <c r="U35" i="1" s="1"/>
  <c r="AY18" i="1"/>
  <c r="T24" i="1"/>
  <c r="U24" i="1" s="1"/>
  <c r="T19" i="1"/>
  <c r="U19" i="1" s="1"/>
  <c r="T21" i="1"/>
  <c r="U21" i="1" s="1"/>
  <c r="AA31" i="1"/>
  <c r="Q31" i="1"/>
  <c r="O31" i="1" s="1"/>
  <c r="R31" i="1" s="1"/>
  <c r="L31" i="1" s="1"/>
  <c r="M31" i="1" s="1"/>
  <c r="T30" i="1"/>
  <c r="U30" i="1" s="1"/>
  <c r="T20" i="1"/>
  <c r="U20" i="1" s="1"/>
  <c r="AY32" i="1"/>
  <c r="T17" i="1"/>
  <c r="U17" i="1" s="1"/>
  <c r="AA27" i="1"/>
  <c r="Q27" i="1"/>
  <c r="O27" i="1" s="1"/>
  <c r="R27" i="1" s="1"/>
  <c r="L27" i="1" s="1"/>
  <c r="M27" i="1" s="1"/>
  <c r="AA28" i="1"/>
  <c r="AY17" i="1"/>
  <c r="AY33" i="1"/>
  <c r="V28" i="1" l="1"/>
  <c r="Z28" i="1" s="1"/>
  <c r="AC28" i="1"/>
  <c r="AD28" i="1" s="1"/>
  <c r="AB28" i="1"/>
  <c r="V19" i="1"/>
  <c r="Z19" i="1" s="1"/>
  <c r="AC19" i="1"/>
  <c r="AB19" i="1"/>
  <c r="V26" i="1"/>
  <c r="Z26" i="1" s="1"/>
  <c r="AC26" i="1"/>
  <c r="AD26" i="1" s="1"/>
  <c r="AB26" i="1"/>
  <c r="Q26" i="1"/>
  <c r="O26" i="1" s="1"/>
  <c r="R26" i="1" s="1"/>
  <c r="L26" i="1" s="1"/>
  <c r="M26" i="1" s="1"/>
  <c r="V23" i="1"/>
  <c r="Z23" i="1" s="1"/>
  <c r="AC23" i="1"/>
  <c r="AD23" i="1" s="1"/>
  <c r="AB23" i="1"/>
  <c r="AC22" i="1"/>
  <c r="AB22" i="1"/>
  <c r="V22" i="1"/>
  <c r="Z22" i="1" s="1"/>
  <c r="Q28" i="1"/>
  <c r="O28" i="1" s="1"/>
  <c r="R28" i="1" s="1"/>
  <c r="L28" i="1" s="1"/>
  <c r="M28" i="1" s="1"/>
  <c r="V32" i="1"/>
  <c r="Z32" i="1" s="1"/>
  <c r="AC32" i="1"/>
  <c r="AB32" i="1"/>
  <c r="V27" i="1"/>
  <c r="Z27" i="1" s="1"/>
  <c r="AC27" i="1"/>
  <c r="AD27" i="1" s="1"/>
  <c r="AB27" i="1"/>
  <c r="Q19" i="1"/>
  <c r="O19" i="1" s="1"/>
  <c r="R19" i="1" s="1"/>
  <c r="L19" i="1" s="1"/>
  <c r="M19" i="1" s="1"/>
  <c r="AC21" i="1"/>
  <c r="AB21" i="1"/>
  <c r="V21" i="1"/>
  <c r="Z21" i="1" s="1"/>
  <c r="Q21" i="1"/>
  <c r="O21" i="1" s="1"/>
  <c r="R21" i="1" s="1"/>
  <c r="L21" i="1" s="1"/>
  <c r="M21" i="1" s="1"/>
  <c r="V20" i="1"/>
  <c r="Z20" i="1" s="1"/>
  <c r="AC20" i="1"/>
  <c r="AD20" i="1" s="1"/>
  <c r="AB20" i="1"/>
  <c r="V25" i="1"/>
  <c r="Z25" i="1" s="1"/>
  <c r="AC25" i="1"/>
  <c r="AB25" i="1"/>
  <c r="Q20" i="1"/>
  <c r="O20" i="1" s="1"/>
  <c r="R20" i="1" s="1"/>
  <c r="L20" i="1" s="1"/>
  <c r="M20" i="1" s="1"/>
  <c r="V30" i="1"/>
  <c r="Z30" i="1" s="1"/>
  <c r="AC30" i="1"/>
  <c r="AB30" i="1"/>
  <c r="V24" i="1"/>
  <c r="Z24" i="1" s="1"/>
  <c r="AC24" i="1"/>
  <c r="AD24" i="1" s="1"/>
  <c r="AB24" i="1"/>
  <c r="Q22" i="1"/>
  <c r="O22" i="1" s="1"/>
  <c r="R22" i="1" s="1"/>
  <c r="L22" i="1" s="1"/>
  <c r="M22" i="1" s="1"/>
  <c r="V18" i="1"/>
  <c r="Z18" i="1" s="1"/>
  <c r="AC18" i="1"/>
  <c r="AD18" i="1" s="1"/>
  <c r="AB18" i="1"/>
  <c r="Q18" i="1"/>
  <c r="O18" i="1" s="1"/>
  <c r="R18" i="1" s="1"/>
  <c r="L18" i="1" s="1"/>
  <c r="M18" i="1" s="1"/>
  <c r="AC33" i="1"/>
  <c r="V33" i="1"/>
  <c r="Z33" i="1" s="1"/>
  <c r="AB33" i="1"/>
  <c r="V34" i="1"/>
  <c r="Z34" i="1" s="1"/>
  <c r="AC34" i="1"/>
  <c r="AD34" i="1" s="1"/>
  <c r="Q34" i="1"/>
  <c r="O34" i="1" s="1"/>
  <c r="R34" i="1" s="1"/>
  <c r="L34" i="1" s="1"/>
  <c r="M34" i="1" s="1"/>
  <c r="AB34" i="1"/>
  <c r="V35" i="1"/>
  <c r="Z35" i="1" s="1"/>
  <c r="AC35" i="1"/>
  <c r="AB35" i="1"/>
  <c r="Q35" i="1"/>
  <c r="O35" i="1" s="1"/>
  <c r="R35" i="1" s="1"/>
  <c r="L35" i="1" s="1"/>
  <c r="M35" i="1" s="1"/>
  <c r="AD31" i="1"/>
  <c r="AC29" i="1"/>
  <c r="AB29" i="1"/>
  <c r="V29" i="1"/>
  <c r="Z29" i="1" s="1"/>
  <c r="V17" i="1"/>
  <c r="Z17" i="1" s="1"/>
  <c r="AC17" i="1"/>
  <c r="AB17" i="1"/>
  <c r="Q30" i="1"/>
  <c r="O30" i="1" s="1"/>
  <c r="R30" i="1" s="1"/>
  <c r="L30" i="1" s="1"/>
  <c r="M30" i="1" s="1"/>
  <c r="Q24" i="1"/>
  <c r="O24" i="1" s="1"/>
  <c r="R24" i="1" s="1"/>
  <c r="L24" i="1" s="1"/>
  <c r="M24" i="1" s="1"/>
  <c r="AD35" i="1" l="1"/>
  <c r="AD33" i="1"/>
  <c r="AD22" i="1"/>
  <c r="AD17" i="1"/>
  <c r="AD30" i="1"/>
  <c r="AD19" i="1"/>
  <c r="AD29" i="1"/>
  <c r="AD32" i="1"/>
  <c r="AD25" i="1"/>
  <c r="AD21" i="1"/>
</calcChain>
</file>

<file path=xl/sharedStrings.xml><?xml version="1.0" encoding="utf-8"?>
<sst xmlns="http://schemas.openxmlformats.org/spreadsheetml/2006/main" count="733" uniqueCount="380">
  <si>
    <t>File opened</t>
  </si>
  <si>
    <t>2020-11-11 11:45:35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</si>
  <si>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</si>
  <si>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</si>
  <si>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</si>
  <si>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</si>
  <si>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</si>
  <si>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</si>
  <si>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</si>
  <si>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</si>
  <si>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</si>
  <si>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</si>
  <si>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</si>
  <si>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{"co2bspan2a": "0.182058", "co2bspanconc1": "995.1", "flowazero": "0.42501", "co2aspan2b": "0.182023", "h2oaspan2a": "0.0744543", "flowmeterzero": "0.990522", "h2obspanconc1": "13.5", "h2oaspan1": "1.01106", "h2oaspanconc1": "13.51", "co2aspan2": "0", "co2aspanconc2": "0", "h2obspan2a": "0.0741299", "h2oazero": "1.06897", "chamberpressurezero": "2.56567", "tbzero": "-0.0452194", "co2aspan1": "0.993652", "h2oaspan2": "0", "oxygen": "21", "h2obspan2b": "0.0756432", "co2bspanconc2": "0", "h2oaspan2b": "0.0752776", "co2bspan1": "0.994117", "h2oaspanconc2": "0", "h2obspanconc2": "0", "co2bspan2b": "0.180987", "ssb_ref": "34304.3", "h2obzero": "1.0713", "ssa_ref": "31243.3", "co2aspan2a": "0.183186", "co2bzero": "0.945393", "tazero": "-0.045269", "h2obspan1": "1.02041", "co2aspanconc1": "995.1", "h2obspan2": "0", "co2bspan2": "0", "co2azero": "0.968485", "flowbzero": "0.21903"}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</si>
  <si>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</si>
  <si>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</si>
  <si>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</si>
  <si>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</si>
  <si>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</si>
  <si>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</si>
  <si>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</si>
  <si>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</si>
  <si>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</si>
  <si>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11:45:35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</si>
  <si>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</si>
  <si>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</si>
  <si>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</si>
  <si>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</si>
  <si>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</si>
  <si>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</si>
  <si>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</si>
  <si>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</si>
  <si>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</si>
  <si>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</si>
  <si>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</si>
  <si>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</si>
  <si>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</si>
  <si>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</si>
  <si>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</si>
  <si>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</si>
  <si>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</si>
  <si>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</si>
  <si>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</si>
  <si>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</si>
  <si>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</si>
  <si>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</si>
  <si>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</si>
  <si>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</si>
  <si>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</si>
  <si>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</si>
  <si>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</si>
  <si>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</si>
  <si>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</si>
  <si>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</si>
  <si>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</si>
  <si>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</si>
  <si>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</si>
  <si>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</si>
  <si>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</si>
  <si>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</si>
  <si>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</si>
  <si>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</si>
  <si>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</si>
  <si>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</si>
  <si>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</si>
  <si>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</si>
  <si>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</si>
  <si>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</si>
  <si>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</si>
  <si>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</si>
  <si>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</si>
  <si>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</si>
  <si>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</si>
  <si>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</si>
  <si>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</si>
  <si>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</si>
  <si>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</si>
  <si>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0.56383 69.5508 368.119 601.904 838.343 1017.28 1170.63 1238.42</t>
  </si>
  <si>
    <t>Fs_true</t>
  </si>
  <si>
    <t>0.0387332 100.864 405.563 601.382 795.716 1005.68 1203.09 1400.71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</si>
  <si>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</si>
  <si>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</si>
  <si>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</si>
  <si>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</si>
  <si>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</si>
  <si>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</si>
  <si>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</si>
  <si>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</si>
  <si>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</si>
  <si>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</si>
  <si>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</si>
  <si>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</si>
  <si>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</si>
  <si>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</si>
  <si>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</si>
  <si>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</si>
  <si>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</si>
  <si>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</si>
  <si>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</si>
  <si>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</si>
  <si>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</si>
  <si>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</si>
  <si>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</si>
  <si>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</si>
  <si>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</si>
  <si>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</si>
  <si>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</si>
  <si>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</si>
  <si>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</si>
  <si>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</si>
  <si>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</si>
  <si>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</si>
  <si>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</si>
  <si>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</si>
  <si>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</si>
  <si>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</si>
  <si>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</si>
  <si>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</si>
  <si>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</si>
  <si>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</si>
  <si>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</si>
  <si>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</si>
  <si>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</si>
  <si>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</si>
  <si>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</si>
  <si>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</si>
  <si>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</si>
  <si>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</si>
  <si>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</si>
  <si>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</si>
  <si>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</si>
  <si>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</si>
  <si>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</si>
  <si>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</si>
  <si>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</si>
  <si>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</si>
  <si>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</si>
  <si>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</si>
  <si>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</si>
  <si>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</si>
  <si>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</si>
  <si>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</si>
  <si>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</si>
  <si>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</si>
  <si>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</si>
  <si>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</si>
  <si>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</si>
  <si>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</si>
  <si>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</si>
  <si>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</si>
  <si>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</si>
  <si>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</si>
  <si>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</si>
  <si>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</si>
  <si>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</si>
  <si>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</si>
  <si>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</si>
  <si>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</si>
  <si>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</si>
  <si>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</si>
  <si>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</si>
  <si>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</si>
  <si>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</si>
  <si>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</si>
  <si>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</si>
  <si>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</si>
  <si>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</si>
  <si>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</si>
  <si>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</si>
  <si>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</si>
  <si>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</si>
  <si>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</si>
  <si>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</si>
  <si>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</si>
  <si>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</si>
  <si>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</si>
  <si>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</si>
  <si>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</si>
  <si>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</si>
  <si>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</si>
  <si>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</si>
  <si>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</si>
  <si>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</si>
  <si>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</si>
  <si>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</si>
  <si>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</si>
  <si>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</si>
  <si>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</si>
  <si>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</si>
  <si>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</si>
  <si>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</si>
  <si>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</si>
  <si>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</si>
  <si>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</si>
  <si>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</si>
  <si>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</si>
  <si>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</si>
  <si>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</si>
  <si>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</si>
  <si>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</si>
  <si>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</si>
  <si>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</si>
  <si>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</si>
  <si>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</si>
  <si>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</si>
  <si>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</si>
  <si>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</si>
  <si>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</si>
  <si>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</si>
  <si>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</si>
  <si>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</si>
  <si>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</si>
  <si>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</si>
  <si>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</si>
  <si>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</si>
  <si>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</si>
  <si>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</si>
  <si>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</si>
  <si>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</si>
  <si>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</si>
  <si>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</si>
  <si>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</si>
  <si>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</si>
  <si>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</si>
  <si>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</si>
  <si>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</si>
  <si>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</si>
  <si>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</si>
  <si>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</si>
  <si>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</si>
  <si>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</si>
  <si>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</si>
  <si>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</si>
  <si>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</si>
  <si>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</si>
  <si>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</si>
  <si>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</si>
  <si>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</si>
  <si>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</si>
  <si>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</si>
  <si>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</si>
  <si>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</si>
  <si>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</si>
  <si>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</si>
  <si>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</si>
  <si>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</si>
  <si>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</si>
  <si>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</si>
  <si>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</si>
  <si>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</si>
  <si>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</si>
  <si>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</si>
  <si>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</si>
  <si>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</si>
  <si>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</si>
  <si>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</si>
  <si>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</si>
  <si>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</si>
  <si>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</si>
  <si>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</si>
  <si>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</si>
  <si>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</si>
  <si>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</si>
  <si>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</si>
  <si>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</si>
  <si>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</si>
  <si>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</si>
  <si>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</si>
  <si>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</si>
  <si>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</si>
  <si>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</si>
  <si>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</si>
  <si>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</si>
  <si>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</si>
  <si>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</si>
  <si>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</si>
  <si>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</si>
  <si>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</si>
  <si>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</si>
  <si>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</si>
  <si>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</si>
  <si>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</si>
  <si>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</si>
  <si>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12:13:27</t>
  </si>
  <si>
    <t>12:13:27</t>
  </si>
  <si>
    <t>Haines2</t>
  </si>
  <si>
    <t>_1</t>
  </si>
  <si>
    <t>RECT-4143-20200907-06_33_50</t>
  </si>
  <si>
    <t>RECT-232-20201112-12_13_34</t>
  </si>
  <si>
    <t>DARK-233-20201112-12_13_36</t>
  </si>
  <si>
    <t>0: Broadleaf</t>
  </si>
  <si>
    <t>12:07:33</t>
  </si>
  <si>
    <t>1/3</t>
  </si>
  <si>
    <t>20201112 12:16:39</t>
  </si>
  <si>
    <t>12:16:39</t>
  </si>
  <si>
    <t>RECT-234-20201112-12_16_45</t>
  </si>
  <si>
    <t>DARK-235-20201112-12_16_47</t>
  </si>
  <si>
    <t>0/3</t>
  </si>
  <si>
    <t>20201112 12:18:59</t>
  </si>
  <si>
    <t>12:18:59</t>
  </si>
  <si>
    <t>NY1</t>
  </si>
  <si>
    <t>RECT-236-20201112-12_19_06</t>
  </si>
  <si>
    <t>DARK-237-20201112-12_19_08</t>
  </si>
  <si>
    <t>20201112 12:26:07</t>
  </si>
  <si>
    <t>12:26:07</t>
  </si>
  <si>
    <t>RECT-238-20201112-12_26_14</t>
  </si>
  <si>
    <t>DARK-239-20201112-12_26_16</t>
  </si>
  <si>
    <t>20201112 12:28:59</t>
  </si>
  <si>
    <t>12:28:59</t>
  </si>
  <si>
    <t>2970</t>
  </si>
  <si>
    <t>_9</t>
  </si>
  <si>
    <t>RECT-240-20201112-12_29_06</t>
  </si>
  <si>
    <t>DARK-241-20201112-12_29_08</t>
  </si>
  <si>
    <t>20201112 12:37:13</t>
  </si>
  <si>
    <t>12:37:13</t>
  </si>
  <si>
    <t>RECT-242-20201112-12_37_19</t>
  </si>
  <si>
    <t>DARK-243-20201112-12_37_21</t>
  </si>
  <si>
    <t>20201112 12:40:50</t>
  </si>
  <si>
    <t>12:40:50</t>
  </si>
  <si>
    <t>V57-96</t>
  </si>
  <si>
    <t>_5</t>
  </si>
  <si>
    <t>RECT-244-20201112-12_40_56</t>
  </si>
  <si>
    <t>DARK-245-20201112-12_40_58</t>
  </si>
  <si>
    <t>20201112 12:44:24</t>
  </si>
  <si>
    <t>12:44:24</t>
  </si>
  <si>
    <t>RECT-246-20201112-12_44_30</t>
  </si>
  <si>
    <t>DARK-247-20201112-12_44_32</t>
  </si>
  <si>
    <t>2/3</t>
  </si>
  <si>
    <t>20201112 12:48:14</t>
  </si>
  <si>
    <t>12:48:14</t>
  </si>
  <si>
    <t>_10</t>
  </si>
  <si>
    <t>RECT-248-20201112-12_48_20</t>
  </si>
  <si>
    <t>DARK-249-20201112-12_48_22</t>
  </si>
  <si>
    <t>20201112 12:50:48</t>
  </si>
  <si>
    <t>12:50:48</t>
  </si>
  <si>
    <t>RECT-250-20201112-12_50_54</t>
  </si>
  <si>
    <t>DARK-251-20201112-12_50_56</t>
  </si>
  <si>
    <t>20201112 12:54:45</t>
  </si>
  <si>
    <t>12:54:45</t>
  </si>
  <si>
    <t>CC12</t>
  </si>
  <si>
    <t>RECT-252-20201112-12_54_51</t>
  </si>
  <si>
    <t>DARK-253-20201112-12_54_53</t>
  </si>
  <si>
    <t>20201112 12:59:01</t>
  </si>
  <si>
    <t>12:59:01</t>
  </si>
  <si>
    <t>RECT-254-20201112-12_59_08</t>
  </si>
  <si>
    <t>DARK-255-20201112-12_59_10</t>
  </si>
  <si>
    <t>20201112 13:03:32</t>
  </si>
  <si>
    <t>13:03:32</t>
  </si>
  <si>
    <t>TX6704</t>
  </si>
  <si>
    <t>_6</t>
  </si>
  <si>
    <t>RECT-256-20201112-13_03_38</t>
  </si>
  <si>
    <t>DARK-257-20201112-13_03_40</t>
  </si>
  <si>
    <t>20201112 13:06:30</t>
  </si>
  <si>
    <t>13:06:30</t>
  </si>
  <si>
    <t>RECT-258-20201112-13_06_37</t>
  </si>
  <si>
    <t>DARK-259-20201112-13_06_39</t>
  </si>
  <si>
    <t>20201112 13:09:38</t>
  </si>
  <si>
    <t>13:09:38</t>
  </si>
  <si>
    <t>2214.4</t>
  </si>
  <si>
    <t>_3</t>
  </si>
  <si>
    <t>RECT-260-20201112-13_09_45</t>
  </si>
  <si>
    <t>DARK-261-20201112-13_09_47</t>
  </si>
  <si>
    <t>20201112 13:13:09</t>
  </si>
  <si>
    <t>13:13:09</t>
  </si>
  <si>
    <t>RECT-262-20201112-13_13_15</t>
  </si>
  <si>
    <t>DARK-263-20201112-13_13_17</t>
  </si>
  <si>
    <t>13:11:43</t>
  </si>
  <si>
    <t>20201112 13:18:33</t>
  </si>
  <si>
    <t>13:18:33</t>
  </si>
  <si>
    <t>RECT-264-20201112-13_18_40</t>
  </si>
  <si>
    <t>DARK-265-20201112-13_18_42</t>
  </si>
  <si>
    <t>20201112 13:21:29</t>
  </si>
  <si>
    <t>13:21:29</t>
  </si>
  <si>
    <t>RECT-266-20201112-13_21_35</t>
  </si>
  <si>
    <t>DARK-267-20201112-13_21_37</t>
  </si>
  <si>
    <t>20201112 13:33:19</t>
  </si>
  <si>
    <t>13:33:19</t>
  </si>
  <si>
    <t>RECT-268-20201112-13_33_25</t>
  </si>
  <si>
    <t>DARK-269-20201112-13_33_27</t>
  </si>
  <si>
    <t>13:29:45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</si>
</sst>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5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1605212007.5999999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1605211999.5999999</v>
      </c>
      <c r="I17">
        <f t="shared" ref="I17:I35" si="0">BW17*AG17*(BS17-BT17)/(100*BL17*(1000-AG17*BS17))</f>
        <v>1.6794460234188921E-3</v>
      </c>
      <c r="J17">
        <f t="shared" ref="J17:J35" si="1">BW17*AG17*(BR17-BQ17*(1000-AG17*BT17)/(1000-AG17*BS17))/(100*BL17)</f>
        <v>9.6484645366815904</v>
      </c>
      <c r="K17">
        <f t="shared" ref="K17:K35" si="2">BQ17 - IF(AG17&gt;1, J17*BL17*100/(AI17*CE17), 0)</f>
        <v>387.06341935483903</v>
      </c>
      <c r="L17">
        <f t="shared" ref="L17:L35" si="3">((R17-I17/2)*K17-J17)/(R17+I17/2)</f>
        <v>192.64172974522756</v>
      </c>
      <c r="M17">
        <f t="shared" ref="M17:M35" si="4">L17*(BX17+BY17)/1000</f>
        <v>19.619594867350678</v>
      </c>
      <c r="N17">
        <f t="shared" ref="N17:N35" si="5">(BQ17 - IF(AG17&gt;1, J17*BL17*100/(AI17*CE17), 0))*(BX17+BY17)/1000</f>
        <v>39.420469727699455</v>
      </c>
      <c r="O17">
        <f t="shared" ref="O17:O35" si="6">2/((1/Q17-1/P17)+SIGN(Q17)*SQRT((1/Q17-1/P17)*(1/Q17-1/P17) + 4*BM17/((BM17+1)*(BM17+1))*(2*1/Q17*1/P17-1/P17*1/P17)))</f>
        <v>8.45403111929936E-2</v>
      </c>
      <c r="P17">
        <f t="shared" ref="P17:P35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2.9603169775429148</v>
      </c>
      <c r="Q17">
        <f t="shared" ref="Q17:Q35" si="8">I17*(1000-(1000*0.61365*EXP(17.502*U17/(240.97+U17))/(BX17+BY17)+BS17)/2)/(1000*0.61365*EXP(17.502*U17/(240.97+U17))/(BX17+BY17)-BS17)</f>
        <v>8.3221615441270214E-2</v>
      </c>
      <c r="R17">
        <f t="shared" ref="R17:R35" si="9">1/((BM17+1)/(O17/1.6)+1/(P17/1.37)) + BM17/((BM17+1)/(O17/1.6) + BM17/(P17/1.37))</f>
        <v>5.2130275746180559E-2</v>
      </c>
      <c r="S17">
        <f t="shared" ref="S17:S35" si="10">(BI17*BK17)</f>
        <v>214.76633157665145</v>
      </c>
      <c r="T17">
        <f t="shared" ref="T17:T35" si="11">(BZ17+(S17+2*0.95*0.0000000567*(((BZ17+$B$7)+273)^4-(BZ17+273)^4)-44100*I17)/(1.84*29.3*P17+8*0.95*0.0000000567*(BZ17+273)^3))</f>
        <v>34.980210118793451</v>
      </c>
      <c r="U17">
        <f t="shared" ref="U17:U35" si="12">($C$7*CA17+$D$7*CB17+$E$7*T17)</f>
        <v>34.5378258064516</v>
      </c>
      <c r="V17">
        <f t="shared" ref="V17:V35" si="13">0.61365*EXP(17.502*U17/(240.97+U17))</f>
        <v>5.5054066732093645</v>
      </c>
      <c r="W17">
        <f t="shared" ref="W17:W35" si="14">(X17/Y17*100)</f>
        <v>65.683324086848842</v>
      </c>
      <c r="X17">
        <f t="shared" ref="X17:X35" si="15">BS17*(BX17+BY17)/1000</f>
        <v>3.541417696460778</v>
      </c>
      <c r="Y17">
        <f t="shared" ref="Y17:Y35" si="16">0.61365*EXP(17.502*BZ17/(240.97+BZ17))</f>
        <v>5.3916541918283372</v>
      </c>
      <c r="Z17">
        <f t="shared" ref="Z17:Z35" si="17">(V17-BS17*(BX17+BY17)/1000)</f>
        <v>1.9639889767485865</v>
      </c>
      <c r="AA17">
        <f t="shared" ref="AA17:AA35" si="18">(-I17*44100)</f>
        <v>-74.063569632773138</v>
      </c>
      <c r="AB17">
        <f t="shared" ref="AB17:AB35" si="19">2*29.3*P17*0.92*(BZ17-U17)</f>
        <v>-59.88888490108944</v>
      </c>
      <c r="AC17">
        <f t="shared" ref="AC17:AC35" si="20">2*0.95*0.0000000567*(((BZ17+$B$7)+273)^4-(U17+273)^4)</f>
        <v>-4.6948301053254982</v>
      </c>
      <c r="AD17">
        <f t="shared" ref="AD17:AD35" si="21">S17+AC17+AA17+AB17</f>
        <v>76.119046937463352</v>
      </c>
      <c r="AE17">
        <v>0</v>
      </c>
      <c r="AF17">
        <v>0</v>
      </c>
      <c r="AG17">
        <f t="shared" ref="AG17:AG35" si="22">IF(AE17*$H$13&gt;=AI17,1,(AI17/(AI17-AE17*$H$13)))</f>
        <v>1</v>
      </c>
      <c r="AH17">
        <f t="shared" ref="AH17:AH35" si="23">(AG17-1)*100</f>
        <v>0</v>
      </c>
      <c r="AI17">
        <f t="shared" ref="AI17:AI35" si="24">MAX(0,($B$13+$C$13*CE17)/(1+$D$13*CE17)*BX17/(BZ17+273)*$E$13)</f>
        <v>52555.994447831465</v>
      </c>
      <c r="AJ17" t="s">
        <v>287</v>
      </c>
      <c r="AK17">
        <v>715.47692307692296</v>
      </c>
      <c r="AL17">
        <v>3262.08</v>
      </c>
      <c r="AM17">
        <f t="shared" ref="AM17:AM35" si="25">AL17-AK17</f>
        <v>2546.603076923077</v>
      </c>
      <c r="AN17">
        <f t="shared" ref="AN17:AN35" si="26">AM17/AL17</f>
        <v>0.78066849277855754</v>
      </c>
      <c r="AO17">
        <v>-0.57774747981622299</v>
      </c>
      <c r="AP17" t="s">
        <v>288</v>
      </c>
      <c r="AQ17">
        <v>720.79643999999996</v>
      </c>
      <c r="AR17">
        <v>941.03</v>
      </c>
      <c r="AS17">
        <f t="shared" ref="AS17:AS35" si="27">1-AQ17/AR17</f>
        <v>0.23403457913137737</v>
      </c>
      <c r="AT17">
        <v>0.5</v>
      </c>
      <c r="AU17">
        <f t="shared" ref="AU17:AU35" si="28">BI17</f>
        <v>1095.8752528354512</v>
      </c>
      <c r="AV17">
        <f t="shared" ref="AV17:AV35" si="29">J17</f>
        <v>9.6484645366815904</v>
      </c>
      <c r="AW17">
        <f t="shared" ref="AW17:AW35" si="30">AS17*AT17*AU17</f>
        <v>128.23635178891828</v>
      </c>
      <c r="AX17">
        <f t="shared" ref="AX17:AX35" si="31">BC17/AR17</f>
        <v>0.40781909184616855</v>
      </c>
      <c r="AY17">
        <f t="shared" ref="AY17:AY35" si="32">(AV17-AO17)/AU17</f>
        <v>9.3315475370382393E-3</v>
      </c>
      <c r="AZ17">
        <f t="shared" ref="AZ17:AZ35" si="33">(AL17-AR17)/AR17</f>
        <v>2.4664994739806385</v>
      </c>
      <c r="BA17" t="s">
        <v>289</v>
      </c>
      <c r="BB17">
        <v>557.26</v>
      </c>
      <c r="BC17">
        <f t="shared" ref="BC17:BC35" si="34">AR17-BB17</f>
        <v>383.77</v>
      </c>
      <c r="BD17">
        <f t="shared" ref="BD17:BD35" si="35">(AR17-AQ17)/(AR17-BB17)</f>
        <v>0.57386861922505672</v>
      </c>
      <c r="BE17">
        <f t="shared" ref="BE17:BE35" si="36">(AL17-AR17)/(AL17-BB17)</f>
        <v>0.85811625172839612</v>
      </c>
      <c r="BF17">
        <f t="shared" ref="BF17:BF35" si="37">(AR17-AQ17)/(AR17-AK17)</f>
        <v>0.97641567565539711</v>
      </c>
      <c r="BG17">
        <f t="shared" ref="BG17:BG35" si="38">(AL17-AR17)/(AL17-AK17)</f>
        <v>0.91142982627838476</v>
      </c>
      <c r="BH17">
        <f t="shared" ref="BH17:BH35" si="39">$B$11*CF17+$C$11*CG17+$F$11*CH17*(1-CK17)</f>
        <v>1299.9883870967701</v>
      </c>
      <c r="BI17">
        <f t="shared" ref="BI17:BI35" si="40">BH17*BJ17</f>
        <v>1095.8752528354512</v>
      </c>
      <c r="BJ17">
        <f t="shared" ref="BJ17:BJ35" si="41">($B$11*$D$9+$C$11*$D$9+$F$11*((CU17+CM17)/MAX(CU17+CM17+CV17, 0.1)*$I$9+CV17/MAX(CU17+CM17+CV17, 0.1)*$J$9))/($B$11+$C$11+$F$11)</f>
        <v>0.84298849413789034</v>
      </c>
      <c r="BK17">
        <f t="shared" ref="BK17:BK35" si="42">($B$11*$K$9+$C$11*$K$9+$F$11*((CU17+CM17)/MAX(CU17+CM17+CV17, 0.1)*$P$9+CV17/MAX(CU17+CM17+CV17, 0.1)*$Q$9))/($B$11+$C$11+$F$11)</f>
        <v>0.19597698827578072</v>
      </c>
      <c r="BL17">
        <v>6</v>
      </c>
      <c r="BM17">
        <v>0.5</v>
      </c>
      <c r="BN17" t="s">
        <v>290</v>
      </c>
      <c r="BO17">
        <v>2</v>
      </c>
      <c r="BP17">
        <v>1605211999.5999999</v>
      </c>
      <c r="BQ17">
        <v>387.06341935483903</v>
      </c>
      <c r="BR17">
        <v>399.42148387096802</v>
      </c>
      <c r="BS17">
        <v>34.7726258064516</v>
      </c>
      <c r="BT17">
        <v>32.8273935483871</v>
      </c>
      <c r="BU17">
        <v>385.60035483871002</v>
      </c>
      <c r="BV17">
        <v>34.300625806451599</v>
      </c>
      <c r="BW17">
        <v>500.00629032258098</v>
      </c>
      <c r="BX17">
        <v>101.792193548387</v>
      </c>
      <c r="BY17">
        <v>5.27955580645161E-2</v>
      </c>
      <c r="BZ17">
        <v>34.162574193548402</v>
      </c>
      <c r="CA17">
        <v>34.5378258064516</v>
      </c>
      <c r="CB17">
        <v>999.9</v>
      </c>
      <c r="CC17">
        <v>0</v>
      </c>
      <c r="CD17">
        <v>0</v>
      </c>
      <c r="CE17">
        <v>9997.2783870967705</v>
      </c>
      <c r="CF17">
        <v>0</v>
      </c>
      <c r="CG17">
        <v>71.515832258064506</v>
      </c>
      <c r="CH17">
        <v>1299.9883870967701</v>
      </c>
      <c r="CI17">
        <v>0.90000058064516097</v>
      </c>
      <c r="CJ17">
        <v>9.9999622580645098E-2</v>
      </c>
      <c r="CK17">
        <v>0</v>
      </c>
      <c r="CL17">
        <v>721.23812903225803</v>
      </c>
      <c r="CM17">
        <v>4.9993800000000004</v>
      </c>
      <c r="CN17">
        <v>9519.10193548387</v>
      </c>
      <c r="CO17">
        <v>10363.9322580645</v>
      </c>
      <c r="CP17">
        <v>47.753999999999998</v>
      </c>
      <c r="CQ17">
        <v>49.125</v>
      </c>
      <c r="CR17">
        <v>48.433</v>
      </c>
      <c r="CS17">
        <v>49.436999999999998</v>
      </c>
      <c r="CT17">
        <v>49.875</v>
      </c>
      <c r="CU17">
        <v>1165.4893548387099</v>
      </c>
      <c r="CV17">
        <v>129.50032258064499</v>
      </c>
      <c r="CW17">
        <v>0</v>
      </c>
      <c r="CX17">
        <v>1605212013.5</v>
      </c>
      <c r="CY17">
        <v>0</v>
      </c>
      <c r="CZ17">
        <v>720.79643999999996</v>
      </c>
      <c r="DA17">
        <v>-27.086461487662898</v>
      </c>
      <c r="DB17">
        <v>-367.52692240379503</v>
      </c>
      <c r="DC17">
        <v>9513.0380000000005</v>
      </c>
      <c r="DD17">
        <v>15</v>
      </c>
      <c r="DE17">
        <v>1605211653.0999999</v>
      </c>
      <c r="DF17" t="s">
        <v>291</v>
      </c>
      <c r="DG17">
        <v>1605211653.0999999</v>
      </c>
      <c r="DH17">
        <v>1605211646.5999999</v>
      </c>
      <c r="DI17">
        <v>2</v>
      </c>
      <c r="DJ17">
        <v>0.34799999999999998</v>
      </c>
      <c r="DK17">
        <v>0.41099999999999998</v>
      </c>
      <c r="DL17">
        <v>1.4630000000000001</v>
      </c>
      <c r="DM17">
        <v>0.47199999999999998</v>
      </c>
      <c r="DN17">
        <v>400</v>
      </c>
      <c r="DO17">
        <v>33</v>
      </c>
      <c r="DP17">
        <v>0.44</v>
      </c>
      <c r="DQ17">
        <v>0.18</v>
      </c>
      <c r="DR17">
        <v>9.6307974494576793</v>
      </c>
      <c r="DS17">
        <v>3.4381173847311501</v>
      </c>
      <c r="DT17">
        <v>0.27203420881919599</v>
      </c>
      <c r="DU17">
        <v>0</v>
      </c>
      <c r="DV17">
        <v>-12.36389</v>
      </c>
      <c r="DW17">
        <v>-4.5622665183537299</v>
      </c>
      <c r="DX17">
        <v>0.34889343583201299</v>
      </c>
      <c r="DY17">
        <v>0</v>
      </c>
      <c r="DZ17">
        <v>1.9457726666666699</v>
      </c>
      <c r="EA17">
        <v>0.133876751946607</v>
      </c>
      <c r="EB17">
        <v>9.6757486991389599E-3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1.4630000000000001</v>
      </c>
      <c r="EJ17">
        <v>0.47199999999999998</v>
      </c>
      <c r="EK17">
        <v>1.4630476190477</v>
      </c>
      <c r="EL17">
        <v>0</v>
      </c>
      <c r="EM17">
        <v>0</v>
      </c>
      <c r="EN17">
        <v>0</v>
      </c>
      <c r="EO17">
        <v>0.47200500000000301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5.9</v>
      </c>
      <c r="EX17">
        <v>6</v>
      </c>
      <c r="EY17">
        <v>2</v>
      </c>
      <c r="EZ17">
        <v>491.05799999999999</v>
      </c>
      <c r="FA17">
        <v>573.83600000000001</v>
      </c>
      <c r="FB17">
        <v>32.991399999999999</v>
      </c>
      <c r="FC17">
        <v>32.178400000000003</v>
      </c>
      <c r="FD17">
        <v>30.000299999999999</v>
      </c>
      <c r="FE17">
        <v>31.841000000000001</v>
      </c>
      <c r="FF17">
        <v>31.910399999999999</v>
      </c>
      <c r="FG17">
        <v>20.519100000000002</v>
      </c>
      <c r="FH17">
        <v>0</v>
      </c>
      <c r="FI17">
        <v>100</v>
      </c>
      <c r="FJ17">
        <v>-999.9</v>
      </c>
      <c r="FK17">
        <v>400</v>
      </c>
      <c r="FL17">
        <v>33.566400000000002</v>
      </c>
      <c r="FM17">
        <v>101.54</v>
      </c>
      <c r="FN17">
        <v>100.699</v>
      </c>
    </row>
    <row r="18" spans="1:170" x14ac:dyDescent="0.25">
      <c r="A18">
        <v>2</v>
      </c>
      <c r="B18">
        <v>1605212199.0999999</v>
      </c>
      <c r="C18">
        <v>191.5</v>
      </c>
      <c r="D18" t="s">
        <v>293</v>
      </c>
      <c r="E18" t="s">
        <v>294</v>
      </c>
      <c r="F18" t="s">
        <v>285</v>
      </c>
      <c r="G18" t="s">
        <v>286</v>
      </c>
      <c r="H18">
        <v>1605212191.0999999</v>
      </c>
      <c r="I18">
        <f t="shared" si="0"/>
        <v>1.4535531963451821E-3</v>
      </c>
      <c r="J18">
        <f t="shared" si="1"/>
        <v>8.4878573887444855</v>
      </c>
      <c r="K18">
        <f t="shared" si="2"/>
        <v>389.37716129032299</v>
      </c>
      <c r="L18">
        <f t="shared" si="3"/>
        <v>180.4129704883583</v>
      </c>
      <c r="M18">
        <f t="shared" si="4"/>
        <v>18.373767334254723</v>
      </c>
      <c r="N18">
        <f t="shared" si="5"/>
        <v>39.655271721622832</v>
      </c>
      <c r="O18">
        <f t="shared" si="6"/>
        <v>6.8914637614345908E-2</v>
      </c>
      <c r="P18">
        <f t="shared" si="7"/>
        <v>2.9611729403382325</v>
      </c>
      <c r="Q18">
        <f t="shared" si="8"/>
        <v>6.8035881466468676E-2</v>
      </c>
      <c r="R18">
        <f t="shared" si="9"/>
        <v>4.2600445024704267E-2</v>
      </c>
      <c r="S18">
        <f t="shared" si="10"/>
        <v>214.76915990863438</v>
      </c>
      <c r="T18">
        <f t="shared" si="11"/>
        <v>35.153834962139868</v>
      </c>
      <c r="U18">
        <f t="shared" si="12"/>
        <v>34.7358451612903</v>
      </c>
      <c r="V18">
        <f t="shared" si="13"/>
        <v>5.566270242691326</v>
      </c>
      <c r="W18">
        <f t="shared" si="14"/>
        <v>64.260415057725353</v>
      </c>
      <c r="X18">
        <f t="shared" si="15"/>
        <v>3.4871592480966469</v>
      </c>
      <c r="Y18">
        <f t="shared" si="16"/>
        <v>5.4266055470760959</v>
      </c>
      <c r="Z18">
        <f t="shared" si="17"/>
        <v>2.0791109945946791</v>
      </c>
      <c r="AA18">
        <f t="shared" si="18"/>
        <v>-64.101695958822532</v>
      </c>
      <c r="AB18">
        <f t="shared" si="19"/>
        <v>-72.99587751463865</v>
      </c>
      <c r="AC18">
        <f t="shared" si="20"/>
        <v>-5.7294373086855979</v>
      </c>
      <c r="AD18">
        <f t="shared" si="21"/>
        <v>71.942149126487621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52560.576178073919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783.34038461538398</v>
      </c>
      <c r="AR18">
        <v>1000.3</v>
      </c>
      <c r="AS18">
        <f t="shared" si="27"/>
        <v>0.21689454702050981</v>
      </c>
      <c r="AT18">
        <v>0.5</v>
      </c>
      <c r="AU18">
        <f t="shared" si="28"/>
        <v>1095.8923470140053</v>
      </c>
      <c r="AV18">
        <f t="shared" si="29"/>
        <v>8.4878573887444855</v>
      </c>
      <c r="AW18">
        <f t="shared" si="30"/>
        <v>118.84653709442301</v>
      </c>
      <c r="AX18">
        <f t="shared" si="31"/>
        <v>0.37442767169849045</v>
      </c>
      <c r="AY18">
        <f t="shared" si="32"/>
        <v>8.2723498282125073E-3</v>
      </c>
      <c r="AZ18">
        <f t="shared" si="33"/>
        <v>2.2611016694991499</v>
      </c>
      <c r="BA18" t="s">
        <v>296</v>
      </c>
      <c r="BB18">
        <v>625.76</v>
      </c>
      <c r="BC18">
        <f t="shared" si="34"/>
        <v>374.53999999999996</v>
      </c>
      <c r="BD18">
        <f t="shared" si="35"/>
        <v>0.57926954500084371</v>
      </c>
      <c r="BE18">
        <f t="shared" si="36"/>
        <v>0.85793075195727375</v>
      </c>
      <c r="BF18">
        <f t="shared" si="37"/>
        <v>0.76173468009830847</v>
      </c>
      <c r="BG18">
        <f t="shared" si="38"/>
        <v>0.88815568491843122</v>
      </c>
      <c r="BH18">
        <f t="shared" si="39"/>
        <v>1300.00903225806</v>
      </c>
      <c r="BI18">
        <f t="shared" si="40"/>
        <v>1095.8923470140053</v>
      </c>
      <c r="BJ18">
        <f t="shared" si="41"/>
        <v>0.84298825609733441</v>
      </c>
      <c r="BK18">
        <f t="shared" si="42"/>
        <v>0.19597651219466877</v>
      </c>
      <c r="BL18">
        <v>6</v>
      </c>
      <c r="BM18">
        <v>0.5</v>
      </c>
      <c r="BN18" t="s">
        <v>290</v>
      </c>
      <c r="BO18">
        <v>2</v>
      </c>
      <c r="BP18">
        <v>1605212191.0999999</v>
      </c>
      <c r="BQ18">
        <v>389.37716129032299</v>
      </c>
      <c r="BR18">
        <v>400.24080645161303</v>
      </c>
      <c r="BS18">
        <v>34.240596774193598</v>
      </c>
      <c r="BT18">
        <v>32.556206451612901</v>
      </c>
      <c r="BU18">
        <v>387.91416129032302</v>
      </c>
      <c r="BV18">
        <v>33.768596774193597</v>
      </c>
      <c r="BW18">
        <v>500.044193548387</v>
      </c>
      <c r="BX18">
        <v>101.79067741935501</v>
      </c>
      <c r="BY18">
        <v>5.21517548387097E-2</v>
      </c>
      <c r="BZ18">
        <v>34.278599999999997</v>
      </c>
      <c r="CA18">
        <v>34.7358451612903</v>
      </c>
      <c r="CB18">
        <v>999.9</v>
      </c>
      <c r="CC18">
        <v>0</v>
      </c>
      <c r="CD18">
        <v>0</v>
      </c>
      <c r="CE18">
        <v>10002.280000000001</v>
      </c>
      <c r="CF18">
        <v>0</v>
      </c>
      <c r="CG18">
        <v>79.710474193548393</v>
      </c>
      <c r="CH18">
        <v>1300.00903225806</v>
      </c>
      <c r="CI18">
        <v>0.90000477419354796</v>
      </c>
      <c r="CJ18">
        <v>9.9995225806451593E-2</v>
      </c>
      <c r="CK18">
        <v>0</v>
      </c>
      <c r="CL18">
        <v>783.65335483871002</v>
      </c>
      <c r="CM18">
        <v>4.9993800000000004</v>
      </c>
      <c r="CN18">
        <v>10307.222580645201</v>
      </c>
      <c r="CO18">
        <v>10364.109677419399</v>
      </c>
      <c r="CP18">
        <v>47.713419354838699</v>
      </c>
      <c r="CQ18">
        <v>48.875</v>
      </c>
      <c r="CR18">
        <v>48.358741935483899</v>
      </c>
      <c r="CS18">
        <v>49.186999999999998</v>
      </c>
      <c r="CT18">
        <v>49.811999999999998</v>
      </c>
      <c r="CU18">
        <v>1165.5170967741899</v>
      </c>
      <c r="CV18">
        <v>129.491935483871</v>
      </c>
      <c r="CW18">
        <v>0</v>
      </c>
      <c r="CX18">
        <v>190.5</v>
      </c>
      <c r="CY18">
        <v>0</v>
      </c>
      <c r="CZ18">
        <v>783.34038461538398</v>
      </c>
      <c r="DA18">
        <v>-52.014769269223699</v>
      </c>
      <c r="DB18">
        <v>-675.05641067868203</v>
      </c>
      <c r="DC18">
        <v>10303.146153846201</v>
      </c>
      <c r="DD18">
        <v>15</v>
      </c>
      <c r="DE18">
        <v>1605211653.0999999</v>
      </c>
      <c r="DF18" t="s">
        <v>291</v>
      </c>
      <c r="DG18">
        <v>1605211653.0999999</v>
      </c>
      <c r="DH18">
        <v>1605211646.5999999</v>
      </c>
      <c r="DI18">
        <v>2</v>
      </c>
      <c r="DJ18">
        <v>0.34799999999999998</v>
      </c>
      <c r="DK18">
        <v>0.41099999999999998</v>
      </c>
      <c r="DL18">
        <v>1.4630000000000001</v>
      </c>
      <c r="DM18">
        <v>0.47199999999999998</v>
      </c>
      <c r="DN18">
        <v>400</v>
      </c>
      <c r="DO18">
        <v>33</v>
      </c>
      <c r="DP18">
        <v>0.44</v>
      </c>
      <c r="DQ18">
        <v>0.18</v>
      </c>
      <c r="DR18">
        <v>8.5053646400398399</v>
      </c>
      <c r="DS18">
        <v>0.89587826362369805</v>
      </c>
      <c r="DT18">
        <v>0.126655969305804</v>
      </c>
      <c r="DU18">
        <v>0</v>
      </c>
      <c r="DV18">
        <v>-10.873336666666701</v>
      </c>
      <c r="DW18">
        <v>-0.93373348164625203</v>
      </c>
      <c r="DX18">
        <v>0.166172182756989</v>
      </c>
      <c r="DY18">
        <v>0</v>
      </c>
      <c r="DZ18">
        <v>1.6831893333333301</v>
      </c>
      <c r="EA18">
        <v>0.293622246941044</v>
      </c>
      <c r="EB18">
        <v>2.1231192764944298E-2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1.4630000000000001</v>
      </c>
      <c r="EJ18">
        <v>0.47199999999999998</v>
      </c>
      <c r="EK18">
        <v>1.4630476190477</v>
      </c>
      <c r="EL18">
        <v>0</v>
      </c>
      <c r="EM18">
        <v>0</v>
      </c>
      <c r="EN18">
        <v>0</v>
      </c>
      <c r="EO18">
        <v>0.47200500000000301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9.1</v>
      </c>
      <c r="EX18">
        <v>9.1999999999999993</v>
      </c>
      <c r="EY18">
        <v>2</v>
      </c>
      <c r="EZ18">
        <v>489.01799999999997</v>
      </c>
      <c r="FA18">
        <v>572.02099999999996</v>
      </c>
      <c r="FB18">
        <v>33.095399999999998</v>
      </c>
      <c r="FC18">
        <v>32.225299999999997</v>
      </c>
      <c r="FD18">
        <v>30.0001</v>
      </c>
      <c r="FE18">
        <v>31.854900000000001</v>
      </c>
      <c r="FF18">
        <v>31.914000000000001</v>
      </c>
      <c r="FG18">
        <v>20.461099999999998</v>
      </c>
      <c r="FH18">
        <v>0</v>
      </c>
      <c r="FI18">
        <v>100</v>
      </c>
      <c r="FJ18">
        <v>-999.9</v>
      </c>
      <c r="FK18">
        <v>400</v>
      </c>
      <c r="FL18">
        <v>34.675800000000002</v>
      </c>
      <c r="FM18">
        <v>101.54900000000001</v>
      </c>
      <c r="FN18">
        <v>100.71899999999999</v>
      </c>
    </row>
    <row r="19" spans="1:170" x14ac:dyDescent="0.25">
      <c r="A19">
        <v>3</v>
      </c>
      <c r="B19">
        <v>1605212339.5999999</v>
      </c>
      <c r="C19">
        <v>332</v>
      </c>
      <c r="D19" t="s">
        <v>298</v>
      </c>
      <c r="E19" t="s">
        <v>299</v>
      </c>
      <c r="F19" t="s">
        <v>300</v>
      </c>
      <c r="G19" t="s">
        <v>286</v>
      </c>
      <c r="H19">
        <v>1605212331.5999999</v>
      </c>
      <c r="I19">
        <f t="shared" si="0"/>
        <v>2.1057147930326797E-3</v>
      </c>
      <c r="J19">
        <f t="shared" si="1"/>
        <v>9.158828756358643</v>
      </c>
      <c r="K19">
        <f t="shared" si="2"/>
        <v>387.85045161290299</v>
      </c>
      <c r="L19">
        <f t="shared" si="3"/>
        <v>247.67741854590562</v>
      </c>
      <c r="M19">
        <f t="shared" si="4"/>
        <v>25.224103211396251</v>
      </c>
      <c r="N19">
        <f t="shared" si="5"/>
        <v>39.499684224370476</v>
      </c>
      <c r="O19">
        <f t="shared" si="6"/>
        <v>0.11423541276925003</v>
      </c>
      <c r="P19">
        <f t="shared" si="7"/>
        <v>2.9626597194820308</v>
      </c>
      <c r="Q19">
        <f t="shared" si="8"/>
        <v>0.11184361022418761</v>
      </c>
      <c r="R19">
        <f t="shared" si="9"/>
        <v>7.0112979366368081E-2</v>
      </c>
      <c r="S19">
        <f t="shared" si="10"/>
        <v>214.76530053696169</v>
      </c>
      <c r="T19">
        <f t="shared" si="11"/>
        <v>35.043577620691693</v>
      </c>
      <c r="U19">
        <f t="shared" si="12"/>
        <v>33.921045161290301</v>
      </c>
      <c r="V19">
        <f t="shared" si="13"/>
        <v>5.319523836530248</v>
      </c>
      <c r="W19">
        <f t="shared" si="14"/>
        <v>64.016241675134282</v>
      </c>
      <c r="X19">
        <f t="shared" si="15"/>
        <v>3.4849845164326099</v>
      </c>
      <c r="Y19">
        <f t="shared" si="16"/>
        <v>5.4439067730936115</v>
      </c>
      <c r="Z19">
        <f t="shared" si="17"/>
        <v>1.8345393200976381</v>
      </c>
      <c r="AA19">
        <f t="shared" si="18"/>
        <v>-92.86202237274118</v>
      </c>
      <c r="AB19">
        <f t="shared" si="19"/>
        <v>66.24481963534376</v>
      </c>
      <c r="AC19">
        <f t="shared" si="20"/>
        <v>5.1777558604870917</v>
      </c>
      <c r="AD19">
        <f t="shared" si="21"/>
        <v>193.32585366005134</v>
      </c>
      <c r="AE19">
        <v>25</v>
      </c>
      <c r="AF19">
        <v>5</v>
      </c>
      <c r="AG19">
        <f t="shared" si="22"/>
        <v>1</v>
      </c>
      <c r="AH19">
        <f t="shared" si="23"/>
        <v>0</v>
      </c>
      <c r="AI19">
        <f t="shared" si="24"/>
        <v>52593.32309944764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668.227692307692</v>
      </c>
      <c r="AR19">
        <v>829.01</v>
      </c>
      <c r="AS19">
        <f t="shared" si="27"/>
        <v>0.19394495566073755</v>
      </c>
      <c r="AT19">
        <v>0.5</v>
      </c>
      <c r="AU19">
        <f t="shared" si="28"/>
        <v>1095.8691018529196</v>
      </c>
      <c r="AV19">
        <f t="shared" si="29"/>
        <v>9.158828756358643</v>
      </c>
      <c r="AW19">
        <f t="shared" si="30"/>
        <v>106.26914218441838</v>
      </c>
      <c r="AX19">
        <f t="shared" si="31"/>
        <v>0.33217934644937935</v>
      </c>
      <c r="AY19">
        <f t="shared" si="32"/>
        <v>8.8847985765015628E-3</v>
      </c>
      <c r="AZ19">
        <f t="shared" si="33"/>
        <v>2.9349103147127291</v>
      </c>
      <c r="BA19" t="s">
        <v>302</v>
      </c>
      <c r="BB19">
        <v>553.63</v>
      </c>
      <c r="BC19">
        <f t="shared" si="34"/>
        <v>275.38</v>
      </c>
      <c r="BD19">
        <f t="shared" si="35"/>
        <v>0.58385615401375557</v>
      </c>
      <c r="BE19">
        <f t="shared" si="36"/>
        <v>0.89832561058908222</v>
      </c>
      <c r="BF19">
        <f t="shared" si="37"/>
        <v>1.4161714986483112</v>
      </c>
      <c r="BG19">
        <f t="shared" si="38"/>
        <v>0.95541783564470784</v>
      </c>
      <c r="BH19">
        <f t="shared" si="39"/>
        <v>1299.98096774194</v>
      </c>
      <c r="BI19">
        <f t="shared" si="40"/>
        <v>1095.8691018529196</v>
      </c>
      <c r="BJ19">
        <f t="shared" si="41"/>
        <v>0.84298857371461233</v>
      </c>
      <c r="BK19">
        <f t="shared" si="42"/>
        <v>0.1959771474292247</v>
      </c>
      <c r="BL19">
        <v>6</v>
      </c>
      <c r="BM19">
        <v>0.5</v>
      </c>
      <c r="BN19" t="s">
        <v>290</v>
      </c>
      <c r="BO19">
        <v>2</v>
      </c>
      <c r="BP19">
        <v>1605212331.5999999</v>
      </c>
      <c r="BQ19">
        <v>387.85045161290299</v>
      </c>
      <c r="BR19">
        <v>399.82067741935498</v>
      </c>
      <c r="BS19">
        <v>34.219332258064497</v>
      </c>
      <c r="BT19">
        <v>31.7790258064516</v>
      </c>
      <c r="BU19">
        <v>386.38741935483898</v>
      </c>
      <c r="BV19">
        <v>33.747332258064503</v>
      </c>
      <c r="BW19">
        <v>500.01719354838701</v>
      </c>
      <c r="BX19">
        <v>101.792612903226</v>
      </c>
      <c r="BY19">
        <v>4.9950538709677403E-2</v>
      </c>
      <c r="BZ19">
        <v>34.335793548387102</v>
      </c>
      <c r="CA19">
        <v>33.921045161290301</v>
      </c>
      <c r="CB19">
        <v>999.9</v>
      </c>
      <c r="CC19">
        <v>0</v>
      </c>
      <c r="CD19">
        <v>0</v>
      </c>
      <c r="CE19">
        <v>10010.5225806452</v>
      </c>
      <c r="CF19">
        <v>0</v>
      </c>
      <c r="CG19">
        <v>104.10429032258099</v>
      </c>
      <c r="CH19">
        <v>1299.98096774194</v>
      </c>
      <c r="CI19">
        <v>0.899994870967742</v>
      </c>
      <c r="CJ19">
        <v>0.100005025806452</v>
      </c>
      <c r="CK19">
        <v>0</v>
      </c>
      <c r="CL19">
        <v>668.74070967741898</v>
      </c>
      <c r="CM19">
        <v>4.9993800000000004</v>
      </c>
      <c r="CN19">
        <v>8793.8883870967693</v>
      </c>
      <c r="CO19">
        <v>10363.848387096799</v>
      </c>
      <c r="CP19">
        <v>47.733741935483899</v>
      </c>
      <c r="CQ19">
        <v>48.822161290322597</v>
      </c>
      <c r="CR19">
        <v>48.336387096774203</v>
      </c>
      <c r="CS19">
        <v>49.186999999999998</v>
      </c>
      <c r="CT19">
        <v>49.811999999999998</v>
      </c>
      <c r="CU19">
        <v>1165.47806451613</v>
      </c>
      <c r="CV19">
        <v>129.50290322580599</v>
      </c>
      <c r="CW19">
        <v>0</v>
      </c>
      <c r="CX19">
        <v>140</v>
      </c>
      <c r="CY19">
        <v>0</v>
      </c>
      <c r="CZ19">
        <v>668.227692307692</v>
      </c>
      <c r="DA19">
        <v>-43.221470036351597</v>
      </c>
      <c r="DB19">
        <v>-562.46051221705602</v>
      </c>
      <c r="DC19">
        <v>8786.9034615384608</v>
      </c>
      <c r="DD19">
        <v>15</v>
      </c>
      <c r="DE19">
        <v>1605211653.0999999</v>
      </c>
      <c r="DF19" t="s">
        <v>291</v>
      </c>
      <c r="DG19">
        <v>1605211653.0999999</v>
      </c>
      <c r="DH19">
        <v>1605211646.5999999</v>
      </c>
      <c r="DI19">
        <v>2</v>
      </c>
      <c r="DJ19">
        <v>0.34799999999999998</v>
      </c>
      <c r="DK19">
        <v>0.41099999999999998</v>
      </c>
      <c r="DL19">
        <v>1.4630000000000001</v>
      </c>
      <c r="DM19">
        <v>0.47199999999999998</v>
      </c>
      <c r="DN19">
        <v>400</v>
      </c>
      <c r="DO19">
        <v>33</v>
      </c>
      <c r="DP19">
        <v>0.44</v>
      </c>
      <c r="DQ19">
        <v>0.18</v>
      </c>
      <c r="DR19">
        <v>9.1494527571480209</v>
      </c>
      <c r="DS19">
        <v>2.60023739498964</v>
      </c>
      <c r="DT19">
        <v>0.19538205080915</v>
      </c>
      <c r="DU19">
        <v>0</v>
      </c>
      <c r="DV19">
        <v>-11.989076666666699</v>
      </c>
      <c r="DW19">
        <v>-2.82203959955506</v>
      </c>
      <c r="DX19">
        <v>0.21189555081585701</v>
      </c>
      <c r="DY19">
        <v>0</v>
      </c>
      <c r="DZ19">
        <v>2.4402866666666698</v>
      </c>
      <c r="EA19">
        <v>-0.24276840934371099</v>
      </c>
      <c r="EB19">
        <v>2.4676608131769001E-2</v>
      </c>
      <c r="EC19">
        <v>0</v>
      </c>
      <c r="ED19">
        <v>0</v>
      </c>
      <c r="EE19">
        <v>3</v>
      </c>
      <c r="EF19" t="s">
        <v>297</v>
      </c>
      <c r="EG19">
        <v>100</v>
      </c>
      <c r="EH19">
        <v>100</v>
      </c>
      <c r="EI19">
        <v>1.4630000000000001</v>
      </c>
      <c r="EJ19">
        <v>0.47199999999999998</v>
      </c>
      <c r="EK19">
        <v>1.4630476190477</v>
      </c>
      <c r="EL19">
        <v>0</v>
      </c>
      <c r="EM19">
        <v>0</v>
      </c>
      <c r="EN19">
        <v>0</v>
      </c>
      <c r="EO19">
        <v>0.47200500000000301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11.4</v>
      </c>
      <c r="EX19">
        <v>11.6</v>
      </c>
      <c r="EY19">
        <v>2</v>
      </c>
      <c r="EZ19">
        <v>451.19200000000001</v>
      </c>
      <c r="FA19">
        <v>568.90499999999997</v>
      </c>
      <c r="FB19">
        <v>33.194400000000002</v>
      </c>
      <c r="FC19">
        <v>32.290700000000001</v>
      </c>
      <c r="FD19">
        <v>30.000699999999998</v>
      </c>
      <c r="FE19">
        <v>31.9209</v>
      </c>
      <c r="FF19">
        <v>31.985499999999998</v>
      </c>
      <c r="FG19">
        <v>20.593299999999999</v>
      </c>
      <c r="FH19">
        <v>3.5261999999999998</v>
      </c>
      <c r="FI19">
        <v>100</v>
      </c>
      <c r="FJ19">
        <v>-999.9</v>
      </c>
      <c r="FK19">
        <v>400</v>
      </c>
      <c r="FL19">
        <v>32.1813</v>
      </c>
      <c r="FM19">
        <v>101.523</v>
      </c>
      <c r="FN19">
        <v>100.68899999999999</v>
      </c>
    </row>
    <row r="20" spans="1:170" x14ac:dyDescent="0.25">
      <c r="A20">
        <v>4</v>
      </c>
      <c r="B20">
        <v>1605212767.5</v>
      </c>
      <c r="C20">
        <v>759.90000009536698</v>
      </c>
      <c r="D20" t="s">
        <v>303</v>
      </c>
      <c r="E20" t="s">
        <v>304</v>
      </c>
      <c r="F20" t="s">
        <v>300</v>
      </c>
      <c r="G20" t="s">
        <v>286</v>
      </c>
      <c r="H20">
        <v>1605212759.75</v>
      </c>
      <c r="I20">
        <f t="shared" si="0"/>
        <v>2.1592390270625508E-3</v>
      </c>
      <c r="J20">
        <f t="shared" si="1"/>
        <v>9.3122153288346396</v>
      </c>
      <c r="K20">
        <f t="shared" si="2"/>
        <v>387.795633333333</v>
      </c>
      <c r="L20">
        <f t="shared" si="3"/>
        <v>242.15625373786392</v>
      </c>
      <c r="M20">
        <f t="shared" si="4"/>
        <v>24.660479843503136</v>
      </c>
      <c r="N20">
        <f t="shared" si="5"/>
        <v>39.491965421497895</v>
      </c>
      <c r="O20">
        <f t="shared" si="6"/>
        <v>0.11174383525700599</v>
      </c>
      <c r="P20">
        <f t="shared" si="7"/>
        <v>2.9612117479316966</v>
      </c>
      <c r="Q20">
        <f t="shared" si="8"/>
        <v>0.10945300794638949</v>
      </c>
      <c r="R20">
        <f t="shared" si="9"/>
        <v>6.8610040131023883E-2</v>
      </c>
      <c r="S20">
        <f t="shared" si="10"/>
        <v>214.76777578741084</v>
      </c>
      <c r="T20">
        <f t="shared" si="11"/>
        <v>35.144691889100301</v>
      </c>
      <c r="U20">
        <f t="shared" si="12"/>
        <v>34.402106666666697</v>
      </c>
      <c r="V20">
        <f t="shared" si="13"/>
        <v>5.4640267187268909</v>
      </c>
      <c r="W20">
        <f t="shared" si="14"/>
        <v>64.684735587241562</v>
      </c>
      <c r="X20">
        <f t="shared" si="15"/>
        <v>3.5438837035650521</v>
      </c>
      <c r="Y20">
        <f t="shared" si="16"/>
        <v>5.4787016927437966</v>
      </c>
      <c r="Z20">
        <f t="shared" si="17"/>
        <v>1.9201430151618388</v>
      </c>
      <c r="AA20">
        <f t="shared" si="18"/>
        <v>-95.222441093458499</v>
      </c>
      <c r="AB20">
        <f t="shared" si="19"/>
        <v>7.7002031566864639</v>
      </c>
      <c r="AC20">
        <f t="shared" si="20"/>
        <v>0.60390226699133742</v>
      </c>
      <c r="AD20">
        <f t="shared" si="21"/>
        <v>127.84944011763014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52532.2334521222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623.20392000000004</v>
      </c>
      <c r="AR20">
        <v>779.67</v>
      </c>
      <c r="AS20">
        <f t="shared" si="27"/>
        <v>0.20068244257185719</v>
      </c>
      <c r="AT20">
        <v>0.5</v>
      </c>
      <c r="AU20">
        <f t="shared" si="28"/>
        <v>1095.8805108567528</v>
      </c>
      <c r="AV20">
        <f t="shared" si="29"/>
        <v>9.3122153288346396</v>
      </c>
      <c r="AW20">
        <f t="shared" si="30"/>
        <v>109.96198884281391</v>
      </c>
      <c r="AX20">
        <f t="shared" si="31"/>
        <v>0.35902368950966429</v>
      </c>
      <c r="AY20">
        <f t="shared" si="32"/>
        <v>9.0246725903711418E-3</v>
      </c>
      <c r="AZ20">
        <f t="shared" si="33"/>
        <v>3.1839239678325444</v>
      </c>
      <c r="BA20" t="s">
        <v>306</v>
      </c>
      <c r="BB20">
        <v>499.75</v>
      </c>
      <c r="BC20">
        <f t="shared" si="34"/>
        <v>279.91999999999996</v>
      </c>
      <c r="BD20">
        <f t="shared" si="35"/>
        <v>0.55896713346670457</v>
      </c>
      <c r="BE20">
        <f t="shared" si="36"/>
        <v>0.8986652572284991</v>
      </c>
      <c r="BF20">
        <f t="shared" si="37"/>
        <v>2.4374291979724587</v>
      </c>
      <c r="BG20">
        <f t="shared" si="38"/>
        <v>0.97479266497995509</v>
      </c>
      <c r="BH20">
        <f t="shared" si="39"/>
        <v>1299.9943333333299</v>
      </c>
      <c r="BI20">
        <f t="shared" si="40"/>
        <v>1095.8805108567528</v>
      </c>
      <c r="BJ20">
        <f t="shared" si="41"/>
        <v>0.84298868291740425</v>
      </c>
      <c r="BK20">
        <f t="shared" si="42"/>
        <v>0.19597736583480865</v>
      </c>
      <c r="BL20">
        <v>6</v>
      </c>
      <c r="BM20">
        <v>0.5</v>
      </c>
      <c r="BN20" t="s">
        <v>290</v>
      </c>
      <c r="BO20">
        <v>2</v>
      </c>
      <c r="BP20">
        <v>1605212759.75</v>
      </c>
      <c r="BQ20">
        <v>387.795633333333</v>
      </c>
      <c r="BR20">
        <v>399.974966666667</v>
      </c>
      <c r="BS20">
        <v>34.799550000000004</v>
      </c>
      <c r="BT20">
        <v>32.298659999999998</v>
      </c>
      <c r="BU20">
        <v>386.33263333333298</v>
      </c>
      <c r="BV20">
        <v>34.327546666666699</v>
      </c>
      <c r="BW20">
        <v>500.00563333333298</v>
      </c>
      <c r="BX20">
        <v>101.78636666666701</v>
      </c>
      <c r="BY20">
        <v>5.0688799999999999E-2</v>
      </c>
      <c r="BZ20">
        <v>34.450339999999997</v>
      </c>
      <c r="CA20">
        <v>34.402106666666697</v>
      </c>
      <c r="CB20">
        <v>999.9</v>
      </c>
      <c r="CC20">
        <v>0</v>
      </c>
      <c r="CD20">
        <v>0</v>
      </c>
      <c r="CE20">
        <v>10002.9236666667</v>
      </c>
      <c r="CF20">
        <v>0</v>
      </c>
      <c r="CG20">
        <v>142.725533333333</v>
      </c>
      <c r="CH20">
        <v>1299.9943333333299</v>
      </c>
      <c r="CI20">
        <v>0.89999396666666698</v>
      </c>
      <c r="CJ20">
        <v>0.100006043333333</v>
      </c>
      <c r="CK20">
        <v>0</v>
      </c>
      <c r="CL20">
        <v>623.33029999999997</v>
      </c>
      <c r="CM20">
        <v>4.9993800000000004</v>
      </c>
      <c r="CN20">
        <v>8210.4263333333292</v>
      </c>
      <c r="CO20">
        <v>10363.9633333333</v>
      </c>
      <c r="CP20">
        <v>47.625</v>
      </c>
      <c r="CQ20">
        <v>48.875</v>
      </c>
      <c r="CR20">
        <v>48.295466666666599</v>
      </c>
      <c r="CS20">
        <v>49.120800000000003</v>
      </c>
      <c r="CT20">
        <v>49.75</v>
      </c>
      <c r="CU20">
        <v>1165.4856666666701</v>
      </c>
      <c r="CV20">
        <v>129.50899999999999</v>
      </c>
      <c r="CW20">
        <v>0</v>
      </c>
      <c r="CX20">
        <v>427.40000009536698</v>
      </c>
      <c r="CY20">
        <v>0</v>
      </c>
      <c r="CZ20">
        <v>623.20392000000004</v>
      </c>
      <c r="DA20">
        <v>-11.278923066694601</v>
      </c>
      <c r="DB20">
        <v>-148.26307674803101</v>
      </c>
      <c r="DC20">
        <v>8208.6471999999994</v>
      </c>
      <c r="DD20">
        <v>15</v>
      </c>
      <c r="DE20">
        <v>1605211653.0999999</v>
      </c>
      <c r="DF20" t="s">
        <v>291</v>
      </c>
      <c r="DG20">
        <v>1605211653.0999999</v>
      </c>
      <c r="DH20">
        <v>1605211646.5999999</v>
      </c>
      <c r="DI20">
        <v>2</v>
      </c>
      <c r="DJ20">
        <v>0.34799999999999998</v>
      </c>
      <c r="DK20">
        <v>0.41099999999999998</v>
      </c>
      <c r="DL20">
        <v>1.4630000000000001</v>
      </c>
      <c r="DM20">
        <v>0.47199999999999998</v>
      </c>
      <c r="DN20">
        <v>400</v>
      </c>
      <c r="DO20">
        <v>33</v>
      </c>
      <c r="DP20">
        <v>0.44</v>
      </c>
      <c r="DQ20">
        <v>0.18</v>
      </c>
      <c r="DR20">
        <v>9.2968996847270393</v>
      </c>
      <c r="DS20">
        <v>0.92185155338270697</v>
      </c>
      <c r="DT20">
        <v>7.1262756303692096E-2</v>
      </c>
      <c r="DU20">
        <v>0</v>
      </c>
      <c r="DV20">
        <v>-12.165958064516101</v>
      </c>
      <c r="DW20">
        <v>-1.15249838709674</v>
      </c>
      <c r="DX20">
        <v>9.0842695568710302E-2</v>
      </c>
      <c r="DY20">
        <v>0</v>
      </c>
      <c r="DZ20">
        <v>2.4992893548387101</v>
      </c>
      <c r="EA20">
        <v>0.10470483870967399</v>
      </c>
      <c r="EB20">
        <v>8.3059337264173808E-3</v>
      </c>
      <c r="EC20">
        <v>1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1.4630000000000001</v>
      </c>
      <c r="EJ20">
        <v>0.47199999999999998</v>
      </c>
      <c r="EK20">
        <v>1.4630476190477</v>
      </c>
      <c r="EL20">
        <v>0</v>
      </c>
      <c r="EM20">
        <v>0</v>
      </c>
      <c r="EN20">
        <v>0</v>
      </c>
      <c r="EO20">
        <v>0.47200500000000301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18.600000000000001</v>
      </c>
      <c r="EX20">
        <v>18.7</v>
      </c>
      <c r="EY20">
        <v>2</v>
      </c>
      <c r="EZ20">
        <v>488.27600000000001</v>
      </c>
      <c r="FA20">
        <v>567.30100000000004</v>
      </c>
      <c r="FB20">
        <v>33.2943</v>
      </c>
      <c r="FC20">
        <v>32.205399999999997</v>
      </c>
      <c r="FD20">
        <v>30</v>
      </c>
      <c r="FE20">
        <v>31.8718</v>
      </c>
      <c r="FF20">
        <v>31.936599999999999</v>
      </c>
      <c r="FG20">
        <v>20.660799999999998</v>
      </c>
      <c r="FH20">
        <v>0</v>
      </c>
      <c r="FI20">
        <v>100</v>
      </c>
      <c r="FJ20">
        <v>-999.9</v>
      </c>
      <c r="FK20">
        <v>400</v>
      </c>
      <c r="FL20">
        <v>35.765599999999999</v>
      </c>
      <c r="FM20">
        <v>101.52800000000001</v>
      </c>
      <c r="FN20">
        <v>100.71299999999999</v>
      </c>
    </row>
    <row r="21" spans="1:170" x14ac:dyDescent="0.25">
      <c r="A21">
        <v>5</v>
      </c>
      <c r="B21">
        <v>1605212939.5</v>
      </c>
      <c r="C21">
        <v>931.90000009536698</v>
      </c>
      <c r="D21" t="s">
        <v>307</v>
      </c>
      <c r="E21" t="s">
        <v>308</v>
      </c>
      <c r="F21" t="s">
        <v>309</v>
      </c>
      <c r="G21" t="s">
        <v>310</v>
      </c>
      <c r="H21">
        <v>1605212931.5</v>
      </c>
      <c r="I21">
        <f t="shared" si="0"/>
        <v>1.3941776256936327E-3</v>
      </c>
      <c r="J21">
        <f t="shared" si="1"/>
        <v>5.4076008046853952</v>
      </c>
      <c r="K21">
        <f t="shared" si="2"/>
        <v>392.52932258064499</v>
      </c>
      <c r="L21">
        <f t="shared" si="3"/>
        <v>246.17851210601896</v>
      </c>
      <c r="M21">
        <f t="shared" si="4"/>
        <v>25.070489528433196</v>
      </c>
      <c r="N21">
        <f t="shared" si="5"/>
        <v>39.974659799401842</v>
      </c>
      <c r="O21">
        <f t="shared" si="6"/>
        <v>6.4651098209327934E-2</v>
      </c>
      <c r="P21">
        <f t="shared" si="7"/>
        <v>2.9604579458385483</v>
      </c>
      <c r="Q21">
        <f t="shared" si="8"/>
        <v>6.3876867407059945E-2</v>
      </c>
      <c r="R21">
        <f t="shared" si="9"/>
        <v>3.9991831080005077E-2</v>
      </c>
      <c r="S21">
        <f t="shared" si="10"/>
        <v>214.76973564563346</v>
      </c>
      <c r="T21">
        <f t="shared" si="11"/>
        <v>35.378641908044969</v>
      </c>
      <c r="U21">
        <f t="shared" si="12"/>
        <v>34.795961290322602</v>
      </c>
      <c r="V21">
        <f t="shared" si="13"/>
        <v>5.5848629931111553</v>
      </c>
      <c r="W21">
        <f t="shared" si="14"/>
        <v>63.036550979508675</v>
      </c>
      <c r="X21">
        <f t="shared" si="15"/>
        <v>3.4608465489440285</v>
      </c>
      <c r="Y21">
        <f t="shared" si="16"/>
        <v>5.4902219349993429</v>
      </c>
      <c r="Z21">
        <f t="shared" si="17"/>
        <v>2.1240164441671268</v>
      </c>
      <c r="AA21">
        <f t="shared" si="18"/>
        <v>-61.483233293089199</v>
      </c>
      <c r="AB21">
        <f t="shared" si="19"/>
        <v>-49.131838836423213</v>
      </c>
      <c r="AC21">
        <f t="shared" si="20"/>
        <v>-3.8623577840755141</v>
      </c>
      <c r="AD21">
        <f t="shared" si="21"/>
        <v>100.29230573204552</v>
      </c>
      <c r="AE21">
        <v>52</v>
      </c>
      <c r="AF21">
        <v>10</v>
      </c>
      <c r="AG21">
        <f t="shared" si="22"/>
        <v>1</v>
      </c>
      <c r="AH21">
        <f t="shared" si="23"/>
        <v>0</v>
      </c>
      <c r="AI21">
        <f t="shared" si="24"/>
        <v>52504.31826924155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1615.3191999999999</v>
      </c>
      <c r="AR21">
        <v>1766.67</v>
      </c>
      <c r="AS21">
        <f t="shared" si="27"/>
        <v>8.5670102509240675E-2</v>
      </c>
      <c r="AT21">
        <v>0.5</v>
      </c>
      <c r="AU21">
        <f t="shared" si="28"/>
        <v>1095.8946018527602</v>
      </c>
      <c r="AV21">
        <f t="shared" si="29"/>
        <v>5.4076008046853952</v>
      </c>
      <c r="AW21">
        <f t="shared" si="30"/>
        <v>46.942701440024727</v>
      </c>
      <c r="AX21">
        <f t="shared" si="31"/>
        <v>0.56701025092405488</v>
      </c>
      <c r="AY21">
        <f t="shared" si="32"/>
        <v>5.4616094233720701E-3</v>
      </c>
      <c r="AZ21">
        <f t="shared" si="33"/>
        <v>0.84645689347755937</v>
      </c>
      <c r="BA21" t="s">
        <v>312</v>
      </c>
      <c r="BB21">
        <v>764.95</v>
      </c>
      <c r="BC21">
        <f t="shared" si="34"/>
        <v>1001.72</v>
      </c>
      <c r="BD21">
        <f t="shared" si="35"/>
        <v>0.15109092361138857</v>
      </c>
      <c r="BE21">
        <f t="shared" si="36"/>
        <v>0.59885148150076284</v>
      </c>
      <c r="BF21">
        <f t="shared" si="37"/>
        <v>0.14398001977240527</v>
      </c>
      <c r="BG21">
        <f t="shared" si="38"/>
        <v>0.58721754228257006</v>
      </c>
      <c r="BH21">
        <f t="shared" si="39"/>
        <v>1300.0116129032299</v>
      </c>
      <c r="BI21">
        <f t="shared" si="40"/>
        <v>1095.8946018527602</v>
      </c>
      <c r="BJ21">
        <f t="shared" si="41"/>
        <v>0.84298831716231459</v>
      </c>
      <c r="BK21">
        <f t="shared" si="42"/>
        <v>0.19597663432462917</v>
      </c>
      <c r="BL21">
        <v>6</v>
      </c>
      <c r="BM21">
        <v>0.5</v>
      </c>
      <c r="BN21" t="s">
        <v>290</v>
      </c>
      <c r="BO21">
        <v>2</v>
      </c>
      <c r="BP21">
        <v>1605212931.5</v>
      </c>
      <c r="BQ21">
        <v>392.52932258064499</v>
      </c>
      <c r="BR21">
        <v>399.675064516129</v>
      </c>
      <c r="BS21">
        <v>33.983622580645203</v>
      </c>
      <c r="BT21">
        <v>32.367483870967703</v>
      </c>
      <c r="BU21">
        <v>391.06632258064502</v>
      </c>
      <c r="BV21">
        <v>33.511622580645202</v>
      </c>
      <c r="BW21">
        <v>500.00599999999997</v>
      </c>
      <c r="BX21">
        <v>101.78945161290299</v>
      </c>
      <c r="BY21">
        <v>4.9207309677419403E-2</v>
      </c>
      <c r="BZ21">
        <v>34.488125806451599</v>
      </c>
      <c r="CA21">
        <v>34.795961290322602</v>
      </c>
      <c r="CB21">
        <v>999.9</v>
      </c>
      <c r="CC21">
        <v>0</v>
      </c>
      <c r="CD21">
        <v>0</v>
      </c>
      <c r="CE21">
        <v>9998.3467741935492</v>
      </c>
      <c r="CF21">
        <v>0</v>
      </c>
      <c r="CG21">
        <v>123.61016129032301</v>
      </c>
      <c r="CH21">
        <v>1300.0116129032299</v>
      </c>
      <c r="CI21">
        <v>0.90000512903225804</v>
      </c>
      <c r="CJ21">
        <v>9.99949774193548E-2</v>
      </c>
      <c r="CK21">
        <v>0</v>
      </c>
      <c r="CL21">
        <v>1618.7364516129001</v>
      </c>
      <c r="CM21">
        <v>4.9993800000000004</v>
      </c>
      <c r="CN21">
        <v>21164.270967741901</v>
      </c>
      <c r="CO21">
        <v>10364.1161290323</v>
      </c>
      <c r="CP21">
        <v>47.75</v>
      </c>
      <c r="CQ21">
        <v>48.936999999999998</v>
      </c>
      <c r="CR21">
        <v>48.375</v>
      </c>
      <c r="CS21">
        <v>49.256</v>
      </c>
      <c r="CT21">
        <v>49.875</v>
      </c>
      <c r="CU21">
        <v>1165.51677419355</v>
      </c>
      <c r="CV21">
        <v>129.494838709677</v>
      </c>
      <c r="CW21">
        <v>0</v>
      </c>
      <c r="CX21">
        <v>171</v>
      </c>
      <c r="CY21">
        <v>0</v>
      </c>
      <c r="CZ21">
        <v>1615.3191999999999</v>
      </c>
      <c r="DA21">
        <v>-310.664615396047</v>
      </c>
      <c r="DB21">
        <v>-4080.4076927869501</v>
      </c>
      <c r="DC21">
        <v>21119.191999999999</v>
      </c>
      <c r="DD21">
        <v>15</v>
      </c>
      <c r="DE21">
        <v>1605211653.0999999</v>
      </c>
      <c r="DF21" t="s">
        <v>291</v>
      </c>
      <c r="DG21">
        <v>1605211653.0999999</v>
      </c>
      <c r="DH21">
        <v>1605211646.5999999</v>
      </c>
      <c r="DI21">
        <v>2</v>
      </c>
      <c r="DJ21">
        <v>0.34799999999999998</v>
      </c>
      <c r="DK21">
        <v>0.41099999999999998</v>
      </c>
      <c r="DL21">
        <v>1.4630000000000001</v>
      </c>
      <c r="DM21">
        <v>0.47199999999999998</v>
      </c>
      <c r="DN21">
        <v>400</v>
      </c>
      <c r="DO21">
        <v>33</v>
      </c>
      <c r="DP21">
        <v>0.44</v>
      </c>
      <c r="DQ21">
        <v>0.18</v>
      </c>
      <c r="DR21">
        <v>5.39854200475654</v>
      </c>
      <c r="DS21">
        <v>1.98203767562635</v>
      </c>
      <c r="DT21">
        <v>0.43527102028327502</v>
      </c>
      <c r="DU21">
        <v>0</v>
      </c>
      <c r="DV21">
        <v>-7.13577483870968</v>
      </c>
      <c r="DW21">
        <v>-3.7286874193548201</v>
      </c>
      <c r="DX21">
        <v>0.53066496342991298</v>
      </c>
      <c r="DY21">
        <v>0</v>
      </c>
      <c r="DZ21">
        <v>1.6127064516128999</v>
      </c>
      <c r="EA21">
        <v>0.41437887096774001</v>
      </c>
      <c r="EB21">
        <v>3.1175512469429099E-2</v>
      </c>
      <c r="EC21">
        <v>0</v>
      </c>
      <c r="ED21">
        <v>0</v>
      </c>
      <c r="EE21">
        <v>3</v>
      </c>
      <c r="EF21" t="s">
        <v>297</v>
      </c>
      <c r="EG21">
        <v>100</v>
      </c>
      <c r="EH21">
        <v>100</v>
      </c>
      <c r="EI21">
        <v>1.4630000000000001</v>
      </c>
      <c r="EJ21">
        <v>0.47199999999999998</v>
      </c>
      <c r="EK21">
        <v>1.4630476190477</v>
      </c>
      <c r="EL21">
        <v>0</v>
      </c>
      <c r="EM21">
        <v>0</v>
      </c>
      <c r="EN21">
        <v>0</v>
      </c>
      <c r="EO21">
        <v>0.47200500000000301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21.4</v>
      </c>
      <c r="EX21">
        <v>21.5</v>
      </c>
      <c r="EY21">
        <v>2</v>
      </c>
      <c r="EZ21">
        <v>418.38200000000001</v>
      </c>
      <c r="FA21">
        <v>565.18600000000004</v>
      </c>
      <c r="FB21">
        <v>33.338500000000003</v>
      </c>
      <c r="FC21">
        <v>32.310600000000001</v>
      </c>
      <c r="FD21">
        <v>30.000599999999999</v>
      </c>
      <c r="FE21">
        <v>31.946100000000001</v>
      </c>
      <c r="FF21">
        <v>32.004399999999997</v>
      </c>
      <c r="FG21">
        <v>20.590399999999999</v>
      </c>
      <c r="FH21">
        <v>0</v>
      </c>
      <c r="FI21">
        <v>100</v>
      </c>
      <c r="FJ21">
        <v>-999.9</v>
      </c>
      <c r="FK21">
        <v>400</v>
      </c>
      <c r="FL21">
        <v>34.696399999999997</v>
      </c>
      <c r="FM21">
        <v>101.508</v>
      </c>
      <c r="FN21">
        <v>100.684</v>
      </c>
    </row>
    <row r="22" spans="1:170" x14ac:dyDescent="0.25">
      <c r="A22">
        <v>6</v>
      </c>
      <c r="B22">
        <v>1605213433</v>
      </c>
      <c r="C22">
        <v>1425.4000000953699</v>
      </c>
      <c r="D22" t="s">
        <v>313</v>
      </c>
      <c r="E22" t="s">
        <v>314</v>
      </c>
      <c r="F22" t="s">
        <v>309</v>
      </c>
      <c r="G22" t="s">
        <v>310</v>
      </c>
      <c r="H22">
        <v>1605213425.25</v>
      </c>
      <c r="I22">
        <f t="shared" si="0"/>
        <v>1.41084166217828E-3</v>
      </c>
      <c r="J22">
        <f t="shared" si="1"/>
        <v>7.9043847200211195</v>
      </c>
      <c r="K22">
        <f t="shared" si="2"/>
        <v>389.99599999999998</v>
      </c>
      <c r="L22">
        <f t="shared" si="3"/>
        <v>192.97924976255331</v>
      </c>
      <c r="M22">
        <f t="shared" si="4"/>
        <v>19.651453260753378</v>
      </c>
      <c r="N22">
        <f t="shared" si="5"/>
        <v>39.714053066900945</v>
      </c>
      <c r="O22">
        <f t="shared" si="6"/>
        <v>6.8272744144022388E-2</v>
      </c>
      <c r="P22">
        <f t="shared" si="7"/>
        <v>2.9596907928989573</v>
      </c>
      <c r="Q22">
        <f t="shared" si="8"/>
        <v>6.7409745239875127E-2</v>
      </c>
      <c r="R22">
        <f t="shared" si="9"/>
        <v>4.2207718862436502E-2</v>
      </c>
      <c r="S22">
        <f t="shared" si="10"/>
        <v>214.76734370583793</v>
      </c>
      <c r="T22">
        <f t="shared" si="11"/>
        <v>35.277813504549101</v>
      </c>
      <c r="U22">
        <f t="shared" si="12"/>
        <v>34.653329999999997</v>
      </c>
      <c r="V22">
        <f t="shared" si="13"/>
        <v>5.5408375295837269</v>
      </c>
      <c r="W22">
        <f t="shared" si="14"/>
        <v>64.171004684866446</v>
      </c>
      <c r="X22">
        <f t="shared" si="15"/>
        <v>3.504215256681487</v>
      </c>
      <c r="Y22">
        <f t="shared" si="16"/>
        <v>5.4607455094245889</v>
      </c>
      <c r="Z22">
        <f t="shared" si="17"/>
        <v>2.0366222729022398</v>
      </c>
      <c r="AA22">
        <f t="shared" si="18"/>
        <v>-62.218117302062147</v>
      </c>
      <c r="AB22">
        <f t="shared" si="19"/>
        <v>-41.809189840174746</v>
      </c>
      <c r="AC22">
        <f t="shared" si="20"/>
        <v>-3.2837237746683297</v>
      </c>
      <c r="AD22">
        <f t="shared" si="21"/>
        <v>107.45631278893271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52498.727473620667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967.86603846153798</v>
      </c>
      <c r="AR22">
        <v>1205.1400000000001</v>
      </c>
      <c r="AS22">
        <f t="shared" si="27"/>
        <v>0.19688497729596732</v>
      </c>
      <c r="AT22">
        <v>0.5</v>
      </c>
      <c r="AU22">
        <f t="shared" si="28"/>
        <v>1095.8787708567409</v>
      </c>
      <c r="AV22">
        <f t="shared" si="29"/>
        <v>7.9043847200211195</v>
      </c>
      <c r="AW22">
        <f t="shared" si="30"/>
        <v>107.881033459631</v>
      </c>
      <c r="AX22">
        <f t="shared" si="31"/>
        <v>0.45378130341703043</v>
      </c>
      <c r="AY22">
        <f t="shared" si="32"/>
        <v>7.740027843778874E-3</v>
      </c>
      <c r="AZ22">
        <f t="shared" si="33"/>
        <v>1.7068058482831865</v>
      </c>
      <c r="BA22" t="s">
        <v>316</v>
      </c>
      <c r="BB22">
        <v>658.27</v>
      </c>
      <c r="BC22">
        <f t="shared" si="34"/>
        <v>546.87000000000012</v>
      </c>
      <c r="BD22">
        <f t="shared" si="35"/>
        <v>0.43387635368270716</v>
      </c>
      <c r="BE22">
        <f t="shared" si="36"/>
        <v>0.78997315472327079</v>
      </c>
      <c r="BF22">
        <f t="shared" si="37"/>
        <v>0.48456576107276372</v>
      </c>
      <c r="BG22">
        <f t="shared" si="38"/>
        <v>0.80771912146014102</v>
      </c>
      <c r="BH22">
        <f t="shared" si="39"/>
        <v>1299.99233333333</v>
      </c>
      <c r="BI22">
        <f t="shared" si="40"/>
        <v>1095.8787708567409</v>
      </c>
      <c r="BJ22">
        <f t="shared" si="41"/>
        <v>0.8429886413612776</v>
      </c>
      <c r="BK22">
        <f t="shared" si="42"/>
        <v>0.19597728272255532</v>
      </c>
      <c r="BL22">
        <v>6</v>
      </c>
      <c r="BM22">
        <v>0.5</v>
      </c>
      <c r="BN22" t="s">
        <v>290</v>
      </c>
      <c r="BO22">
        <v>2</v>
      </c>
      <c r="BP22">
        <v>1605213425.25</v>
      </c>
      <c r="BQ22">
        <v>389.99599999999998</v>
      </c>
      <c r="BR22">
        <v>400.14156666666702</v>
      </c>
      <c r="BS22">
        <v>34.411746666666701</v>
      </c>
      <c r="BT22">
        <v>32.776989999999998</v>
      </c>
      <c r="BU22">
        <v>388.53293333333301</v>
      </c>
      <c r="BV22">
        <v>33.93974</v>
      </c>
      <c r="BW22">
        <v>499.99813333333299</v>
      </c>
      <c r="BX22">
        <v>101.779033333333</v>
      </c>
      <c r="BY22">
        <v>5.2916396666666699E-2</v>
      </c>
      <c r="BZ22">
        <v>34.391306666666701</v>
      </c>
      <c r="CA22">
        <v>34.653329999999997</v>
      </c>
      <c r="CB22">
        <v>999.9</v>
      </c>
      <c r="CC22">
        <v>0</v>
      </c>
      <c r="CD22">
        <v>0</v>
      </c>
      <c r="CE22">
        <v>9995.0216666666693</v>
      </c>
      <c r="CF22">
        <v>0</v>
      </c>
      <c r="CG22">
        <v>116.0243</v>
      </c>
      <c r="CH22">
        <v>1299.99233333333</v>
      </c>
      <c r="CI22">
        <v>0.89999450000000003</v>
      </c>
      <c r="CJ22">
        <v>0.100005516666667</v>
      </c>
      <c r="CK22">
        <v>0</v>
      </c>
      <c r="CL22">
        <v>968.42283333333296</v>
      </c>
      <c r="CM22">
        <v>4.9993800000000004</v>
      </c>
      <c r="CN22">
        <v>12768.846666666699</v>
      </c>
      <c r="CO22">
        <v>10363.94</v>
      </c>
      <c r="CP22">
        <v>47.468499999999999</v>
      </c>
      <c r="CQ22">
        <v>48.686999999999998</v>
      </c>
      <c r="CR22">
        <v>48.125</v>
      </c>
      <c r="CS22">
        <v>48.928733333333298</v>
      </c>
      <c r="CT22">
        <v>49.561999999999998</v>
      </c>
      <c r="CU22">
        <v>1165.4856666666701</v>
      </c>
      <c r="CV22">
        <v>129.50700000000001</v>
      </c>
      <c r="CW22">
        <v>0</v>
      </c>
      <c r="CX22">
        <v>492.700000047684</v>
      </c>
      <c r="CY22">
        <v>0</v>
      </c>
      <c r="CZ22">
        <v>967.86603846153798</v>
      </c>
      <c r="DA22">
        <v>-115.25986333445699</v>
      </c>
      <c r="DB22">
        <v>-1529.84615487152</v>
      </c>
      <c r="DC22">
        <v>12761.569230769201</v>
      </c>
      <c r="DD22">
        <v>15</v>
      </c>
      <c r="DE22">
        <v>1605211653.0999999</v>
      </c>
      <c r="DF22" t="s">
        <v>291</v>
      </c>
      <c r="DG22">
        <v>1605211653.0999999</v>
      </c>
      <c r="DH22">
        <v>1605211646.5999999</v>
      </c>
      <c r="DI22">
        <v>2</v>
      </c>
      <c r="DJ22">
        <v>0.34799999999999998</v>
      </c>
      <c r="DK22">
        <v>0.41099999999999998</v>
      </c>
      <c r="DL22">
        <v>1.4630000000000001</v>
      </c>
      <c r="DM22">
        <v>0.47199999999999998</v>
      </c>
      <c r="DN22">
        <v>400</v>
      </c>
      <c r="DO22">
        <v>33</v>
      </c>
      <c r="DP22">
        <v>0.44</v>
      </c>
      <c r="DQ22">
        <v>0.18</v>
      </c>
      <c r="DR22">
        <v>7.8738014020822202</v>
      </c>
      <c r="DS22">
        <v>2.8932294584435598</v>
      </c>
      <c r="DT22">
        <v>0.250226655395974</v>
      </c>
      <c r="DU22">
        <v>0</v>
      </c>
      <c r="DV22">
        <v>-10.130860645161301</v>
      </c>
      <c r="DW22">
        <v>-3.3642982258064298</v>
      </c>
      <c r="DX22">
        <v>0.29599411893607802</v>
      </c>
      <c r="DY22">
        <v>0</v>
      </c>
      <c r="DZ22">
        <v>1.6336935483871</v>
      </c>
      <c r="EA22">
        <v>0.21056951612902999</v>
      </c>
      <c r="EB22">
        <v>1.5848651219377199E-2</v>
      </c>
      <c r="EC22">
        <v>0</v>
      </c>
      <c r="ED22">
        <v>0</v>
      </c>
      <c r="EE22">
        <v>3</v>
      </c>
      <c r="EF22" t="s">
        <v>297</v>
      </c>
      <c r="EG22">
        <v>100</v>
      </c>
      <c r="EH22">
        <v>100</v>
      </c>
      <c r="EI22">
        <v>1.4630000000000001</v>
      </c>
      <c r="EJ22">
        <v>0.47199999999999998</v>
      </c>
      <c r="EK22">
        <v>1.4630476190477</v>
      </c>
      <c r="EL22">
        <v>0</v>
      </c>
      <c r="EM22">
        <v>0</v>
      </c>
      <c r="EN22">
        <v>0</v>
      </c>
      <c r="EO22">
        <v>0.47200500000000301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29.7</v>
      </c>
      <c r="EX22">
        <v>29.8</v>
      </c>
      <c r="EY22">
        <v>2</v>
      </c>
      <c r="EZ22">
        <v>492.495</v>
      </c>
      <c r="FA22">
        <v>562.15300000000002</v>
      </c>
      <c r="FB22">
        <v>33.240600000000001</v>
      </c>
      <c r="FC22">
        <v>32.316600000000001</v>
      </c>
      <c r="FD22">
        <v>30.0002</v>
      </c>
      <c r="FE22">
        <v>31.9816</v>
      </c>
      <c r="FF22">
        <v>32.043900000000001</v>
      </c>
      <c r="FG22">
        <v>20.620999999999999</v>
      </c>
      <c r="FH22">
        <v>0</v>
      </c>
      <c r="FI22">
        <v>100</v>
      </c>
      <c r="FJ22">
        <v>-999.9</v>
      </c>
      <c r="FK22">
        <v>400</v>
      </c>
      <c r="FL22">
        <v>33.910899999999998</v>
      </c>
      <c r="FM22">
        <v>101.497</v>
      </c>
      <c r="FN22">
        <v>100.68600000000001</v>
      </c>
    </row>
    <row r="23" spans="1:170" x14ac:dyDescent="0.25">
      <c r="A23">
        <v>7</v>
      </c>
      <c r="B23">
        <v>1605213650</v>
      </c>
      <c r="C23">
        <v>1642.4000000953699</v>
      </c>
      <c r="D23" t="s">
        <v>317</v>
      </c>
      <c r="E23" t="s">
        <v>318</v>
      </c>
      <c r="F23" t="s">
        <v>319</v>
      </c>
      <c r="G23" t="s">
        <v>320</v>
      </c>
      <c r="H23">
        <v>1605213642</v>
      </c>
      <c r="I23">
        <f t="shared" si="0"/>
        <v>1.4248948299190208E-3</v>
      </c>
      <c r="J23">
        <f t="shared" si="1"/>
        <v>6.4303740084351944</v>
      </c>
      <c r="K23">
        <f t="shared" si="2"/>
        <v>391.51170967741899</v>
      </c>
      <c r="L23">
        <f t="shared" si="3"/>
        <v>224.12519447210545</v>
      </c>
      <c r="M23">
        <f t="shared" si="4"/>
        <v>22.822324953265699</v>
      </c>
      <c r="N23">
        <f t="shared" si="5"/>
        <v>39.867037181215913</v>
      </c>
      <c r="O23">
        <f t="shared" si="6"/>
        <v>6.6358430246447567E-2</v>
      </c>
      <c r="P23">
        <f t="shared" si="7"/>
        <v>2.9592870404717653</v>
      </c>
      <c r="Q23">
        <f t="shared" si="8"/>
        <v>6.5542726891203662E-2</v>
      </c>
      <c r="R23">
        <f t="shared" si="9"/>
        <v>4.103665651277115E-2</v>
      </c>
      <c r="S23">
        <f t="shared" si="10"/>
        <v>214.77267541919826</v>
      </c>
      <c r="T23">
        <f t="shared" si="11"/>
        <v>35.574404802621466</v>
      </c>
      <c r="U23">
        <f t="shared" si="12"/>
        <v>34.954074193548401</v>
      </c>
      <c r="V23">
        <f t="shared" si="13"/>
        <v>5.634022174815124</v>
      </c>
      <c r="W23">
        <f t="shared" si="14"/>
        <v>63.389707069098989</v>
      </c>
      <c r="X23">
        <f t="shared" si="15"/>
        <v>3.519779137386287</v>
      </c>
      <c r="Y23">
        <f t="shared" si="16"/>
        <v>5.552603569455675</v>
      </c>
      <c r="Z23">
        <f t="shared" si="17"/>
        <v>2.114243037428837</v>
      </c>
      <c r="AA23">
        <f t="shared" si="18"/>
        <v>-62.837861999428817</v>
      </c>
      <c r="AB23">
        <f t="shared" si="19"/>
        <v>-41.884166105949575</v>
      </c>
      <c r="AC23">
        <f t="shared" si="20"/>
        <v>-3.2997152321295005</v>
      </c>
      <c r="AD23">
        <f t="shared" si="21"/>
        <v>106.75093208169038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52435.921860803101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321</v>
      </c>
      <c r="AQ23">
        <v>744.51980000000003</v>
      </c>
      <c r="AR23">
        <v>895.43</v>
      </c>
      <c r="AS23">
        <f t="shared" si="27"/>
        <v>0.16853377706800077</v>
      </c>
      <c r="AT23">
        <v>0.5</v>
      </c>
      <c r="AU23">
        <f t="shared" si="28"/>
        <v>1095.9063957349285</v>
      </c>
      <c r="AV23">
        <f t="shared" si="29"/>
        <v>6.4303740084351944</v>
      </c>
      <c r="AW23">
        <f t="shared" si="30"/>
        <v>92.34862209309334</v>
      </c>
      <c r="AX23">
        <f t="shared" si="31"/>
        <v>0.37654534692829139</v>
      </c>
      <c r="AY23">
        <f t="shared" si="32"/>
        <v>6.3948175825287367E-3</v>
      </c>
      <c r="AZ23">
        <f t="shared" si="33"/>
        <v>2.6430318394514369</v>
      </c>
      <c r="BA23" t="s">
        <v>322</v>
      </c>
      <c r="BB23">
        <v>558.26</v>
      </c>
      <c r="BC23">
        <f t="shared" si="34"/>
        <v>337.16999999999996</v>
      </c>
      <c r="BD23">
        <f t="shared" si="35"/>
        <v>0.44757896610018666</v>
      </c>
      <c r="BE23">
        <f t="shared" si="36"/>
        <v>0.87529865153745456</v>
      </c>
      <c r="BF23">
        <f t="shared" si="37"/>
        <v>0.83860861164662504</v>
      </c>
      <c r="BG23">
        <f t="shared" si="38"/>
        <v>0.92933603255498121</v>
      </c>
      <c r="BH23">
        <f t="shared" si="39"/>
        <v>1300.0251612903201</v>
      </c>
      <c r="BI23">
        <f t="shared" si="40"/>
        <v>1095.9063957349285</v>
      </c>
      <c r="BJ23">
        <f t="shared" si="41"/>
        <v>0.84298860388763819</v>
      </c>
      <c r="BK23">
        <f t="shared" si="42"/>
        <v>0.1959772077752763</v>
      </c>
      <c r="BL23">
        <v>6</v>
      </c>
      <c r="BM23">
        <v>0.5</v>
      </c>
      <c r="BN23" t="s">
        <v>290</v>
      </c>
      <c r="BO23">
        <v>2</v>
      </c>
      <c r="BP23">
        <v>1605213642</v>
      </c>
      <c r="BQ23">
        <v>391.51170967741899</v>
      </c>
      <c r="BR23">
        <v>399.89767741935498</v>
      </c>
      <c r="BS23">
        <v>34.565767741935502</v>
      </c>
      <c r="BT23">
        <v>32.9149806451613</v>
      </c>
      <c r="BU23">
        <v>390.04867741935499</v>
      </c>
      <c r="BV23">
        <v>34.093764516128999</v>
      </c>
      <c r="BW23">
        <v>499.99503225806399</v>
      </c>
      <c r="BX23">
        <v>101.776129032258</v>
      </c>
      <c r="BY23">
        <v>5.23378967741936E-2</v>
      </c>
      <c r="BZ23">
        <v>34.6915451612903</v>
      </c>
      <c r="CA23">
        <v>34.954074193548401</v>
      </c>
      <c r="CB23">
        <v>999.9</v>
      </c>
      <c r="CC23">
        <v>0</v>
      </c>
      <c r="CD23">
        <v>0</v>
      </c>
      <c r="CE23">
        <v>9993.0187096774207</v>
      </c>
      <c r="CF23">
        <v>0</v>
      </c>
      <c r="CG23">
        <v>131.25545161290299</v>
      </c>
      <c r="CH23">
        <v>1300.0251612903201</v>
      </c>
      <c r="CI23">
        <v>0.89999570967741904</v>
      </c>
      <c r="CJ23">
        <v>0.100004541935484</v>
      </c>
      <c r="CK23">
        <v>0</v>
      </c>
      <c r="CL23">
        <v>745.35825806451601</v>
      </c>
      <c r="CM23">
        <v>4.9993800000000004</v>
      </c>
      <c r="CN23">
        <v>9774.3390322580708</v>
      </c>
      <c r="CO23">
        <v>10364.2096774194</v>
      </c>
      <c r="CP23">
        <v>47.75</v>
      </c>
      <c r="CQ23">
        <v>48.936999999999998</v>
      </c>
      <c r="CR23">
        <v>48.311999999999998</v>
      </c>
      <c r="CS23">
        <v>49.322161290322597</v>
      </c>
      <c r="CT23">
        <v>49.822161290322597</v>
      </c>
      <c r="CU23">
        <v>1165.5174193548401</v>
      </c>
      <c r="CV23">
        <v>129.50870967741901</v>
      </c>
      <c r="CW23">
        <v>0</v>
      </c>
      <c r="CX23">
        <v>216.200000047684</v>
      </c>
      <c r="CY23">
        <v>0</v>
      </c>
      <c r="CZ23">
        <v>744.51980000000003</v>
      </c>
      <c r="DA23">
        <v>-56.844307785443903</v>
      </c>
      <c r="DB23">
        <v>-747.99077032026401</v>
      </c>
      <c r="DC23">
        <v>9763.4616000000005</v>
      </c>
      <c r="DD23">
        <v>15</v>
      </c>
      <c r="DE23">
        <v>1605211653.0999999</v>
      </c>
      <c r="DF23" t="s">
        <v>291</v>
      </c>
      <c r="DG23">
        <v>1605211653.0999999</v>
      </c>
      <c r="DH23">
        <v>1605211646.5999999</v>
      </c>
      <c r="DI23">
        <v>2</v>
      </c>
      <c r="DJ23">
        <v>0.34799999999999998</v>
      </c>
      <c r="DK23">
        <v>0.41099999999999998</v>
      </c>
      <c r="DL23">
        <v>1.4630000000000001</v>
      </c>
      <c r="DM23">
        <v>0.47199999999999998</v>
      </c>
      <c r="DN23">
        <v>400</v>
      </c>
      <c r="DO23">
        <v>33</v>
      </c>
      <c r="DP23">
        <v>0.44</v>
      </c>
      <c r="DQ23">
        <v>0.18</v>
      </c>
      <c r="DR23">
        <v>6.4282467900338798</v>
      </c>
      <c r="DS23">
        <v>-7.8726881600961303</v>
      </c>
      <c r="DT23">
        <v>0.83983711243546699</v>
      </c>
      <c r="DU23">
        <v>0</v>
      </c>
      <c r="DV23">
        <v>-8.3860048387096793</v>
      </c>
      <c r="DW23">
        <v>8.4340529032258207</v>
      </c>
      <c r="DX23">
        <v>0.98753459697948098</v>
      </c>
      <c r="DY23">
        <v>0</v>
      </c>
      <c r="DZ23">
        <v>1.6507835483871001</v>
      </c>
      <c r="EA23">
        <v>0.17820870967741601</v>
      </c>
      <c r="EB23">
        <v>1.33109587518263E-2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1.4630000000000001</v>
      </c>
      <c r="EJ23">
        <v>0.47199999999999998</v>
      </c>
      <c r="EK23">
        <v>1.4630476190477</v>
      </c>
      <c r="EL23">
        <v>0</v>
      </c>
      <c r="EM23">
        <v>0</v>
      </c>
      <c r="EN23">
        <v>0</v>
      </c>
      <c r="EO23">
        <v>0.47200500000000301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33.299999999999997</v>
      </c>
      <c r="EX23">
        <v>33.4</v>
      </c>
      <c r="EY23">
        <v>2</v>
      </c>
      <c r="EZ23">
        <v>489.29199999999997</v>
      </c>
      <c r="FA23">
        <v>561.154</v>
      </c>
      <c r="FB23">
        <v>33.442300000000003</v>
      </c>
      <c r="FC23">
        <v>32.308500000000002</v>
      </c>
      <c r="FD23">
        <v>30</v>
      </c>
      <c r="FE23">
        <v>31.9619</v>
      </c>
      <c r="FF23">
        <v>32.021099999999997</v>
      </c>
      <c r="FG23">
        <v>20.662099999999999</v>
      </c>
      <c r="FH23">
        <v>0</v>
      </c>
      <c r="FI23">
        <v>100</v>
      </c>
      <c r="FJ23">
        <v>-999.9</v>
      </c>
      <c r="FK23">
        <v>400</v>
      </c>
      <c r="FL23">
        <v>34.340800000000002</v>
      </c>
      <c r="FM23">
        <v>101.495</v>
      </c>
      <c r="FN23">
        <v>100.691</v>
      </c>
    </row>
    <row r="24" spans="1:170" x14ac:dyDescent="0.25">
      <c r="A24">
        <v>8</v>
      </c>
      <c r="B24">
        <v>1605213864</v>
      </c>
      <c r="C24">
        <v>1856.4000000953699</v>
      </c>
      <c r="D24" t="s">
        <v>323</v>
      </c>
      <c r="E24" t="s">
        <v>324</v>
      </c>
      <c r="F24" t="s">
        <v>319</v>
      </c>
      <c r="G24" t="s">
        <v>320</v>
      </c>
      <c r="H24">
        <v>1605213856</v>
      </c>
      <c r="I24">
        <f t="shared" si="0"/>
        <v>1.6597709042777697E-3</v>
      </c>
      <c r="J24">
        <f t="shared" si="1"/>
        <v>8.3327700431814904</v>
      </c>
      <c r="K24">
        <f t="shared" si="2"/>
        <v>389.13103225806498</v>
      </c>
      <c r="L24">
        <f t="shared" si="3"/>
        <v>222.34706656205779</v>
      </c>
      <c r="M24">
        <f t="shared" si="4"/>
        <v>22.63934750865225</v>
      </c>
      <c r="N24">
        <f t="shared" si="5"/>
        <v>39.62126778601818</v>
      </c>
      <c r="O24">
        <f t="shared" si="6"/>
        <v>8.5976936530986009E-2</v>
      </c>
      <c r="P24">
        <f t="shared" si="7"/>
        <v>2.9601447770485017</v>
      </c>
      <c r="Q24">
        <f t="shared" si="8"/>
        <v>8.4613353506706207E-2</v>
      </c>
      <c r="R24">
        <f t="shared" si="9"/>
        <v>5.3004056983551442E-2</v>
      </c>
      <c r="S24">
        <f t="shared" si="10"/>
        <v>214.76538453742197</v>
      </c>
      <c r="T24">
        <f t="shared" si="11"/>
        <v>35.591533607497723</v>
      </c>
      <c r="U24">
        <f t="shared" si="12"/>
        <v>34.407383870967699</v>
      </c>
      <c r="V24">
        <f t="shared" si="13"/>
        <v>5.4656306394419287</v>
      </c>
      <c r="W24">
        <f t="shared" si="14"/>
        <v>63.781670010116599</v>
      </c>
      <c r="X24">
        <f t="shared" si="15"/>
        <v>3.5568298640845377</v>
      </c>
      <c r="Y24">
        <f t="shared" si="16"/>
        <v>5.5765706095816849</v>
      </c>
      <c r="Z24">
        <f t="shared" si="17"/>
        <v>1.908800775357391</v>
      </c>
      <c r="AA24">
        <f t="shared" si="18"/>
        <v>-73.195896878649648</v>
      </c>
      <c r="AB24">
        <f t="shared" si="19"/>
        <v>57.736635073390403</v>
      </c>
      <c r="AC24">
        <f t="shared" si="20"/>
        <v>4.5369000822387777</v>
      </c>
      <c r="AD24">
        <f t="shared" si="21"/>
        <v>203.84302281440151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52446.995280303709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325</v>
      </c>
      <c r="AQ24">
        <v>709.38</v>
      </c>
      <c r="AR24">
        <v>920.94</v>
      </c>
      <c r="AS24">
        <f t="shared" si="27"/>
        <v>0.22972180598084568</v>
      </c>
      <c r="AT24">
        <v>0.5</v>
      </c>
      <c r="AU24">
        <f t="shared" si="28"/>
        <v>1095.8710954012188</v>
      </c>
      <c r="AV24">
        <f t="shared" si="29"/>
        <v>8.3327700431814904</v>
      </c>
      <c r="AW24">
        <f t="shared" si="30"/>
        <v>125.87274357888781</v>
      </c>
      <c r="AX24">
        <f t="shared" si="31"/>
        <v>0.41020044736899264</v>
      </c>
      <c r="AY24">
        <f t="shared" si="32"/>
        <v>8.1309905520734697E-3</v>
      </c>
      <c r="AZ24">
        <f t="shared" si="33"/>
        <v>2.5421200078180988</v>
      </c>
      <c r="BA24" t="s">
        <v>326</v>
      </c>
      <c r="BB24">
        <v>543.16999999999996</v>
      </c>
      <c r="BC24">
        <f t="shared" si="34"/>
        <v>377.7700000000001</v>
      </c>
      <c r="BD24">
        <f t="shared" si="35"/>
        <v>0.56002329459724176</v>
      </c>
      <c r="BE24">
        <f t="shared" si="36"/>
        <v>0.86105829174191129</v>
      </c>
      <c r="BF24">
        <f t="shared" si="37"/>
        <v>1.0296740571017808</v>
      </c>
      <c r="BG24">
        <f t="shared" si="38"/>
        <v>0.91931876671910451</v>
      </c>
      <c r="BH24">
        <f t="shared" si="39"/>
        <v>1299.9835483871</v>
      </c>
      <c r="BI24">
        <f t="shared" si="40"/>
        <v>1095.8710954012188</v>
      </c>
      <c r="BJ24">
        <f t="shared" si="41"/>
        <v>0.84298843378508503</v>
      </c>
      <c r="BK24">
        <f t="shared" si="42"/>
        <v>0.19597686757017016</v>
      </c>
      <c r="BL24">
        <v>6</v>
      </c>
      <c r="BM24">
        <v>0.5</v>
      </c>
      <c r="BN24" t="s">
        <v>290</v>
      </c>
      <c r="BO24">
        <v>2</v>
      </c>
      <c r="BP24">
        <v>1605213856</v>
      </c>
      <c r="BQ24">
        <v>389.13103225806498</v>
      </c>
      <c r="BR24">
        <v>399.90532258064502</v>
      </c>
      <c r="BS24">
        <v>34.932574193548398</v>
      </c>
      <c r="BT24">
        <v>33.010438709677402</v>
      </c>
      <c r="BU24">
        <v>387.667967741935</v>
      </c>
      <c r="BV24">
        <v>34.460561290322602</v>
      </c>
      <c r="BW24">
        <v>500.00351612903199</v>
      </c>
      <c r="BX24">
        <v>101.76832258064501</v>
      </c>
      <c r="BY24">
        <v>5.1538858064516101E-2</v>
      </c>
      <c r="BZ24">
        <v>34.7691709677419</v>
      </c>
      <c r="CA24">
        <v>34.407383870967699</v>
      </c>
      <c r="CB24">
        <v>999.9</v>
      </c>
      <c r="CC24">
        <v>0</v>
      </c>
      <c r="CD24">
        <v>0</v>
      </c>
      <c r="CE24">
        <v>9998.6470967741898</v>
      </c>
      <c r="CF24">
        <v>0</v>
      </c>
      <c r="CG24">
        <v>167.43870967741901</v>
      </c>
      <c r="CH24">
        <v>1299.9835483871</v>
      </c>
      <c r="CI24">
        <v>0.89999861290322603</v>
      </c>
      <c r="CJ24">
        <v>0.100001151612903</v>
      </c>
      <c r="CK24">
        <v>0</v>
      </c>
      <c r="CL24">
        <v>709.61922580645103</v>
      </c>
      <c r="CM24">
        <v>4.9993800000000004</v>
      </c>
      <c r="CN24">
        <v>9357.5145161290293</v>
      </c>
      <c r="CO24">
        <v>10363.890322580601</v>
      </c>
      <c r="CP24">
        <v>47.936999999999998</v>
      </c>
      <c r="CQ24">
        <v>49.156999999999996</v>
      </c>
      <c r="CR24">
        <v>48.545999999999999</v>
      </c>
      <c r="CS24">
        <v>49.5</v>
      </c>
      <c r="CT24">
        <v>50.061999999999998</v>
      </c>
      <c r="CU24">
        <v>1165.4864516129001</v>
      </c>
      <c r="CV24">
        <v>129.49709677419401</v>
      </c>
      <c r="CW24">
        <v>0</v>
      </c>
      <c r="CX24">
        <v>213.200000047684</v>
      </c>
      <c r="CY24">
        <v>0</v>
      </c>
      <c r="CZ24">
        <v>709.38</v>
      </c>
      <c r="DA24">
        <v>-27.1241025863612</v>
      </c>
      <c r="DB24">
        <v>-352.023931892083</v>
      </c>
      <c r="DC24">
        <v>9354.2915384615408</v>
      </c>
      <c r="DD24">
        <v>15</v>
      </c>
      <c r="DE24">
        <v>1605211653.0999999</v>
      </c>
      <c r="DF24" t="s">
        <v>291</v>
      </c>
      <c r="DG24">
        <v>1605211653.0999999</v>
      </c>
      <c r="DH24">
        <v>1605211646.5999999</v>
      </c>
      <c r="DI24">
        <v>2</v>
      </c>
      <c r="DJ24">
        <v>0.34799999999999998</v>
      </c>
      <c r="DK24">
        <v>0.41099999999999998</v>
      </c>
      <c r="DL24">
        <v>1.4630000000000001</v>
      </c>
      <c r="DM24">
        <v>0.47199999999999998</v>
      </c>
      <c r="DN24">
        <v>400</v>
      </c>
      <c r="DO24">
        <v>33</v>
      </c>
      <c r="DP24">
        <v>0.44</v>
      </c>
      <c r="DQ24">
        <v>0.18</v>
      </c>
      <c r="DR24">
        <v>8.3247388715268205</v>
      </c>
      <c r="DS24">
        <v>0.26631773161315903</v>
      </c>
      <c r="DT24">
        <v>0.160703384065775</v>
      </c>
      <c r="DU24">
        <v>1</v>
      </c>
      <c r="DV24">
        <v>-10.774419354838701</v>
      </c>
      <c r="DW24">
        <v>-0.55307419354839704</v>
      </c>
      <c r="DX24">
        <v>0.197275969171329</v>
      </c>
      <c r="DY24">
        <v>0</v>
      </c>
      <c r="DZ24">
        <v>1.92215032258065</v>
      </c>
      <c r="EA24">
        <v>0.11927467741934999</v>
      </c>
      <c r="EB24">
        <v>8.9835650958528593E-3</v>
      </c>
      <c r="EC24">
        <v>1</v>
      </c>
      <c r="ED24">
        <v>2</v>
      </c>
      <c r="EE24">
        <v>3</v>
      </c>
      <c r="EF24" t="s">
        <v>327</v>
      </c>
      <c r="EG24">
        <v>100</v>
      </c>
      <c r="EH24">
        <v>100</v>
      </c>
      <c r="EI24">
        <v>1.4630000000000001</v>
      </c>
      <c r="EJ24">
        <v>0.47199999999999998</v>
      </c>
      <c r="EK24">
        <v>1.4630476190477</v>
      </c>
      <c r="EL24">
        <v>0</v>
      </c>
      <c r="EM24">
        <v>0</v>
      </c>
      <c r="EN24">
        <v>0</v>
      </c>
      <c r="EO24">
        <v>0.47200500000000301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36.799999999999997</v>
      </c>
      <c r="EX24">
        <v>37</v>
      </c>
      <c r="EY24">
        <v>2</v>
      </c>
      <c r="EZ24">
        <v>491.11900000000003</v>
      </c>
      <c r="FA24">
        <v>559.55200000000002</v>
      </c>
      <c r="FB24">
        <v>33.540199999999999</v>
      </c>
      <c r="FC24">
        <v>32.332700000000003</v>
      </c>
      <c r="FD24">
        <v>30.000599999999999</v>
      </c>
      <c r="FE24">
        <v>31.986000000000001</v>
      </c>
      <c r="FF24">
        <v>32.053100000000001</v>
      </c>
      <c r="FG24">
        <v>20.6968</v>
      </c>
      <c r="FH24">
        <v>0</v>
      </c>
      <c r="FI24">
        <v>100</v>
      </c>
      <c r="FJ24">
        <v>-999.9</v>
      </c>
      <c r="FK24">
        <v>400</v>
      </c>
      <c r="FL24">
        <v>34.503900000000002</v>
      </c>
      <c r="FM24">
        <v>101.485</v>
      </c>
      <c r="FN24">
        <v>100.679</v>
      </c>
    </row>
    <row r="25" spans="1:170" x14ac:dyDescent="0.25">
      <c r="A25">
        <v>9</v>
      </c>
      <c r="B25">
        <v>1605214094.0999999</v>
      </c>
      <c r="C25">
        <v>2086.5</v>
      </c>
      <c r="D25" t="s">
        <v>328</v>
      </c>
      <c r="E25" t="s">
        <v>329</v>
      </c>
      <c r="F25" t="s">
        <v>319</v>
      </c>
      <c r="G25" t="s">
        <v>330</v>
      </c>
      <c r="H25">
        <v>1605214086.0999999</v>
      </c>
      <c r="I25">
        <f t="shared" si="0"/>
        <v>3.1202257638788893E-3</v>
      </c>
      <c r="J25">
        <f t="shared" si="1"/>
        <v>11.272032029798478</v>
      </c>
      <c r="K25">
        <f t="shared" si="2"/>
        <v>384.746225806452</v>
      </c>
      <c r="L25">
        <f t="shared" si="3"/>
        <v>270.44242624889171</v>
      </c>
      <c r="M25">
        <f t="shared" si="4"/>
        <v>27.534406893676362</v>
      </c>
      <c r="N25">
        <f t="shared" si="5"/>
        <v>39.171957148511751</v>
      </c>
      <c r="O25">
        <f t="shared" si="6"/>
        <v>0.17697381543531937</v>
      </c>
      <c r="P25">
        <f t="shared" si="7"/>
        <v>2.9608077720700114</v>
      </c>
      <c r="Q25">
        <f t="shared" si="8"/>
        <v>0.17130021327455908</v>
      </c>
      <c r="R25">
        <f t="shared" si="9"/>
        <v>0.10755723198667186</v>
      </c>
      <c r="S25">
        <f t="shared" si="10"/>
        <v>214.76868861420854</v>
      </c>
      <c r="T25">
        <f t="shared" si="11"/>
        <v>35.36362038058143</v>
      </c>
      <c r="U25">
        <f t="shared" si="12"/>
        <v>34.566899999999997</v>
      </c>
      <c r="V25">
        <f t="shared" si="13"/>
        <v>5.5143065671271847</v>
      </c>
      <c r="W25">
        <f t="shared" si="14"/>
        <v>66.597661275809742</v>
      </c>
      <c r="X25">
        <f t="shared" si="15"/>
        <v>3.7441181569356399</v>
      </c>
      <c r="Y25">
        <f t="shared" si="16"/>
        <v>5.6219964563464568</v>
      </c>
      <c r="Z25">
        <f t="shared" si="17"/>
        <v>1.7701884101915448</v>
      </c>
      <c r="AA25">
        <f t="shared" si="18"/>
        <v>-137.60195618705902</v>
      </c>
      <c r="AB25">
        <f t="shared" si="19"/>
        <v>55.645631542941373</v>
      </c>
      <c r="AC25">
        <f t="shared" si="20"/>
        <v>4.3781350433403459</v>
      </c>
      <c r="AD25">
        <f t="shared" si="21"/>
        <v>137.19049901343124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52440.800121816981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331</v>
      </c>
      <c r="AQ25">
        <v>764.42812000000004</v>
      </c>
      <c r="AR25">
        <v>1017.12</v>
      </c>
      <c r="AS25">
        <f t="shared" si="27"/>
        <v>0.24843861098002196</v>
      </c>
      <c r="AT25">
        <v>0.5</v>
      </c>
      <c r="AU25">
        <f t="shared" si="28"/>
        <v>1095.8877115302603</v>
      </c>
      <c r="AV25">
        <f t="shared" si="29"/>
        <v>11.272032029798478</v>
      </c>
      <c r="AW25">
        <f t="shared" si="30"/>
        <v>136.13041042132642</v>
      </c>
      <c r="AX25">
        <f t="shared" si="31"/>
        <v>0.45735999685386192</v>
      </c>
      <c r="AY25">
        <f t="shared" si="32"/>
        <v>1.0812950437292588E-2</v>
      </c>
      <c r="AZ25">
        <f t="shared" si="33"/>
        <v>2.2071731949032563</v>
      </c>
      <c r="BA25" t="s">
        <v>332</v>
      </c>
      <c r="BB25">
        <v>551.92999999999995</v>
      </c>
      <c r="BC25">
        <f t="shared" si="34"/>
        <v>465.19000000000005</v>
      </c>
      <c r="BD25">
        <f t="shared" si="35"/>
        <v>0.54320144457103536</v>
      </c>
      <c r="BE25">
        <f t="shared" si="36"/>
        <v>0.82835267420622472</v>
      </c>
      <c r="BF25">
        <f t="shared" si="37"/>
        <v>0.83771814880551598</v>
      </c>
      <c r="BG25">
        <f t="shared" si="38"/>
        <v>0.88155080795412533</v>
      </c>
      <c r="BH25">
        <f t="shared" si="39"/>
        <v>1300.00322580645</v>
      </c>
      <c r="BI25">
        <f t="shared" si="40"/>
        <v>1095.8877115302603</v>
      </c>
      <c r="BJ25">
        <f t="shared" si="41"/>
        <v>0.84298845554820245</v>
      </c>
      <c r="BK25">
        <f t="shared" si="42"/>
        <v>0.195976911096405</v>
      </c>
      <c r="BL25">
        <v>6</v>
      </c>
      <c r="BM25">
        <v>0.5</v>
      </c>
      <c r="BN25" t="s">
        <v>290</v>
      </c>
      <c r="BO25">
        <v>2</v>
      </c>
      <c r="BP25">
        <v>1605214086.0999999</v>
      </c>
      <c r="BQ25">
        <v>384.746225806452</v>
      </c>
      <c r="BR25">
        <v>399.71280645161301</v>
      </c>
      <c r="BS25">
        <v>36.774658064516103</v>
      </c>
      <c r="BT25">
        <v>33.1681903225806</v>
      </c>
      <c r="BU25">
        <v>383.28316129032299</v>
      </c>
      <c r="BV25">
        <v>36.302654838709699</v>
      </c>
      <c r="BW25">
        <v>500.01509677419398</v>
      </c>
      <c r="BX25">
        <v>101.76012903225801</v>
      </c>
      <c r="BY25">
        <v>5.23242709677419E-2</v>
      </c>
      <c r="BZ25">
        <v>34.915506451612899</v>
      </c>
      <c r="CA25">
        <v>34.566899999999997</v>
      </c>
      <c r="CB25">
        <v>999.9</v>
      </c>
      <c r="CC25">
        <v>0</v>
      </c>
      <c r="CD25">
        <v>0</v>
      </c>
      <c r="CE25">
        <v>10003.2116129032</v>
      </c>
      <c r="CF25">
        <v>0</v>
      </c>
      <c r="CG25">
        <v>194.47590322580601</v>
      </c>
      <c r="CH25">
        <v>1300.00322580645</v>
      </c>
      <c r="CI25">
        <v>0.89999848387096804</v>
      </c>
      <c r="CJ25">
        <v>0.100001503225806</v>
      </c>
      <c r="CK25">
        <v>0</v>
      </c>
      <c r="CL25">
        <v>764.50096774193503</v>
      </c>
      <c r="CM25">
        <v>4.9993800000000004</v>
      </c>
      <c r="CN25">
        <v>10119.722580645201</v>
      </c>
      <c r="CO25">
        <v>10364.0451612903</v>
      </c>
      <c r="CP25">
        <v>48.186999999999998</v>
      </c>
      <c r="CQ25">
        <v>49.495935483871001</v>
      </c>
      <c r="CR25">
        <v>48.792000000000002</v>
      </c>
      <c r="CS25">
        <v>49.875</v>
      </c>
      <c r="CT25">
        <v>50.311999999999998</v>
      </c>
      <c r="CU25">
        <v>1165.50322580645</v>
      </c>
      <c r="CV25">
        <v>129.5</v>
      </c>
      <c r="CW25">
        <v>0</v>
      </c>
      <c r="CX25">
        <v>229.40000009536701</v>
      </c>
      <c r="CY25">
        <v>0</v>
      </c>
      <c r="CZ25">
        <v>764.42812000000004</v>
      </c>
      <c r="DA25">
        <v>-5.4509999924628003</v>
      </c>
      <c r="DB25">
        <v>-98.307692136836806</v>
      </c>
      <c r="DC25">
        <v>10118.647999999999</v>
      </c>
      <c r="DD25">
        <v>15</v>
      </c>
      <c r="DE25">
        <v>1605211653.0999999</v>
      </c>
      <c r="DF25" t="s">
        <v>291</v>
      </c>
      <c r="DG25">
        <v>1605211653.0999999</v>
      </c>
      <c r="DH25">
        <v>1605211646.5999999</v>
      </c>
      <c r="DI25">
        <v>2</v>
      </c>
      <c r="DJ25">
        <v>0.34799999999999998</v>
      </c>
      <c r="DK25">
        <v>0.41099999999999998</v>
      </c>
      <c r="DL25">
        <v>1.4630000000000001</v>
      </c>
      <c r="DM25">
        <v>0.47199999999999998</v>
      </c>
      <c r="DN25">
        <v>400</v>
      </c>
      <c r="DO25">
        <v>33</v>
      </c>
      <c r="DP25">
        <v>0.44</v>
      </c>
      <c r="DQ25">
        <v>0.18</v>
      </c>
      <c r="DR25">
        <v>11.2576594086923</v>
      </c>
      <c r="DS25">
        <v>9.1362495899650291</v>
      </c>
      <c r="DT25">
        <v>0.78968990660680405</v>
      </c>
      <c r="DU25">
        <v>0</v>
      </c>
      <c r="DV25">
        <v>-14.966567741935499</v>
      </c>
      <c r="DW25">
        <v>-10.7732274193548</v>
      </c>
      <c r="DX25">
        <v>0.94571668961900701</v>
      </c>
      <c r="DY25">
        <v>0</v>
      </c>
      <c r="DZ25">
        <v>3.6064690322580599</v>
      </c>
      <c r="EA25">
        <v>9.5031290322574999E-2</v>
      </c>
      <c r="EB25">
        <v>7.9736656704909401E-3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1.4630000000000001</v>
      </c>
      <c r="EJ25">
        <v>0.47199999999999998</v>
      </c>
      <c r="EK25">
        <v>1.4630476190477</v>
      </c>
      <c r="EL25">
        <v>0</v>
      </c>
      <c r="EM25">
        <v>0</v>
      </c>
      <c r="EN25">
        <v>0</v>
      </c>
      <c r="EO25">
        <v>0.47200500000000301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40.700000000000003</v>
      </c>
      <c r="EX25">
        <v>40.799999999999997</v>
      </c>
      <c r="EY25">
        <v>2</v>
      </c>
      <c r="EZ25">
        <v>492.53800000000001</v>
      </c>
      <c r="FA25">
        <v>558.49099999999999</v>
      </c>
      <c r="FB25">
        <v>33.732500000000002</v>
      </c>
      <c r="FC25">
        <v>32.507599999999996</v>
      </c>
      <c r="FD25">
        <v>30.000299999999999</v>
      </c>
      <c r="FE25">
        <v>32.127000000000002</v>
      </c>
      <c r="FF25">
        <v>32.1845</v>
      </c>
      <c r="FG25">
        <v>20.4178</v>
      </c>
      <c r="FH25">
        <v>0</v>
      </c>
      <c r="FI25">
        <v>100</v>
      </c>
      <c r="FJ25">
        <v>-999.9</v>
      </c>
      <c r="FK25">
        <v>400</v>
      </c>
      <c r="FL25">
        <v>33.043399999999998</v>
      </c>
      <c r="FM25">
        <v>101.447</v>
      </c>
      <c r="FN25">
        <v>100.663</v>
      </c>
    </row>
    <row r="26" spans="1:170" x14ac:dyDescent="0.25">
      <c r="A26">
        <v>10</v>
      </c>
      <c r="B26">
        <v>1605214248.0999999</v>
      </c>
      <c r="C26">
        <v>2240.5</v>
      </c>
      <c r="D26" t="s">
        <v>333</v>
      </c>
      <c r="E26" t="s">
        <v>334</v>
      </c>
      <c r="F26" t="s">
        <v>319</v>
      </c>
      <c r="G26" t="s">
        <v>330</v>
      </c>
      <c r="H26">
        <v>1605214240.3499999</v>
      </c>
      <c r="I26">
        <f t="shared" si="0"/>
        <v>2.5219523072250397E-3</v>
      </c>
      <c r="J26">
        <f t="shared" si="1"/>
        <v>11.01401052543055</v>
      </c>
      <c r="K26">
        <f t="shared" si="2"/>
        <v>385.29450000000003</v>
      </c>
      <c r="L26">
        <f t="shared" si="3"/>
        <v>238.18094256392877</v>
      </c>
      <c r="M26">
        <f t="shared" si="4"/>
        <v>24.249352171317007</v>
      </c>
      <c r="N26">
        <f t="shared" si="5"/>
        <v>39.227076354623811</v>
      </c>
      <c r="O26">
        <f t="shared" si="6"/>
        <v>0.13103713780135637</v>
      </c>
      <c r="P26">
        <f t="shared" si="7"/>
        <v>2.959350985020357</v>
      </c>
      <c r="Q26">
        <f t="shared" si="8"/>
        <v>0.1278970135490915</v>
      </c>
      <c r="R26">
        <f t="shared" si="9"/>
        <v>8.0211493736697212E-2</v>
      </c>
      <c r="S26">
        <f t="shared" si="10"/>
        <v>214.76703092461995</v>
      </c>
      <c r="T26">
        <f t="shared" si="11"/>
        <v>35.639472913790698</v>
      </c>
      <c r="U26">
        <f t="shared" si="12"/>
        <v>34.854930000000003</v>
      </c>
      <c r="V26">
        <f t="shared" si="13"/>
        <v>5.6031532924829177</v>
      </c>
      <c r="W26">
        <f t="shared" si="14"/>
        <v>65.141759824753478</v>
      </c>
      <c r="X26">
        <f t="shared" si="15"/>
        <v>3.6871846898425358</v>
      </c>
      <c r="Y26">
        <f t="shared" si="16"/>
        <v>5.6602472818694523</v>
      </c>
      <c r="Z26">
        <f t="shared" si="17"/>
        <v>1.9159686026403819</v>
      </c>
      <c r="AA26">
        <f t="shared" si="18"/>
        <v>-111.21809674862425</v>
      </c>
      <c r="AB26">
        <f t="shared" si="19"/>
        <v>29.19718086080351</v>
      </c>
      <c r="AC26">
        <f t="shared" si="20"/>
        <v>2.3029325489287982</v>
      </c>
      <c r="AD26">
        <f t="shared" si="21"/>
        <v>135.049047585728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52378.496120463475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335</v>
      </c>
      <c r="AQ26">
        <v>745.72832000000005</v>
      </c>
      <c r="AR26">
        <v>1010.59</v>
      </c>
      <c r="AS26">
        <f t="shared" si="27"/>
        <v>0.26208618727673927</v>
      </c>
      <c r="AT26">
        <v>0.5</v>
      </c>
      <c r="AU26">
        <f t="shared" si="28"/>
        <v>1095.8793598605362</v>
      </c>
      <c r="AV26">
        <f t="shared" si="29"/>
        <v>11.01401052543055</v>
      </c>
      <c r="AW26">
        <f t="shared" si="30"/>
        <v>143.6074215705608</v>
      </c>
      <c r="AX26">
        <f t="shared" si="31"/>
        <v>0.43806093470151103</v>
      </c>
      <c r="AY26">
        <f t="shared" si="32"/>
        <v>1.0577585845509458E-2</v>
      </c>
      <c r="AZ26">
        <f t="shared" si="33"/>
        <v>2.2278965752679127</v>
      </c>
      <c r="BA26" t="s">
        <v>336</v>
      </c>
      <c r="BB26">
        <v>567.89</v>
      </c>
      <c r="BC26">
        <f t="shared" si="34"/>
        <v>442.70000000000005</v>
      </c>
      <c r="BD26">
        <f t="shared" si="35"/>
        <v>0.59828705669753768</v>
      </c>
      <c r="BE26">
        <f t="shared" si="36"/>
        <v>0.83568345216929751</v>
      </c>
      <c r="BF26">
        <f t="shared" si="37"/>
        <v>0.89749218422143218</v>
      </c>
      <c r="BG26">
        <f t="shared" si="38"/>
        <v>0.88411500810733079</v>
      </c>
      <c r="BH26">
        <f t="shared" si="39"/>
        <v>1299.9933333333299</v>
      </c>
      <c r="BI26">
        <f t="shared" si="40"/>
        <v>1095.8793598605362</v>
      </c>
      <c r="BJ26">
        <f t="shared" si="41"/>
        <v>0.84298844598731715</v>
      </c>
      <c r="BK26">
        <f t="shared" si="42"/>
        <v>0.19597689197463453</v>
      </c>
      <c r="BL26">
        <v>6</v>
      </c>
      <c r="BM26">
        <v>0.5</v>
      </c>
      <c r="BN26" t="s">
        <v>290</v>
      </c>
      <c r="BO26">
        <v>2</v>
      </c>
      <c r="BP26">
        <v>1605214240.3499999</v>
      </c>
      <c r="BQ26">
        <v>385.29450000000003</v>
      </c>
      <c r="BR26">
        <v>399.67689999999999</v>
      </c>
      <c r="BS26">
        <v>36.216106666666697</v>
      </c>
      <c r="BT26">
        <v>33.2994566666667</v>
      </c>
      <c r="BU26">
        <v>383.831433333333</v>
      </c>
      <c r="BV26">
        <v>35.7441033333333</v>
      </c>
      <c r="BW26">
        <v>500.01549999999997</v>
      </c>
      <c r="BX26">
        <v>101.76260000000001</v>
      </c>
      <c r="BY26">
        <v>4.8031490000000003E-2</v>
      </c>
      <c r="BZ26">
        <v>35.037933333333299</v>
      </c>
      <c r="CA26">
        <v>34.854930000000003</v>
      </c>
      <c r="CB26">
        <v>999.9</v>
      </c>
      <c r="CC26">
        <v>0</v>
      </c>
      <c r="CD26">
        <v>0</v>
      </c>
      <c r="CE26">
        <v>9994.7096666666694</v>
      </c>
      <c r="CF26">
        <v>0</v>
      </c>
      <c r="CG26">
        <v>173.40833333333299</v>
      </c>
      <c r="CH26">
        <v>1299.9933333333299</v>
      </c>
      <c r="CI26">
        <v>0.90000143333333305</v>
      </c>
      <c r="CJ26">
        <v>9.9998526666666698E-2</v>
      </c>
      <c r="CK26">
        <v>0</v>
      </c>
      <c r="CL26">
        <v>746.10839999999996</v>
      </c>
      <c r="CM26">
        <v>4.9993800000000004</v>
      </c>
      <c r="CN26">
        <v>9818.6406666666699</v>
      </c>
      <c r="CO26">
        <v>10363.98</v>
      </c>
      <c r="CP26">
        <v>48.375</v>
      </c>
      <c r="CQ26">
        <v>49.686999999999998</v>
      </c>
      <c r="CR26">
        <v>48.970599999999997</v>
      </c>
      <c r="CS26">
        <v>50.053733333333298</v>
      </c>
      <c r="CT26">
        <v>50.5</v>
      </c>
      <c r="CU26">
        <v>1165.4953333333301</v>
      </c>
      <c r="CV26">
        <v>129.49866666666699</v>
      </c>
      <c r="CW26">
        <v>0</v>
      </c>
      <c r="CX26">
        <v>153</v>
      </c>
      <c r="CY26">
        <v>0</v>
      </c>
      <c r="CZ26">
        <v>745.72832000000005</v>
      </c>
      <c r="DA26">
        <v>-73.186846256362301</v>
      </c>
      <c r="DB26">
        <v>-972.61153994821302</v>
      </c>
      <c r="DC26">
        <v>9813.6183999999994</v>
      </c>
      <c r="DD26">
        <v>15</v>
      </c>
      <c r="DE26">
        <v>1605211653.0999999</v>
      </c>
      <c r="DF26" t="s">
        <v>291</v>
      </c>
      <c r="DG26">
        <v>1605211653.0999999</v>
      </c>
      <c r="DH26">
        <v>1605211646.5999999</v>
      </c>
      <c r="DI26">
        <v>2</v>
      </c>
      <c r="DJ26">
        <v>0.34799999999999998</v>
      </c>
      <c r="DK26">
        <v>0.41099999999999998</v>
      </c>
      <c r="DL26">
        <v>1.4630000000000001</v>
      </c>
      <c r="DM26">
        <v>0.47199999999999998</v>
      </c>
      <c r="DN26">
        <v>400</v>
      </c>
      <c r="DO26">
        <v>33</v>
      </c>
      <c r="DP26">
        <v>0.44</v>
      </c>
      <c r="DQ26">
        <v>0.18</v>
      </c>
      <c r="DR26">
        <v>11.1872684332857</v>
      </c>
      <c r="DS26">
        <v>-17.505878793617999</v>
      </c>
      <c r="DT26">
        <v>1.5466796699457901</v>
      </c>
      <c r="DU26">
        <v>0</v>
      </c>
      <c r="DV26">
        <v>-14.469406451612899</v>
      </c>
      <c r="DW26">
        <v>19.601956451612899</v>
      </c>
      <c r="DX26">
        <v>1.79190609073771</v>
      </c>
      <c r="DY26">
        <v>0</v>
      </c>
      <c r="DZ26">
        <v>2.9151912903225798</v>
      </c>
      <c r="EA26">
        <v>0.32238338709676601</v>
      </c>
      <c r="EB26">
        <v>2.4053416327930299E-2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1.4630000000000001</v>
      </c>
      <c r="EJ26">
        <v>0.47199999999999998</v>
      </c>
      <c r="EK26">
        <v>1.4630476190477</v>
      </c>
      <c r="EL26">
        <v>0</v>
      </c>
      <c r="EM26">
        <v>0</v>
      </c>
      <c r="EN26">
        <v>0</v>
      </c>
      <c r="EO26">
        <v>0.47200500000000301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43.2</v>
      </c>
      <c r="EX26">
        <v>43.4</v>
      </c>
      <c r="EY26">
        <v>2</v>
      </c>
      <c r="EZ26">
        <v>493.56599999999997</v>
      </c>
      <c r="FA26">
        <v>557.99300000000005</v>
      </c>
      <c r="FB26">
        <v>33.8279</v>
      </c>
      <c r="FC26">
        <v>32.590600000000002</v>
      </c>
      <c r="FD26">
        <v>30.000399999999999</v>
      </c>
      <c r="FE26">
        <v>32.2181</v>
      </c>
      <c r="FF26">
        <v>32.277200000000001</v>
      </c>
      <c r="FG26">
        <v>20.546500000000002</v>
      </c>
      <c r="FH26">
        <v>0</v>
      </c>
      <c r="FI26">
        <v>100</v>
      </c>
      <c r="FJ26">
        <v>-999.9</v>
      </c>
      <c r="FK26">
        <v>400</v>
      </c>
      <c r="FL26">
        <v>37.652799999999999</v>
      </c>
      <c r="FM26">
        <v>101.43899999999999</v>
      </c>
      <c r="FN26">
        <v>100.646</v>
      </c>
    </row>
    <row r="27" spans="1:170" x14ac:dyDescent="0.25">
      <c r="A27">
        <v>11</v>
      </c>
      <c r="B27">
        <v>1605214485.0999999</v>
      </c>
      <c r="C27">
        <v>2477.5</v>
      </c>
      <c r="D27" t="s">
        <v>337</v>
      </c>
      <c r="E27" t="s">
        <v>338</v>
      </c>
      <c r="F27" t="s">
        <v>339</v>
      </c>
      <c r="G27" t="s">
        <v>310</v>
      </c>
      <c r="H27">
        <v>1605214477.0999999</v>
      </c>
      <c r="I27">
        <f t="shared" si="0"/>
        <v>3.5467798981925606E-3</v>
      </c>
      <c r="J27">
        <f t="shared" si="1"/>
        <v>15.635807278867638</v>
      </c>
      <c r="K27">
        <f t="shared" si="2"/>
        <v>378.98048387096799</v>
      </c>
      <c r="L27">
        <f t="shared" si="3"/>
        <v>240.58682880352364</v>
      </c>
      <c r="M27">
        <f t="shared" si="4"/>
        <v>24.496266255752005</v>
      </c>
      <c r="N27">
        <f t="shared" si="5"/>
        <v>38.587344472703705</v>
      </c>
      <c r="O27">
        <f t="shared" si="6"/>
        <v>0.19966586296236538</v>
      </c>
      <c r="P27">
        <f t="shared" si="7"/>
        <v>2.9592654554064444</v>
      </c>
      <c r="Q27">
        <f t="shared" si="8"/>
        <v>0.19247221510096538</v>
      </c>
      <c r="R27">
        <f t="shared" si="9"/>
        <v>0.12091986237228727</v>
      </c>
      <c r="S27">
        <f t="shared" si="10"/>
        <v>214.76774163885062</v>
      </c>
      <c r="T27">
        <f t="shared" si="11"/>
        <v>35.342471629832687</v>
      </c>
      <c r="U27">
        <f t="shared" si="12"/>
        <v>34.911187096774199</v>
      </c>
      <c r="V27">
        <f t="shared" si="13"/>
        <v>5.6206510385597204</v>
      </c>
      <c r="W27">
        <f t="shared" si="14"/>
        <v>67.820286220216857</v>
      </c>
      <c r="X27">
        <f t="shared" si="15"/>
        <v>3.8314752508680705</v>
      </c>
      <c r="Y27">
        <f t="shared" si="16"/>
        <v>5.6494530831483409</v>
      </c>
      <c r="Z27">
        <f t="shared" si="17"/>
        <v>1.7891757876916499</v>
      </c>
      <c r="AA27">
        <f t="shared" si="18"/>
        <v>-156.41299351029193</v>
      </c>
      <c r="AB27">
        <f t="shared" si="19"/>
        <v>14.720902740989985</v>
      </c>
      <c r="AC27">
        <f t="shared" si="20"/>
        <v>1.1612703615972007</v>
      </c>
      <c r="AD27">
        <f t="shared" si="21"/>
        <v>74.236921231145871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52382.071462400287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340</v>
      </c>
      <c r="AQ27">
        <v>651.01246153846205</v>
      </c>
      <c r="AR27">
        <v>966.53</v>
      </c>
      <c r="AS27">
        <f t="shared" si="27"/>
        <v>0.32644360595277744</v>
      </c>
      <c r="AT27">
        <v>0.5</v>
      </c>
      <c r="AU27">
        <f t="shared" si="28"/>
        <v>1095.8872083427027</v>
      </c>
      <c r="AV27">
        <f t="shared" si="29"/>
        <v>15.635807278867638</v>
      </c>
      <c r="AW27">
        <f t="shared" si="30"/>
        <v>178.87268600445728</v>
      </c>
      <c r="AX27">
        <f t="shared" si="31"/>
        <v>0.49711855814097855</v>
      </c>
      <c r="AY27">
        <f t="shared" si="32"/>
        <v>1.4794911953761583E-2</v>
      </c>
      <c r="AZ27">
        <f t="shared" si="33"/>
        <v>2.3750426784476431</v>
      </c>
      <c r="BA27" t="s">
        <v>341</v>
      </c>
      <c r="BB27">
        <v>486.05</v>
      </c>
      <c r="BC27">
        <f t="shared" si="34"/>
        <v>480.47999999999996</v>
      </c>
      <c r="BD27">
        <f t="shared" si="35"/>
        <v>0.6566715335946095</v>
      </c>
      <c r="BE27">
        <f t="shared" si="36"/>
        <v>0.82691829699246777</v>
      </c>
      <c r="BF27">
        <f t="shared" si="37"/>
        <v>1.2567762256831965</v>
      </c>
      <c r="BG27">
        <f t="shared" si="38"/>
        <v>0.90141648724213019</v>
      </c>
      <c r="BH27">
        <f t="shared" si="39"/>
        <v>1300.00322580645</v>
      </c>
      <c r="BI27">
        <f t="shared" si="40"/>
        <v>1095.8872083427027</v>
      </c>
      <c r="BJ27">
        <f t="shared" si="41"/>
        <v>0.84298806848181085</v>
      </c>
      <c r="BK27">
        <f t="shared" si="42"/>
        <v>0.19597613696362179</v>
      </c>
      <c r="BL27">
        <v>6</v>
      </c>
      <c r="BM27">
        <v>0.5</v>
      </c>
      <c r="BN27" t="s">
        <v>290</v>
      </c>
      <c r="BO27">
        <v>2</v>
      </c>
      <c r="BP27">
        <v>1605214477.0999999</v>
      </c>
      <c r="BQ27">
        <v>378.98048387096799</v>
      </c>
      <c r="BR27">
        <v>399.35645161290302</v>
      </c>
      <c r="BS27">
        <v>37.630325806451602</v>
      </c>
      <c r="BT27">
        <v>33.534348387096799</v>
      </c>
      <c r="BU27">
        <v>377.51748387096802</v>
      </c>
      <c r="BV27">
        <v>37.158322580645098</v>
      </c>
      <c r="BW27">
        <v>499.99983870967702</v>
      </c>
      <c r="BX27">
        <v>101.76974193548401</v>
      </c>
      <c r="BY27">
        <v>4.9074903225806502E-2</v>
      </c>
      <c r="BZ27">
        <v>35.003458064516103</v>
      </c>
      <c r="CA27">
        <v>34.911187096774199</v>
      </c>
      <c r="CB27">
        <v>999.9</v>
      </c>
      <c r="CC27">
        <v>0</v>
      </c>
      <c r="CD27">
        <v>0</v>
      </c>
      <c r="CE27">
        <v>9993.5235483871002</v>
      </c>
      <c r="CF27">
        <v>0</v>
      </c>
      <c r="CG27">
        <v>137.944774193548</v>
      </c>
      <c r="CH27">
        <v>1300.00322580645</v>
      </c>
      <c r="CI27">
        <v>0.90001200000000003</v>
      </c>
      <c r="CJ27">
        <v>9.9987800000000002E-2</v>
      </c>
      <c r="CK27">
        <v>0</v>
      </c>
      <c r="CL27">
        <v>651.219032258065</v>
      </c>
      <c r="CM27">
        <v>4.9993800000000004</v>
      </c>
      <c r="CN27">
        <v>8576.8932258064506</v>
      </c>
      <c r="CO27">
        <v>10364.0677419355</v>
      </c>
      <c r="CP27">
        <v>48.461387096774203</v>
      </c>
      <c r="CQ27">
        <v>49.75</v>
      </c>
      <c r="CR27">
        <v>49.066064516129003</v>
      </c>
      <c r="CS27">
        <v>50.125</v>
      </c>
      <c r="CT27">
        <v>50.625</v>
      </c>
      <c r="CU27">
        <v>1165.5229032258101</v>
      </c>
      <c r="CV27">
        <v>129.48354838709699</v>
      </c>
      <c r="CW27">
        <v>0</v>
      </c>
      <c r="CX27">
        <v>236</v>
      </c>
      <c r="CY27">
        <v>0</v>
      </c>
      <c r="CZ27">
        <v>651.01246153846205</v>
      </c>
      <c r="DA27">
        <v>-45.2166154073388</v>
      </c>
      <c r="DB27">
        <v>-604.11794920310297</v>
      </c>
      <c r="DC27">
        <v>8574.2719230769198</v>
      </c>
      <c r="DD27">
        <v>15</v>
      </c>
      <c r="DE27">
        <v>1605211653.0999999</v>
      </c>
      <c r="DF27" t="s">
        <v>291</v>
      </c>
      <c r="DG27">
        <v>1605211653.0999999</v>
      </c>
      <c r="DH27">
        <v>1605211646.5999999</v>
      </c>
      <c r="DI27">
        <v>2</v>
      </c>
      <c r="DJ27">
        <v>0.34799999999999998</v>
      </c>
      <c r="DK27">
        <v>0.41099999999999998</v>
      </c>
      <c r="DL27">
        <v>1.4630000000000001</v>
      </c>
      <c r="DM27">
        <v>0.47199999999999998</v>
      </c>
      <c r="DN27">
        <v>400</v>
      </c>
      <c r="DO27">
        <v>33</v>
      </c>
      <c r="DP27">
        <v>0.44</v>
      </c>
      <c r="DQ27">
        <v>0.18</v>
      </c>
      <c r="DR27">
        <v>15.6413912511316</v>
      </c>
      <c r="DS27">
        <v>-13.9439800921204</v>
      </c>
      <c r="DT27">
        <v>1.1075099682810701</v>
      </c>
      <c r="DU27">
        <v>0</v>
      </c>
      <c r="DV27">
        <v>-20.375893548387101</v>
      </c>
      <c r="DW27">
        <v>15.163640322580701</v>
      </c>
      <c r="DX27">
        <v>1.29793248344098</v>
      </c>
      <c r="DY27">
        <v>0</v>
      </c>
      <c r="DZ27">
        <v>4.09596387096774</v>
      </c>
      <c r="EA27">
        <v>0.36573870967740901</v>
      </c>
      <c r="EB27">
        <v>2.7344670375026199E-2</v>
      </c>
      <c r="EC27">
        <v>0</v>
      </c>
      <c r="ED27">
        <v>0</v>
      </c>
      <c r="EE27">
        <v>3</v>
      </c>
      <c r="EF27" t="s">
        <v>297</v>
      </c>
      <c r="EG27">
        <v>100</v>
      </c>
      <c r="EH27">
        <v>100</v>
      </c>
      <c r="EI27">
        <v>1.4630000000000001</v>
      </c>
      <c r="EJ27">
        <v>0.47199999999999998</v>
      </c>
      <c r="EK27">
        <v>1.4630476190477</v>
      </c>
      <c r="EL27">
        <v>0</v>
      </c>
      <c r="EM27">
        <v>0</v>
      </c>
      <c r="EN27">
        <v>0</v>
      </c>
      <c r="EO27">
        <v>0.47200500000000301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47.2</v>
      </c>
      <c r="EX27">
        <v>47.3</v>
      </c>
      <c r="EY27">
        <v>2</v>
      </c>
      <c r="EZ27">
        <v>492.81299999999999</v>
      </c>
      <c r="FA27">
        <v>556.66600000000005</v>
      </c>
      <c r="FB27">
        <v>33.845199999999998</v>
      </c>
      <c r="FC27">
        <v>32.758699999999997</v>
      </c>
      <c r="FD27">
        <v>30.000499999999999</v>
      </c>
      <c r="FE27">
        <v>32.412199999999999</v>
      </c>
      <c r="FF27">
        <v>32.477400000000003</v>
      </c>
      <c r="FG27">
        <v>20.5153</v>
      </c>
      <c r="FH27">
        <v>0</v>
      </c>
      <c r="FI27">
        <v>100</v>
      </c>
      <c r="FJ27">
        <v>-999.9</v>
      </c>
      <c r="FK27">
        <v>400</v>
      </c>
      <c r="FL27">
        <v>36.673200000000001</v>
      </c>
      <c r="FM27">
        <v>101.402</v>
      </c>
      <c r="FN27">
        <v>100.627</v>
      </c>
    </row>
    <row r="28" spans="1:170" x14ac:dyDescent="0.25">
      <c r="A28">
        <v>12</v>
      </c>
      <c r="B28">
        <v>1605214741.5999999</v>
      </c>
      <c r="C28">
        <v>2734</v>
      </c>
      <c r="D28" t="s">
        <v>342</v>
      </c>
      <c r="E28" t="s">
        <v>343</v>
      </c>
      <c r="F28" t="s">
        <v>339</v>
      </c>
      <c r="G28" t="s">
        <v>310</v>
      </c>
      <c r="H28">
        <v>1605214733.5999999</v>
      </c>
      <c r="I28">
        <f t="shared" si="0"/>
        <v>2.734879492311269E-3</v>
      </c>
      <c r="J28">
        <f t="shared" si="1"/>
        <v>13.837810303113816</v>
      </c>
      <c r="K28">
        <f t="shared" si="2"/>
        <v>383.14948387096803</v>
      </c>
      <c r="L28">
        <f t="shared" si="3"/>
        <v>213.45590948378936</v>
      </c>
      <c r="M28">
        <f t="shared" si="4"/>
        <v>21.735513526431848</v>
      </c>
      <c r="N28">
        <f t="shared" si="5"/>
        <v>39.01485233865246</v>
      </c>
      <c r="O28">
        <f t="shared" si="6"/>
        <v>0.14129670579894157</v>
      </c>
      <c r="P28">
        <f t="shared" si="7"/>
        <v>2.9606320923559681</v>
      </c>
      <c r="Q28">
        <f t="shared" si="8"/>
        <v>0.13765451612614887</v>
      </c>
      <c r="R28">
        <f t="shared" si="9"/>
        <v>8.6353489126958324E-2</v>
      </c>
      <c r="S28">
        <f t="shared" si="10"/>
        <v>214.76817847914708</v>
      </c>
      <c r="T28">
        <f t="shared" si="11"/>
        <v>35.658078119810277</v>
      </c>
      <c r="U28">
        <f t="shared" si="12"/>
        <v>35.140019354838699</v>
      </c>
      <c r="V28">
        <f t="shared" si="13"/>
        <v>5.6923155841817747</v>
      </c>
      <c r="W28">
        <f t="shared" si="14"/>
        <v>66.214881942728624</v>
      </c>
      <c r="X28">
        <f t="shared" si="15"/>
        <v>3.7631818936348784</v>
      </c>
      <c r="Y28">
        <f t="shared" si="16"/>
        <v>5.6832871753660683</v>
      </c>
      <c r="Z28">
        <f t="shared" si="17"/>
        <v>1.9291336905468963</v>
      </c>
      <c r="AA28">
        <f t="shared" si="18"/>
        <v>-120.60818561092697</v>
      </c>
      <c r="AB28">
        <f t="shared" si="19"/>
        <v>-4.5793655965974303</v>
      </c>
      <c r="AC28">
        <f t="shared" si="20"/>
        <v>-0.36167271308673132</v>
      </c>
      <c r="AD28">
        <f t="shared" si="21"/>
        <v>89.218954558535955</v>
      </c>
      <c r="AE28">
        <v>13</v>
      </c>
      <c r="AF28">
        <v>3</v>
      </c>
      <c r="AG28">
        <f t="shared" si="22"/>
        <v>1</v>
      </c>
      <c r="AH28">
        <f t="shared" si="23"/>
        <v>0</v>
      </c>
      <c r="AI28">
        <f t="shared" si="24"/>
        <v>52402.798053306848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344</v>
      </c>
      <c r="AQ28">
        <v>672.61347999999998</v>
      </c>
      <c r="AR28">
        <v>954.98</v>
      </c>
      <c r="AS28">
        <f t="shared" si="27"/>
        <v>0.2956779408992859</v>
      </c>
      <c r="AT28">
        <v>0.5</v>
      </c>
      <c r="AU28">
        <f t="shared" si="28"/>
        <v>1095.8818373368922</v>
      </c>
      <c r="AV28">
        <f t="shared" si="29"/>
        <v>13.837810303113816</v>
      </c>
      <c r="AW28">
        <f t="shared" si="30"/>
        <v>162.01404256634922</v>
      </c>
      <c r="AX28">
        <f t="shared" si="31"/>
        <v>0.4860939496115102</v>
      </c>
      <c r="AY28">
        <f t="shared" si="32"/>
        <v>1.3154299388665256E-2</v>
      </c>
      <c r="AZ28">
        <f t="shared" si="33"/>
        <v>2.4158621122955455</v>
      </c>
      <c r="BA28" t="s">
        <v>345</v>
      </c>
      <c r="BB28">
        <v>490.77</v>
      </c>
      <c r="BC28">
        <f t="shared" si="34"/>
        <v>464.21000000000004</v>
      </c>
      <c r="BD28">
        <f t="shared" si="35"/>
        <v>0.60827323840503222</v>
      </c>
      <c r="BE28">
        <f t="shared" si="36"/>
        <v>0.83249437991419217</v>
      </c>
      <c r="BF28">
        <f t="shared" si="37"/>
        <v>1.1789682355132738</v>
      </c>
      <c r="BG28">
        <f t="shared" si="38"/>
        <v>0.90595194080561003</v>
      </c>
      <c r="BH28">
        <f t="shared" si="39"/>
        <v>1299.99580645161</v>
      </c>
      <c r="BI28">
        <f t="shared" si="40"/>
        <v>1095.8818373368922</v>
      </c>
      <c r="BJ28">
        <f t="shared" si="41"/>
        <v>0.8429887480392303</v>
      </c>
      <c r="BK28">
        <f t="shared" si="42"/>
        <v>0.19597749607846068</v>
      </c>
      <c r="BL28">
        <v>6</v>
      </c>
      <c r="BM28">
        <v>0.5</v>
      </c>
      <c r="BN28" t="s">
        <v>290</v>
      </c>
      <c r="BO28">
        <v>2</v>
      </c>
      <c r="BP28">
        <v>1605214733.5999999</v>
      </c>
      <c r="BQ28">
        <v>383.14948387096803</v>
      </c>
      <c r="BR28">
        <v>401.01158064516102</v>
      </c>
      <c r="BS28">
        <v>36.956725806451601</v>
      </c>
      <c r="BT28">
        <v>33.796283870967699</v>
      </c>
      <c r="BU28">
        <v>381.686451612903</v>
      </c>
      <c r="BV28">
        <v>36.4847258064516</v>
      </c>
      <c r="BW28">
        <v>500.02006451612903</v>
      </c>
      <c r="BX28">
        <v>101.775935483871</v>
      </c>
      <c r="BY28">
        <v>5.07770161290323E-2</v>
      </c>
      <c r="BZ28">
        <v>35.111329032258098</v>
      </c>
      <c r="CA28">
        <v>35.140019354838699</v>
      </c>
      <c r="CB28">
        <v>999.9</v>
      </c>
      <c r="CC28">
        <v>0</v>
      </c>
      <c r="CD28">
        <v>0</v>
      </c>
      <c r="CE28">
        <v>10000.6619354839</v>
      </c>
      <c r="CF28">
        <v>0</v>
      </c>
      <c r="CG28">
        <v>178.409903225806</v>
      </c>
      <c r="CH28">
        <v>1299.99580645161</v>
      </c>
      <c r="CI28">
        <v>0.89998851612903197</v>
      </c>
      <c r="CJ28">
        <v>0.100011493548387</v>
      </c>
      <c r="CK28">
        <v>0</v>
      </c>
      <c r="CL28">
        <v>673.34270967741998</v>
      </c>
      <c r="CM28">
        <v>4.9993800000000004</v>
      </c>
      <c r="CN28">
        <v>8880.4148387096793</v>
      </c>
      <c r="CO28">
        <v>10363.9483870968</v>
      </c>
      <c r="CP28">
        <v>48.561999999999998</v>
      </c>
      <c r="CQ28">
        <v>49.875</v>
      </c>
      <c r="CR28">
        <v>49.191064516129003</v>
      </c>
      <c r="CS28">
        <v>50.25</v>
      </c>
      <c r="CT28">
        <v>50.686999999999998</v>
      </c>
      <c r="CU28">
        <v>1165.4838709677399</v>
      </c>
      <c r="CV28">
        <v>129.51193548387101</v>
      </c>
      <c r="CW28">
        <v>0</v>
      </c>
      <c r="CX28">
        <v>255.700000047684</v>
      </c>
      <c r="CY28">
        <v>0</v>
      </c>
      <c r="CZ28">
        <v>672.61347999999998</v>
      </c>
      <c r="DA28">
        <v>-48.488769148700001</v>
      </c>
      <c r="DB28">
        <v>-634.20307601330205</v>
      </c>
      <c r="DC28">
        <v>8870.8611999999994</v>
      </c>
      <c r="DD28">
        <v>15</v>
      </c>
      <c r="DE28">
        <v>1605211653.0999999</v>
      </c>
      <c r="DF28" t="s">
        <v>291</v>
      </c>
      <c r="DG28">
        <v>1605211653.0999999</v>
      </c>
      <c r="DH28">
        <v>1605211646.5999999</v>
      </c>
      <c r="DI28">
        <v>2</v>
      </c>
      <c r="DJ28">
        <v>0.34799999999999998</v>
      </c>
      <c r="DK28">
        <v>0.41099999999999998</v>
      </c>
      <c r="DL28">
        <v>1.4630000000000001</v>
      </c>
      <c r="DM28">
        <v>0.47199999999999998</v>
      </c>
      <c r="DN28">
        <v>400</v>
      </c>
      <c r="DO28">
        <v>33</v>
      </c>
      <c r="DP28">
        <v>0.44</v>
      </c>
      <c r="DQ28">
        <v>0.18</v>
      </c>
      <c r="DR28">
        <v>13.842748129079601</v>
      </c>
      <c r="DS28">
        <v>-12.3794049500856</v>
      </c>
      <c r="DT28">
        <v>1.51478201410515</v>
      </c>
      <c r="DU28">
        <v>0</v>
      </c>
      <c r="DV28">
        <v>-17.815664516129001</v>
      </c>
      <c r="DW28">
        <v>14.4770177419355</v>
      </c>
      <c r="DX28">
        <v>1.80317942079528</v>
      </c>
      <c r="DY28">
        <v>0</v>
      </c>
      <c r="DZ28">
        <v>3.1585103225806499</v>
      </c>
      <c r="EA28">
        <v>0.25748080645160598</v>
      </c>
      <c r="EB28">
        <v>1.9288181152042502E-2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1.4630000000000001</v>
      </c>
      <c r="EJ28">
        <v>0.47199999999999998</v>
      </c>
      <c r="EK28">
        <v>1.4630476190477</v>
      </c>
      <c r="EL28">
        <v>0</v>
      </c>
      <c r="EM28">
        <v>0</v>
      </c>
      <c r="EN28">
        <v>0</v>
      </c>
      <c r="EO28">
        <v>0.47200500000000301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51.5</v>
      </c>
      <c r="EX28">
        <v>51.6</v>
      </c>
      <c r="EY28">
        <v>2</v>
      </c>
      <c r="EZ28">
        <v>465.63</v>
      </c>
      <c r="FA28">
        <v>554.29300000000001</v>
      </c>
      <c r="FB28">
        <v>33.923699999999997</v>
      </c>
      <c r="FC28">
        <v>32.995199999999997</v>
      </c>
      <c r="FD28">
        <v>30.000499999999999</v>
      </c>
      <c r="FE28">
        <v>32.630299999999998</v>
      </c>
      <c r="FF28">
        <v>32.692399999999999</v>
      </c>
      <c r="FG28">
        <v>20.210599999999999</v>
      </c>
      <c r="FH28">
        <v>0</v>
      </c>
      <c r="FI28">
        <v>100</v>
      </c>
      <c r="FJ28">
        <v>-999.9</v>
      </c>
      <c r="FK28">
        <v>400</v>
      </c>
      <c r="FL28">
        <v>36.172699999999999</v>
      </c>
      <c r="FM28">
        <v>101.375</v>
      </c>
      <c r="FN28">
        <v>100.595</v>
      </c>
    </row>
    <row r="29" spans="1:170" x14ac:dyDescent="0.25">
      <c r="A29">
        <v>13</v>
      </c>
      <c r="B29">
        <v>1605215012.0999999</v>
      </c>
      <c r="C29">
        <v>3004.5</v>
      </c>
      <c r="D29" t="s">
        <v>346</v>
      </c>
      <c r="E29" t="s">
        <v>347</v>
      </c>
      <c r="F29" t="s">
        <v>348</v>
      </c>
      <c r="G29" t="s">
        <v>349</v>
      </c>
      <c r="H29">
        <v>1605215004.0999999</v>
      </c>
      <c r="I29">
        <f t="shared" si="0"/>
        <v>3.5208427661778553E-3</v>
      </c>
      <c r="J29">
        <f t="shared" si="1"/>
        <v>16.124978411413238</v>
      </c>
      <c r="K29">
        <f t="shared" si="2"/>
        <v>381.03235483870998</v>
      </c>
      <c r="L29">
        <f t="shared" si="3"/>
        <v>232.36690425897621</v>
      </c>
      <c r="M29">
        <f t="shared" si="4"/>
        <v>23.663489890551226</v>
      </c>
      <c r="N29">
        <f t="shared" si="5"/>
        <v>38.803095929055644</v>
      </c>
      <c r="O29">
        <f t="shared" si="6"/>
        <v>0.1908320378357686</v>
      </c>
      <c r="P29">
        <f t="shared" si="7"/>
        <v>2.9592354278617821</v>
      </c>
      <c r="Q29">
        <f t="shared" si="8"/>
        <v>0.18424949289152634</v>
      </c>
      <c r="R29">
        <f t="shared" si="9"/>
        <v>0.11572843264126287</v>
      </c>
      <c r="S29">
        <f t="shared" si="10"/>
        <v>214.76869660565433</v>
      </c>
      <c r="T29">
        <f t="shared" si="11"/>
        <v>35.643340092225863</v>
      </c>
      <c r="U29">
        <f t="shared" si="12"/>
        <v>35.305270967741897</v>
      </c>
      <c r="V29">
        <f t="shared" si="13"/>
        <v>5.7445608081126114</v>
      </c>
      <c r="W29">
        <f t="shared" si="14"/>
        <v>67.755044948273877</v>
      </c>
      <c r="X29">
        <f t="shared" si="15"/>
        <v>3.890611529743333</v>
      </c>
      <c r="Y29">
        <f t="shared" si="16"/>
        <v>5.7421724577314297</v>
      </c>
      <c r="Z29">
        <f t="shared" si="17"/>
        <v>1.8539492783692784</v>
      </c>
      <c r="AA29">
        <f t="shared" si="18"/>
        <v>-155.2691659884434</v>
      </c>
      <c r="AB29">
        <f t="shared" si="19"/>
        <v>-1.2006543703283383</v>
      </c>
      <c r="AC29">
        <f t="shared" si="20"/>
        <v>-9.5033482326775179E-2</v>
      </c>
      <c r="AD29">
        <f t="shared" si="21"/>
        <v>58.203842764555802</v>
      </c>
      <c r="AE29">
        <v>26</v>
      </c>
      <c r="AF29">
        <v>5</v>
      </c>
      <c r="AG29">
        <f t="shared" si="22"/>
        <v>1</v>
      </c>
      <c r="AH29">
        <f t="shared" si="23"/>
        <v>0</v>
      </c>
      <c r="AI29">
        <f t="shared" si="24"/>
        <v>52331.547157531306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350</v>
      </c>
      <c r="AQ29">
        <v>735.36330769230801</v>
      </c>
      <c r="AR29">
        <v>1108.3</v>
      </c>
      <c r="AS29">
        <f t="shared" si="27"/>
        <v>0.33649435379201653</v>
      </c>
      <c r="AT29">
        <v>0.5</v>
      </c>
      <c r="AU29">
        <f t="shared" si="28"/>
        <v>1095.8899083043375</v>
      </c>
      <c r="AV29">
        <f t="shared" si="29"/>
        <v>16.124978411413238</v>
      </c>
      <c r="AW29">
        <f t="shared" si="30"/>
        <v>184.38038326103015</v>
      </c>
      <c r="AX29">
        <f t="shared" si="31"/>
        <v>0.49355770098348822</v>
      </c>
      <c r="AY29">
        <f t="shared" si="32"/>
        <v>1.5241244366483372E-2</v>
      </c>
      <c r="AZ29">
        <f t="shared" si="33"/>
        <v>1.9433185960480013</v>
      </c>
      <c r="BA29" t="s">
        <v>351</v>
      </c>
      <c r="BB29">
        <v>561.29</v>
      </c>
      <c r="BC29">
        <f t="shared" si="34"/>
        <v>547.01</v>
      </c>
      <c r="BD29">
        <f t="shared" si="35"/>
        <v>0.68177307966525647</v>
      </c>
      <c r="BE29">
        <f t="shared" si="36"/>
        <v>0.79746296454000487</v>
      </c>
      <c r="BF29">
        <f t="shared" si="37"/>
        <v>0.94937572209058574</v>
      </c>
      <c r="BG29">
        <f t="shared" si="38"/>
        <v>0.84574624900017625</v>
      </c>
      <c r="BH29">
        <f t="shared" si="39"/>
        <v>1300.0061290322601</v>
      </c>
      <c r="BI29">
        <f t="shared" si="40"/>
        <v>1095.8899083043375</v>
      </c>
      <c r="BJ29">
        <f t="shared" si="41"/>
        <v>0.84298826277083083</v>
      </c>
      <c r="BK29">
        <f t="shared" si="42"/>
        <v>0.19597652554166173</v>
      </c>
      <c r="BL29">
        <v>6</v>
      </c>
      <c r="BM29">
        <v>0.5</v>
      </c>
      <c r="BN29" t="s">
        <v>290</v>
      </c>
      <c r="BO29">
        <v>2</v>
      </c>
      <c r="BP29">
        <v>1605215004.0999999</v>
      </c>
      <c r="BQ29">
        <v>381.03235483870998</v>
      </c>
      <c r="BR29">
        <v>401.993290322581</v>
      </c>
      <c r="BS29">
        <v>38.204396774193597</v>
      </c>
      <c r="BT29">
        <v>34.140587096774198</v>
      </c>
      <c r="BU29">
        <v>379.56929032258103</v>
      </c>
      <c r="BV29">
        <v>37.732390322580599</v>
      </c>
      <c r="BW29">
        <v>499.97387096774202</v>
      </c>
      <c r="BX29">
        <v>101.785612903226</v>
      </c>
      <c r="BY29">
        <v>5.1135174193548398E-2</v>
      </c>
      <c r="BZ29">
        <v>35.297745161290301</v>
      </c>
      <c r="CA29">
        <v>35.305270967741897</v>
      </c>
      <c r="CB29">
        <v>999.9</v>
      </c>
      <c r="CC29">
        <v>0</v>
      </c>
      <c r="CD29">
        <v>0</v>
      </c>
      <c r="CE29">
        <v>9991.7951612903198</v>
      </c>
      <c r="CF29">
        <v>0</v>
      </c>
      <c r="CG29">
        <v>94.389009677419395</v>
      </c>
      <c r="CH29">
        <v>1300.0061290322601</v>
      </c>
      <c r="CI29">
        <v>0.90000554838709701</v>
      </c>
      <c r="CJ29">
        <v>9.9994451612903199E-2</v>
      </c>
      <c r="CK29">
        <v>0</v>
      </c>
      <c r="CL29">
        <v>736.11541935483899</v>
      </c>
      <c r="CM29">
        <v>4.9993800000000004</v>
      </c>
      <c r="CN29">
        <v>9713.8309677419293</v>
      </c>
      <c r="CO29">
        <v>10364.0903225806</v>
      </c>
      <c r="CP29">
        <v>48.811999999999998</v>
      </c>
      <c r="CQ29">
        <v>50.125</v>
      </c>
      <c r="CR29">
        <v>49.429000000000002</v>
      </c>
      <c r="CS29">
        <v>50.561999999999998</v>
      </c>
      <c r="CT29">
        <v>50.924999999999997</v>
      </c>
      <c r="CU29">
        <v>1165.51419354839</v>
      </c>
      <c r="CV29">
        <v>129.491935483871</v>
      </c>
      <c r="CW29">
        <v>0</v>
      </c>
      <c r="CX29">
        <v>269.89999985694902</v>
      </c>
      <c r="CY29">
        <v>0</v>
      </c>
      <c r="CZ29">
        <v>735.36330769230801</v>
      </c>
      <c r="DA29">
        <v>-57.111863253020402</v>
      </c>
      <c r="DB29">
        <v>-761.35145298389898</v>
      </c>
      <c r="DC29">
        <v>9704.1226923076902</v>
      </c>
      <c r="DD29">
        <v>15</v>
      </c>
      <c r="DE29">
        <v>1605211653.0999999</v>
      </c>
      <c r="DF29" t="s">
        <v>291</v>
      </c>
      <c r="DG29">
        <v>1605211653.0999999</v>
      </c>
      <c r="DH29">
        <v>1605211646.5999999</v>
      </c>
      <c r="DI29">
        <v>2</v>
      </c>
      <c r="DJ29">
        <v>0.34799999999999998</v>
      </c>
      <c r="DK29">
        <v>0.41099999999999998</v>
      </c>
      <c r="DL29">
        <v>1.4630000000000001</v>
      </c>
      <c r="DM29">
        <v>0.47199999999999998</v>
      </c>
      <c r="DN29">
        <v>400</v>
      </c>
      <c r="DO29">
        <v>33</v>
      </c>
      <c r="DP29">
        <v>0.44</v>
      </c>
      <c r="DQ29">
        <v>0.18</v>
      </c>
      <c r="DR29">
        <v>16.1395378772961</v>
      </c>
      <c r="DS29">
        <v>-9.7508130321461692</v>
      </c>
      <c r="DT29">
        <v>1.0793162083092001</v>
      </c>
      <c r="DU29">
        <v>0</v>
      </c>
      <c r="DV29">
        <v>-20.961016129032298</v>
      </c>
      <c r="DW29">
        <v>10.8923758064516</v>
      </c>
      <c r="DX29">
        <v>1.2717072015656901</v>
      </c>
      <c r="DY29">
        <v>0</v>
      </c>
      <c r="DZ29">
        <v>4.0638054838709703</v>
      </c>
      <c r="EA29">
        <v>9.2299838709662796E-2</v>
      </c>
      <c r="EB29">
        <v>6.93420034634763E-3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1.4630000000000001</v>
      </c>
      <c r="EJ29">
        <v>0.47199999999999998</v>
      </c>
      <c r="EK29">
        <v>1.4630476190477</v>
      </c>
      <c r="EL29">
        <v>0</v>
      </c>
      <c r="EM29">
        <v>0</v>
      </c>
      <c r="EN29">
        <v>0</v>
      </c>
      <c r="EO29">
        <v>0.47200500000000301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56</v>
      </c>
      <c r="EX29">
        <v>56.1</v>
      </c>
      <c r="EY29">
        <v>2</v>
      </c>
      <c r="EZ29">
        <v>450.18099999999998</v>
      </c>
      <c r="FA29">
        <v>552.51599999999996</v>
      </c>
      <c r="FB29">
        <v>34.123800000000003</v>
      </c>
      <c r="FC29">
        <v>33.2301</v>
      </c>
      <c r="FD29">
        <v>30.000499999999999</v>
      </c>
      <c r="FE29">
        <v>32.885300000000001</v>
      </c>
      <c r="FF29">
        <v>32.952599999999997</v>
      </c>
      <c r="FG29">
        <v>20.159099999999999</v>
      </c>
      <c r="FH29">
        <v>0</v>
      </c>
      <c r="FI29">
        <v>100</v>
      </c>
      <c r="FJ29">
        <v>-999.9</v>
      </c>
      <c r="FK29">
        <v>400</v>
      </c>
      <c r="FL29">
        <v>36.795699999999997</v>
      </c>
      <c r="FM29">
        <v>101.325</v>
      </c>
      <c r="FN29">
        <v>100.55800000000001</v>
      </c>
    </row>
    <row r="30" spans="1:170" x14ac:dyDescent="0.25">
      <c r="A30">
        <v>14</v>
      </c>
      <c r="B30">
        <v>1605215190.5999999</v>
      </c>
      <c r="C30">
        <v>3183</v>
      </c>
      <c r="D30" t="s">
        <v>352</v>
      </c>
      <c r="E30" t="s">
        <v>353</v>
      </c>
      <c r="F30" t="s">
        <v>348</v>
      </c>
      <c r="G30" t="s">
        <v>349</v>
      </c>
      <c r="H30">
        <v>1605215182.8499999</v>
      </c>
      <c r="I30">
        <f t="shared" si="0"/>
        <v>3.4655863581717059E-3</v>
      </c>
      <c r="J30">
        <f t="shared" si="1"/>
        <v>13.490061669915091</v>
      </c>
      <c r="K30">
        <f t="shared" si="2"/>
        <v>382.10256666666697</v>
      </c>
      <c r="L30">
        <f t="shared" si="3"/>
        <v>251.83318892858514</v>
      </c>
      <c r="M30">
        <f t="shared" si="4"/>
        <v>25.646115242337896</v>
      </c>
      <c r="N30">
        <f t="shared" si="5"/>
        <v>38.91245034388762</v>
      </c>
      <c r="O30">
        <f t="shared" si="6"/>
        <v>0.18447910738051118</v>
      </c>
      <c r="P30">
        <f t="shared" si="7"/>
        <v>2.9604254395053524</v>
      </c>
      <c r="Q30">
        <f t="shared" si="8"/>
        <v>0.17832231812825097</v>
      </c>
      <c r="R30">
        <f t="shared" si="9"/>
        <v>0.111987494501745</v>
      </c>
      <c r="S30">
        <f t="shared" si="10"/>
        <v>214.76511143080367</v>
      </c>
      <c r="T30">
        <f t="shared" si="11"/>
        <v>35.85857564061903</v>
      </c>
      <c r="U30">
        <f t="shared" si="12"/>
        <v>35.449289999999998</v>
      </c>
      <c r="V30">
        <f t="shared" si="13"/>
        <v>5.7904325517660205</v>
      </c>
      <c r="W30">
        <f t="shared" si="14"/>
        <v>67.262486992975141</v>
      </c>
      <c r="X30">
        <f t="shared" si="15"/>
        <v>3.9054955245968976</v>
      </c>
      <c r="Y30">
        <f t="shared" si="16"/>
        <v>5.8063501651444822</v>
      </c>
      <c r="Z30">
        <f t="shared" si="17"/>
        <v>1.8849370271691228</v>
      </c>
      <c r="AA30">
        <f t="shared" si="18"/>
        <v>-152.83235839537224</v>
      </c>
      <c r="AB30">
        <f t="shared" si="19"/>
        <v>7.9391581842769146</v>
      </c>
      <c r="AC30">
        <f t="shared" si="20"/>
        <v>0.62919884416170613</v>
      </c>
      <c r="AD30">
        <f t="shared" si="21"/>
        <v>70.501110063870044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52331.272917774695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354</v>
      </c>
      <c r="AQ30">
        <v>803.570346153846</v>
      </c>
      <c r="AR30">
        <v>1075.67</v>
      </c>
      <c r="AS30">
        <f t="shared" si="27"/>
        <v>0.25295829933544123</v>
      </c>
      <c r="AT30">
        <v>0.5</v>
      </c>
      <c r="AU30">
        <f t="shared" si="28"/>
        <v>1095.8670118529751</v>
      </c>
      <c r="AV30">
        <f t="shared" si="29"/>
        <v>13.490061669915091</v>
      </c>
      <c r="AW30">
        <f t="shared" si="30"/>
        <v>138.6043278080702</v>
      </c>
      <c r="AX30">
        <f t="shared" si="31"/>
        <v>0.45081670028912213</v>
      </c>
      <c r="AY30">
        <f t="shared" si="32"/>
        <v>1.2837149943900944E-2</v>
      </c>
      <c r="AZ30">
        <f t="shared" si="33"/>
        <v>2.0326029358446362</v>
      </c>
      <c r="BA30" t="s">
        <v>355</v>
      </c>
      <c r="BB30">
        <v>590.74</v>
      </c>
      <c r="BC30">
        <f t="shared" si="34"/>
        <v>484.93000000000006</v>
      </c>
      <c r="BD30">
        <f t="shared" si="35"/>
        <v>0.56111119923732089</v>
      </c>
      <c r="BE30">
        <f t="shared" si="36"/>
        <v>0.81846938240733103</v>
      </c>
      <c r="BF30">
        <f t="shared" si="37"/>
        <v>0.75542721745388708</v>
      </c>
      <c r="BG30">
        <f t="shared" si="38"/>
        <v>0.8585593961669602</v>
      </c>
      <c r="BH30">
        <f t="shared" si="39"/>
        <v>1299.9783333333301</v>
      </c>
      <c r="BI30">
        <f t="shared" si="40"/>
        <v>1095.8670118529751</v>
      </c>
      <c r="BJ30">
        <f t="shared" si="41"/>
        <v>0.84298867431352931</v>
      </c>
      <c r="BK30">
        <f t="shared" si="42"/>
        <v>0.19597734862705879</v>
      </c>
      <c r="BL30">
        <v>6</v>
      </c>
      <c r="BM30">
        <v>0.5</v>
      </c>
      <c r="BN30" t="s">
        <v>290</v>
      </c>
      <c r="BO30">
        <v>2</v>
      </c>
      <c r="BP30">
        <v>1605215182.8499999</v>
      </c>
      <c r="BQ30">
        <v>382.10256666666697</v>
      </c>
      <c r="BR30">
        <v>399.88029999999998</v>
      </c>
      <c r="BS30">
        <v>38.350189999999998</v>
      </c>
      <c r="BT30">
        <v>34.350836666666702</v>
      </c>
      <c r="BU30">
        <v>380.63953333333302</v>
      </c>
      <c r="BV30">
        <v>37.8781866666667</v>
      </c>
      <c r="BW30">
        <v>499.98289999999997</v>
      </c>
      <c r="BX30">
        <v>101.786066666667</v>
      </c>
      <c r="BY30">
        <v>5.1643253333333299E-2</v>
      </c>
      <c r="BZ30">
        <v>35.499033333333301</v>
      </c>
      <c r="CA30">
        <v>35.449289999999998</v>
      </c>
      <c r="CB30">
        <v>999.9</v>
      </c>
      <c r="CC30">
        <v>0</v>
      </c>
      <c r="CD30">
        <v>0</v>
      </c>
      <c r="CE30">
        <v>9998.4950000000008</v>
      </c>
      <c r="CF30">
        <v>0</v>
      </c>
      <c r="CG30">
        <v>27.665430000000001</v>
      </c>
      <c r="CH30">
        <v>1299.9783333333301</v>
      </c>
      <c r="CI30">
        <v>0.89999309999999999</v>
      </c>
      <c r="CJ30">
        <v>0.10000674</v>
      </c>
      <c r="CK30">
        <v>0</v>
      </c>
      <c r="CL30">
        <v>803.79300000000001</v>
      </c>
      <c r="CM30">
        <v>4.9993800000000004</v>
      </c>
      <c r="CN30">
        <v>10643.1133333333</v>
      </c>
      <c r="CO30">
        <v>10363.84</v>
      </c>
      <c r="CP30">
        <v>49.049599999999998</v>
      </c>
      <c r="CQ30">
        <v>50.375</v>
      </c>
      <c r="CR30">
        <v>49.625</v>
      </c>
      <c r="CS30">
        <v>50.7541333333333</v>
      </c>
      <c r="CT30">
        <v>51.125</v>
      </c>
      <c r="CU30">
        <v>1165.47133333333</v>
      </c>
      <c r="CV30">
        <v>129.50700000000001</v>
      </c>
      <c r="CW30">
        <v>0</v>
      </c>
      <c r="CX30">
        <v>177.59999990463299</v>
      </c>
      <c r="CY30">
        <v>0</v>
      </c>
      <c r="CZ30">
        <v>803.570346153846</v>
      </c>
      <c r="DA30">
        <v>-74.879760737914694</v>
      </c>
      <c r="DB30">
        <v>-980.905983655157</v>
      </c>
      <c r="DC30">
        <v>10640.0653846154</v>
      </c>
      <c r="DD30">
        <v>15</v>
      </c>
      <c r="DE30">
        <v>1605211653.0999999</v>
      </c>
      <c r="DF30" t="s">
        <v>291</v>
      </c>
      <c r="DG30">
        <v>1605211653.0999999</v>
      </c>
      <c r="DH30">
        <v>1605211646.5999999</v>
      </c>
      <c r="DI30">
        <v>2</v>
      </c>
      <c r="DJ30">
        <v>0.34799999999999998</v>
      </c>
      <c r="DK30">
        <v>0.41099999999999998</v>
      </c>
      <c r="DL30">
        <v>1.4630000000000001</v>
      </c>
      <c r="DM30">
        <v>0.47199999999999998</v>
      </c>
      <c r="DN30">
        <v>400</v>
      </c>
      <c r="DO30">
        <v>33</v>
      </c>
      <c r="DP30">
        <v>0.44</v>
      </c>
      <c r="DQ30">
        <v>0.18</v>
      </c>
      <c r="DR30">
        <v>13.4062740489937</v>
      </c>
      <c r="DS30">
        <v>3.0943500157091601</v>
      </c>
      <c r="DT30">
        <v>0.37643809241885001</v>
      </c>
      <c r="DU30">
        <v>0</v>
      </c>
      <c r="DV30">
        <v>-17.725767741935499</v>
      </c>
      <c r="DW30">
        <v>-4.6353725806451296</v>
      </c>
      <c r="DX30">
        <v>0.53073824019433402</v>
      </c>
      <c r="DY30">
        <v>0</v>
      </c>
      <c r="DZ30">
        <v>3.9964609677419398</v>
      </c>
      <c r="EA30">
        <v>0.22886274193547099</v>
      </c>
      <c r="EB30">
        <v>1.7177191620480401E-2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1.464</v>
      </c>
      <c r="EJ30">
        <v>0.47199999999999998</v>
      </c>
      <c r="EK30">
        <v>1.4630476190477</v>
      </c>
      <c r="EL30">
        <v>0</v>
      </c>
      <c r="EM30">
        <v>0</v>
      </c>
      <c r="EN30">
        <v>0</v>
      </c>
      <c r="EO30">
        <v>0.47200500000000301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59</v>
      </c>
      <c r="EX30">
        <v>59.1</v>
      </c>
      <c r="EY30">
        <v>2</v>
      </c>
      <c r="EZ30">
        <v>481.42500000000001</v>
      </c>
      <c r="FA30">
        <v>552.255</v>
      </c>
      <c r="FB30">
        <v>34.339500000000001</v>
      </c>
      <c r="FC30">
        <v>33.332299999999996</v>
      </c>
      <c r="FD30">
        <v>30.0001</v>
      </c>
      <c r="FE30">
        <v>32.970100000000002</v>
      </c>
      <c r="FF30">
        <v>33.0261</v>
      </c>
      <c r="FG30">
        <v>20.4421</v>
      </c>
      <c r="FH30">
        <v>0</v>
      </c>
      <c r="FI30">
        <v>100</v>
      </c>
      <c r="FJ30">
        <v>-999.9</v>
      </c>
      <c r="FK30">
        <v>400</v>
      </c>
      <c r="FL30">
        <v>38.033499999999997</v>
      </c>
      <c r="FM30">
        <v>101.312</v>
      </c>
      <c r="FN30">
        <v>100.55200000000001</v>
      </c>
    </row>
    <row r="31" spans="1:170" x14ac:dyDescent="0.25">
      <c r="A31">
        <v>15</v>
      </c>
      <c r="B31">
        <v>1605215378.5999999</v>
      </c>
      <c r="C31">
        <v>3371</v>
      </c>
      <c r="D31" t="s">
        <v>356</v>
      </c>
      <c r="E31" t="s">
        <v>357</v>
      </c>
      <c r="F31" t="s">
        <v>358</v>
      </c>
      <c r="G31" t="s">
        <v>359</v>
      </c>
      <c r="H31">
        <v>1605215370.5999999</v>
      </c>
      <c r="I31">
        <f t="shared" si="0"/>
        <v>5.4926098630490167E-4</v>
      </c>
      <c r="J31">
        <f t="shared" si="1"/>
        <v>4.0345108599658062</v>
      </c>
      <c r="K31">
        <f t="shared" si="2"/>
        <v>395.33100000000002</v>
      </c>
      <c r="L31">
        <f t="shared" si="3"/>
        <v>104.82922643118714</v>
      </c>
      <c r="M31">
        <f t="shared" si="4"/>
        <v>10.67411182500147</v>
      </c>
      <c r="N31">
        <f t="shared" si="5"/>
        <v>40.254110857716356</v>
      </c>
      <c r="O31">
        <f t="shared" si="6"/>
        <v>2.3062609097549702E-2</v>
      </c>
      <c r="P31">
        <f t="shared" si="7"/>
        <v>2.9594949348526272</v>
      </c>
      <c r="Q31">
        <f t="shared" si="8"/>
        <v>2.2963228556224822E-2</v>
      </c>
      <c r="R31">
        <f t="shared" si="9"/>
        <v>1.4360910979490556E-2</v>
      </c>
      <c r="S31">
        <f t="shared" si="10"/>
        <v>214.76451531273574</v>
      </c>
      <c r="T31">
        <f t="shared" si="11"/>
        <v>36.764482468837294</v>
      </c>
      <c r="U31">
        <f t="shared" si="12"/>
        <v>35.8138419354839</v>
      </c>
      <c r="V31">
        <f t="shared" si="13"/>
        <v>5.9079718258017628</v>
      </c>
      <c r="W31">
        <f t="shared" si="14"/>
        <v>61.220117254718446</v>
      </c>
      <c r="X31">
        <f t="shared" si="15"/>
        <v>3.5859759569980798</v>
      </c>
      <c r="Y31">
        <f t="shared" si="16"/>
        <v>5.8575123959301081</v>
      </c>
      <c r="Z31">
        <f t="shared" si="17"/>
        <v>2.321995868803683</v>
      </c>
      <c r="AA31">
        <f t="shared" si="18"/>
        <v>-24.222409496046165</v>
      </c>
      <c r="AB31">
        <f t="shared" si="19"/>
        <v>-24.845894491126312</v>
      </c>
      <c r="AC31">
        <f t="shared" si="20"/>
        <v>-1.9747403886501873</v>
      </c>
      <c r="AD31">
        <f t="shared" si="21"/>
        <v>163.72147093691308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52277.590118729589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360</v>
      </c>
      <c r="AQ31">
        <v>755.48851999999999</v>
      </c>
      <c r="AR31">
        <v>879.41</v>
      </c>
      <c r="AS31">
        <f t="shared" si="27"/>
        <v>0.14091434029633498</v>
      </c>
      <c r="AT31">
        <v>0.5</v>
      </c>
      <c r="AU31">
        <f t="shared" si="28"/>
        <v>1095.8703899132981</v>
      </c>
      <c r="AV31">
        <f t="shared" si="29"/>
        <v>4.0345108599658062</v>
      </c>
      <c r="AW31">
        <f t="shared" si="30"/>
        <v>77.211926522459905</v>
      </c>
      <c r="AX31">
        <f t="shared" si="31"/>
        <v>0.33540669312379884</v>
      </c>
      <c r="AY31">
        <f t="shared" si="32"/>
        <v>4.2087626257945859E-3</v>
      </c>
      <c r="AZ31">
        <f t="shared" si="33"/>
        <v>2.7093960723667005</v>
      </c>
      <c r="BA31" t="s">
        <v>361</v>
      </c>
      <c r="BB31">
        <v>584.45000000000005</v>
      </c>
      <c r="BC31">
        <f t="shared" si="34"/>
        <v>294.95999999999992</v>
      </c>
      <c r="BD31">
        <f t="shared" si="35"/>
        <v>0.42012978030919451</v>
      </c>
      <c r="BE31">
        <f t="shared" si="36"/>
        <v>0.88984288344543494</v>
      </c>
      <c r="BF31">
        <f t="shared" si="37"/>
        <v>0.75592724986274829</v>
      </c>
      <c r="BG31">
        <f t="shared" si="38"/>
        <v>0.9356267655495224</v>
      </c>
      <c r="BH31">
        <f t="shared" si="39"/>
        <v>1299.98322580645</v>
      </c>
      <c r="BI31">
        <f t="shared" si="40"/>
        <v>1095.8703899132981</v>
      </c>
      <c r="BJ31">
        <f t="shared" si="41"/>
        <v>0.84298810027604043</v>
      </c>
      <c r="BK31">
        <f t="shared" si="42"/>
        <v>0.19597620055208101</v>
      </c>
      <c r="BL31">
        <v>6</v>
      </c>
      <c r="BM31">
        <v>0.5</v>
      </c>
      <c r="BN31" t="s">
        <v>290</v>
      </c>
      <c r="BO31">
        <v>2</v>
      </c>
      <c r="BP31">
        <v>1605215370.5999999</v>
      </c>
      <c r="BQ31">
        <v>395.33100000000002</v>
      </c>
      <c r="BR31">
        <v>400.43312903225802</v>
      </c>
      <c r="BS31">
        <v>35.217458064516102</v>
      </c>
      <c r="BT31">
        <v>34.581538709677403</v>
      </c>
      <c r="BU31">
        <v>393.86799999999999</v>
      </c>
      <c r="BV31">
        <v>34.745451612903203</v>
      </c>
      <c r="BW31">
        <v>499.98548387096798</v>
      </c>
      <c r="BX31">
        <v>101.774290322581</v>
      </c>
      <c r="BY31">
        <v>4.9525309677419402E-2</v>
      </c>
      <c r="BZ31">
        <v>35.658119354838703</v>
      </c>
      <c r="CA31">
        <v>35.8138419354839</v>
      </c>
      <c r="CB31">
        <v>999.9</v>
      </c>
      <c r="CC31">
        <v>0</v>
      </c>
      <c r="CD31">
        <v>0</v>
      </c>
      <c r="CE31">
        <v>9994.3774193548397</v>
      </c>
      <c r="CF31">
        <v>0</v>
      </c>
      <c r="CG31">
        <v>292.59490322580598</v>
      </c>
      <c r="CH31">
        <v>1299.98322580645</v>
      </c>
      <c r="CI31">
        <v>0.90001254838709599</v>
      </c>
      <c r="CJ31">
        <v>9.9986983870967702E-2</v>
      </c>
      <c r="CK31">
        <v>0</v>
      </c>
      <c r="CL31">
        <v>761.44274193548404</v>
      </c>
      <c r="CM31">
        <v>4.9993800000000004</v>
      </c>
      <c r="CN31">
        <v>10087.493870967701</v>
      </c>
      <c r="CO31">
        <v>10363.9225806452</v>
      </c>
      <c r="CP31">
        <v>49.179000000000002</v>
      </c>
      <c r="CQ31">
        <v>50.5</v>
      </c>
      <c r="CR31">
        <v>49.783999999999999</v>
      </c>
      <c r="CS31">
        <v>50.875</v>
      </c>
      <c r="CT31">
        <v>51.311999999999998</v>
      </c>
      <c r="CU31">
        <v>1165.5003225806499</v>
      </c>
      <c r="CV31">
        <v>129.48258064516099</v>
      </c>
      <c r="CW31">
        <v>0</v>
      </c>
      <c r="CX31">
        <v>187.39999985694899</v>
      </c>
      <c r="CY31">
        <v>0</v>
      </c>
      <c r="CZ31">
        <v>755.48851999999999</v>
      </c>
      <c r="DA31">
        <v>-357.424846704564</v>
      </c>
      <c r="DB31">
        <v>-4661.2853917598804</v>
      </c>
      <c r="DC31">
        <v>10010.578799999999</v>
      </c>
      <c r="DD31">
        <v>15</v>
      </c>
      <c r="DE31">
        <v>1605211653.0999999</v>
      </c>
      <c r="DF31" t="s">
        <v>291</v>
      </c>
      <c r="DG31">
        <v>1605211653.0999999</v>
      </c>
      <c r="DH31">
        <v>1605211646.5999999</v>
      </c>
      <c r="DI31">
        <v>2</v>
      </c>
      <c r="DJ31">
        <v>0.34799999999999998</v>
      </c>
      <c r="DK31">
        <v>0.41099999999999998</v>
      </c>
      <c r="DL31">
        <v>1.4630000000000001</v>
      </c>
      <c r="DM31">
        <v>0.47199999999999998</v>
      </c>
      <c r="DN31">
        <v>400</v>
      </c>
      <c r="DO31">
        <v>33</v>
      </c>
      <c r="DP31">
        <v>0.44</v>
      </c>
      <c r="DQ31">
        <v>0.18</v>
      </c>
      <c r="DR31">
        <v>4.0279305529893303</v>
      </c>
      <c r="DS31">
        <v>-7.7275134084973303</v>
      </c>
      <c r="DT31">
        <v>0.93185002473421497</v>
      </c>
      <c r="DU31">
        <v>0</v>
      </c>
      <c r="DV31">
        <v>-5.0943112903225796</v>
      </c>
      <c r="DW31">
        <v>9.6635225806451892</v>
      </c>
      <c r="DX31">
        <v>1.1048470496386</v>
      </c>
      <c r="DY31">
        <v>0</v>
      </c>
      <c r="DZ31">
        <v>0.63065180645161301</v>
      </c>
      <c r="EA31">
        <v>0.63457737096774003</v>
      </c>
      <c r="EB31">
        <v>4.7572035039858303E-2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1.4630000000000001</v>
      </c>
      <c r="EJ31">
        <v>0.47199999999999998</v>
      </c>
      <c r="EK31">
        <v>1.4630476190477</v>
      </c>
      <c r="EL31">
        <v>0</v>
      </c>
      <c r="EM31">
        <v>0</v>
      </c>
      <c r="EN31">
        <v>0</v>
      </c>
      <c r="EO31">
        <v>0.47200500000000301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62.1</v>
      </c>
      <c r="EX31">
        <v>62.2</v>
      </c>
      <c r="EY31">
        <v>2</v>
      </c>
      <c r="EZ31">
        <v>493.71899999999999</v>
      </c>
      <c r="FA31">
        <v>553</v>
      </c>
      <c r="FB31">
        <v>34.452300000000001</v>
      </c>
      <c r="FC31">
        <v>33.311399999999999</v>
      </c>
      <c r="FD31">
        <v>30.0002</v>
      </c>
      <c r="FE31">
        <v>32.961100000000002</v>
      </c>
      <c r="FF31">
        <v>33.025799999999997</v>
      </c>
      <c r="FG31">
        <v>20.536300000000001</v>
      </c>
      <c r="FH31">
        <v>0</v>
      </c>
      <c r="FI31">
        <v>100</v>
      </c>
      <c r="FJ31">
        <v>-999.9</v>
      </c>
      <c r="FK31">
        <v>400</v>
      </c>
      <c r="FL31">
        <v>38.179499999999997</v>
      </c>
      <c r="FM31">
        <v>101.331</v>
      </c>
      <c r="FN31">
        <v>100.557</v>
      </c>
    </row>
    <row r="32" spans="1:170" x14ac:dyDescent="0.25">
      <c r="A32">
        <v>16</v>
      </c>
      <c r="B32">
        <v>1605215589.0999999</v>
      </c>
      <c r="C32">
        <v>3581.5</v>
      </c>
      <c r="D32" t="s">
        <v>362</v>
      </c>
      <c r="E32" t="s">
        <v>363</v>
      </c>
      <c r="F32" t="s">
        <v>358</v>
      </c>
      <c r="G32" t="s">
        <v>359</v>
      </c>
      <c r="H32">
        <v>1605215581.0999999</v>
      </c>
      <c r="I32">
        <f t="shared" si="0"/>
        <v>5.5976429519336685E-4</v>
      </c>
      <c r="J32">
        <f t="shared" si="1"/>
        <v>2.8257775318808571</v>
      </c>
      <c r="K32">
        <f t="shared" si="2"/>
        <v>396.18664516129002</v>
      </c>
      <c r="L32">
        <f t="shared" si="3"/>
        <v>179.34527615362916</v>
      </c>
      <c r="M32">
        <f t="shared" si="4"/>
        <v>18.262766227827754</v>
      </c>
      <c r="N32">
        <f t="shared" si="5"/>
        <v>40.343767275866277</v>
      </c>
      <c r="O32">
        <f t="shared" si="6"/>
        <v>2.211732759228607E-2</v>
      </c>
      <c r="P32">
        <f t="shared" si="7"/>
        <v>2.9606814960767194</v>
      </c>
      <c r="Q32">
        <f t="shared" si="8"/>
        <v>2.2025945881425923E-2</v>
      </c>
      <c r="R32">
        <f t="shared" si="9"/>
        <v>1.3774394875377301E-2</v>
      </c>
      <c r="S32">
        <f t="shared" si="10"/>
        <v>214.77003698380685</v>
      </c>
      <c r="T32">
        <f t="shared" si="11"/>
        <v>36.909462843555843</v>
      </c>
      <c r="U32">
        <f t="shared" si="12"/>
        <v>36.331406451612899</v>
      </c>
      <c r="V32">
        <f t="shared" si="13"/>
        <v>6.0784037554259367</v>
      </c>
      <c r="W32">
        <f t="shared" si="14"/>
        <v>61.191313458197286</v>
      </c>
      <c r="X32">
        <f t="shared" si="15"/>
        <v>3.6136616224991913</v>
      </c>
      <c r="Y32">
        <f t="shared" si="16"/>
        <v>5.90551406445599</v>
      </c>
      <c r="Z32">
        <f t="shared" si="17"/>
        <v>2.4647421329267454</v>
      </c>
      <c r="AA32">
        <f t="shared" si="18"/>
        <v>-24.685605418027478</v>
      </c>
      <c r="AB32">
        <f t="shared" si="19"/>
        <v>-83.818102792891978</v>
      </c>
      <c r="AC32">
        <f t="shared" si="20"/>
        <v>-6.6807211742435744</v>
      </c>
      <c r="AD32">
        <f t="shared" si="21"/>
        <v>99.585607598643804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52286.317880993738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364</v>
      </c>
      <c r="AQ32">
        <v>603.63908000000004</v>
      </c>
      <c r="AR32">
        <v>692.15</v>
      </c>
      <c r="AS32">
        <f t="shared" si="27"/>
        <v>0.12787823448674407</v>
      </c>
      <c r="AT32">
        <v>0.5</v>
      </c>
      <c r="AU32">
        <f t="shared" si="28"/>
        <v>1095.8979289570698</v>
      </c>
      <c r="AV32">
        <f t="shared" si="29"/>
        <v>2.8257775318808571</v>
      </c>
      <c r="AW32">
        <f t="shared" si="30"/>
        <v>70.070746166354681</v>
      </c>
      <c r="AX32">
        <f t="shared" si="31"/>
        <v>0.28051722892436609</v>
      </c>
      <c r="AY32">
        <f t="shared" si="32"/>
        <v>3.1056952675657516E-3</v>
      </c>
      <c r="AZ32">
        <f t="shared" si="33"/>
        <v>3.7129668424474462</v>
      </c>
      <c r="BA32" t="s">
        <v>365</v>
      </c>
      <c r="BB32">
        <v>497.99</v>
      </c>
      <c r="BC32">
        <f t="shared" si="34"/>
        <v>194.15999999999997</v>
      </c>
      <c r="BD32">
        <f t="shared" si="35"/>
        <v>0.45586588380716914</v>
      </c>
      <c r="BE32">
        <f t="shared" si="36"/>
        <v>0.9297562669811763</v>
      </c>
      <c r="BF32">
        <f t="shared" si="37"/>
        <v>-3.7943675515251574</v>
      </c>
      <c r="BG32">
        <f t="shared" si="38"/>
        <v>1.0091600152722298</v>
      </c>
      <c r="BH32">
        <f t="shared" si="39"/>
        <v>1300.0158064516099</v>
      </c>
      <c r="BI32">
        <f t="shared" si="40"/>
        <v>1095.8979289570698</v>
      </c>
      <c r="BJ32">
        <f t="shared" si="41"/>
        <v>0.84298815715811992</v>
      </c>
      <c r="BK32">
        <f t="shared" si="42"/>
        <v>0.19597631431623971</v>
      </c>
      <c r="BL32">
        <v>6</v>
      </c>
      <c r="BM32">
        <v>0.5</v>
      </c>
      <c r="BN32" t="s">
        <v>290</v>
      </c>
      <c r="BO32">
        <v>2</v>
      </c>
      <c r="BP32">
        <v>1605215581.0999999</v>
      </c>
      <c r="BQ32">
        <v>396.18664516129002</v>
      </c>
      <c r="BR32">
        <v>399.84358064516101</v>
      </c>
      <c r="BS32">
        <v>35.487129032258103</v>
      </c>
      <c r="BT32">
        <v>34.839270967741903</v>
      </c>
      <c r="BU32">
        <v>394.57335483870997</v>
      </c>
      <c r="BV32">
        <v>35.000829032258103</v>
      </c>
      <c r="BW32">
        <v>500.01680645161298</v>
      </c>
      <c r="BX32">
        <v>101.778096774194</v>
      </c>
      <c r="BY32">
        <v>5.2108177419354799E-2</v>
      </c>
      <c r="BZ32">
        <v>35.806283870967697</v>
      </c>
      <c r="CA32">
        <v>36.331406451612899</v>
      </c>
      <c r="CB32">
        <v>999.9</v>
      </c>
      <c r="CC32">
        <v>0</v>
      </c>
      <c r="CD32">
        <v>0</v>
      </c>
      <c r="CE32">
        <v>10000.7296774194</v>
      </c>
      <c r="CF32">
        <v>0</v>
      </c>
      <c r="CG32">
        <v>247.99748387096801</v>
      </c>
      <c r="CH32">
        <v>1300.0158064516099</v>
      </c>
      <c r="CI32">
        <v>0.90000964516129001</v>
      </c>
      <c r="CJ32">
        <v>9.9990735483870899E-2</v>
      </c>
      <c r="CK32">
        <v>0</v>
      </c>
      <c r="CL32">
        <v>604.07032258064498</v>
      </c>
      <c r="CM32">
        <v>4.9993800000000004</v>
      </c>
      <c r="CN32">
        <v>8002.2054838709701</v>
      </c>
      <c r="CO32">
        <v>10364.1677419355</v>
      </c>
      <c r="CP32">
        <v>49.25</v>
      </c>
      <c r="CQ32">
        <v>50.608741935483899</v>
      </c>
      <c r="CR32">
        <v>49.875</v>
      </c>
      <c r="CS32">
        <v>50.987806451612897</v>
      </c>
      <c r="CT32">
        <v>51.378999999999998</v>
      </c>
      <c r="CU32">
        <v>1165.5280645161299</v>
      </c>
      <c r="CV32">
        <v>129.48838709677401</v>
      </c>
      <c r="CW32">
        <v>0</v>
      </c>
      <c r="CX32">
        <v>209.39999985694899</v>
      </c>
      <c r="CY32">
        <v>0</v>
      </c>
      <c r="CZ32">
        <v>603.63908000000004</v>
      </c>
      <c r="DA32">
        <v>-46.349538533233797</v>
      </c>
      <c r="DB32">
        <v>-602.28538553032195</v>
      </c>
      <c r="DC32">
        <v>7996.6552000000001</v>
      </c>
      <c r="DD32">
        <v>15</v>
      </c>
      <c r="DE32">
        <v>1605215503.5999999</v>
      </c>
      <c r="DF32" t="s">
        <v>366</v>
      </c>
      <c r="DG32">
        <v>1605215503.5999999</v>
      </c>
      <c r="DH32">
        <v>1605215495.5999999</v>
      </c>
      <c r="DI32">
        <v>3</v>
      </c>
      <c r="DJ32">
        <v>0.15</v>
      </c>
      <c r="DK32">
        <v>1.4E-2</v>
      </c>
      <c r="DL32">
        <v>1.613</v>
      </c>
      <c r="DM32">
        <v>0.48599999999999999</v>
      </c>
      <c r="DN32">
        <v>401</v>
      </c>
      <c r="DO32">
        <v>35</v>
      </c>
      <c r="DP32">
        <v>0.37</v>
      </c>
      <c r="DQ32">
        <v>0.12</v>
      </c>
      <c r="DR32">
        <v>2.8017676992381899</v>
      </c>
      <c r="DS32">
        <v>1.38149977592208</v>
      </c>
      <c r="DT32">
        <v>0.189026061105624</v>
      </c>
      <c r="DU32">
        <v>0</v>
      </c>
      <c r="DV32">
        <v>-3.6569722580645201</v>
      </c>
      <c r="DW32">
        <v>-1.7783308064515999</v>
      </c>
      <c r="DX32">
        <v>0.23489310047283199</v>
      </c>
      <c r="DY32">
        <v>0</v>
      </c>
      <c r="DZ32">
        <v>0.64784377419354799</v>
      </c>
      <c r="EA32">
        <v>0.105902080645161</v>
      </c>
      <c r="EB32">
        <v>7.9824127515500196E-3</v>
      </c>
      <c r="EC32">
        <v>1</v>
      </c>
      <c r="ED32">
        <v>1</v>
      </c>
      <c r="EE32">
        <v>3</v>
      </c>
      <c r="EF32" t="s">
        <v>292</v>
      </c>
      <c r="EG32">
        <v>100</v>
      </c>
      <c r="EH32">
        <v>100</v>
      </c>
      <c r="EI32">
        <v>1.613</v>
      </c>
      <c r="EJ32">
        <v>0.48630000000000001</v>
      </c>
      <c r="EK32">
        <v>1.61325000000005</v>
      </c>
      <c r="EL32">
        <v>0</v>
      </c>
      <c r="EM32">
        <v>0</v>
      </c>
      <c r="EN32">
        <v>0</v>
      </c>
      <c r="EO32">
        <v>0.48630000000000001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1.4</v>
      </c>
      <c r="EX32">
        <v>1.6</v>
      </c>
      <c r="EY32">
        <v>2</v>
      </c>
      <c r="EZ32">
        <v>484.55399999999997</v>
      </c>
      <c r="FA32">
        <v>550.90899999999999</v>
      </c>
      <c r="FB32">
        <v>34.546700000000001</v>
      </c>
      <c r="FC32">
        <v>33.415700000000001</v>
      </c>
      <c r="FD32">
        <v>30.0002</v>
      </c>
      <c r="FE32">
        <v>33.043999999999997</v>
      </c>
      <c r="FF32">
        <v>33.107399999999998</v>
      </c>
      <c r="FG32">
        <v>20.619700000000002</v>
      </c>
      <c r="FH32">
        <v>0</v>
      </c>
      <c r="FI32">
        <v>100</v>
      </c>
      <c r="FJ32">
        <v>-999.9</v>
      </c>
      <c r="FK32">
        <v>400</v>
      </c>
      <c r="FL32">
        <v>35.218299999999999</v>
      </c>
      <c r="FM32">
        <v>101.303</v>
      </c>
      <c r="FN32">
        <v>100.539</v>
      </c>
    </row>
    <row r="33" spans="1:170" x14ac:dyDescent="0.25">
      <c r="A33">
        <v>17</v>
      </c>
      <c r="B33">
        <v>1605215913.5</v>
      </c>
      <c r="C33">
        <v>3905.9000000953702</v>
      </c>
      <c r="D33" t="s">
        <v>367</v>
      </c>
      <c r="E33" t="s">
        <v>368</v>
      </c>
      <c r="F33" t="s">
        <v>348</v>
      </c>
      <c r="G33" t="s">
        <v>286</v>
      </c>
      <c r="H33">
        <v>1605215905.75</v>
      </c>
      <c r="I33">
        <f t="shared" si="0"/>
        <v>3.3582695657867565E-3</v>
      </c>
      <c r="J33">
        <f t="shared" si="1"/>
        <v>12.332045798332944</v>
      </c>
      <c r="K33">
        <f t="shared" si="2"/>
        <v>382.75956666666701</v>
      </c>
      <c r="L33">
        <f t="shared" si="3"/>
        <v>265.86583674253183</v>
      </c>
      <c r="M33">
        <f t="shared" si="4"/>
        <v>27.073304689621736</v>
      </c>
      <c r="N33">
        <f t="shared" si="5"/>
        <v>38.976675221606271</v>
      </c>
      <c r="O33">
        <f t="shared" si="6"/>
        <v>0.18928518204501968</v>
      </c>
      <c r="P33">
        <f t="shared" si="7"/>
        <v>2.956833177871466</v>
      </c>
      <c r="Q33">
        <f t="shared" si="8"/>
        <v>0.1828019005932198</v>
      </c>
      <c r="R33">
        <f t="shared" si="9"/>
        <v>0.11481518540794283</v>
      </c>
      <c r="S33">
        <f t="shared" si="10"/>
        <v>214.76978236502524</v>
      </c>
      <c r="T33">
        <f t="shared" si="11"/>
        <v>36.116776099363406</v>
      </c>
      <c r="U33">
        <f t="shared" si="12"/>
        <v>35.342113333333302</v>
      </c>
      <c r="V33">
        <f t="shared" si="13"/>
        <v>5.756265368884649</v>
      </c>
      <c r="W33">
        <f t="shared" si="14"/>
        <v>67.594200695692336</v>
      </c>
      <c r="X33">
        <f t="shared" si="15"/>
        <v>3.9749108614312134</v>
      </c>
      <c r="Y33">
        <f t="shared" si="16"/>
        <v>5.8805501367287096</v>
      </c>
      <c r="Z33">
        <f t="shared" si="17"/>
        <v>1.7813545074534356</v>
      </c>
      <c r="AA33">
        <f t="shared" si="18"/>
        <v>-148.09968785119597</v>
      </c>
      <c r="AB33">
        <f t="shared" si="19"/>
        <v>61.730522675394383</v>
      </c>
      <c r="AC33">
        <f t="shared" si="20"/>
        <v>4.9011831622266842</v>
      </c>
      <c r="AD33">
        <f t="shared" si="21"/>
        <v>133.30180035145034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52189.969152369995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369</v>
      </c>
      <c r="AQ33">
        <v>747.97176000000002</v>
      </c>
      <c r="AR33">
        <v>1056.46</v>
      </c>
      <c r="AS33">
        <f t="shared" si="27"/>
        <v>0.29200181739015207</v>
      </c>
      <c r="AT33">
        <v>0.5</v>
      </c>
      <c r="AU33">
        <f t="shared" si="28"/>
        <v>1095.8931568720732</v>
      </c>
      <c r="AV33">
        <f t="shared" si="29"/>
        <v>12.332045798332944</v>
      </c>
      <c r="AW33">
        <f t="shared" si="30"/>
        <v>160.0013967360382</v>
      </c>
      <c r="AX33">
        <f t="shared" si="31"/>
        <v>0.48282944929292165</v>
      </c>
      <c r="AY33">
        <f t="shared" si="32"/>
        <v>1.1780156849410972E-2</v>
      </c>
      <c r="AZ33">
        <f t="shared" si="33"/>
        <v>2.087745868277076</v>
      </c>
      <c r="BA33" t="s">
        <v>370</v>
      </c>
      <c r="BB33">
        <v>546.37</v>
      </c>
      <c r="BC33">
        <f t="shared" si="34"/>
        <v>510.09000000000003</v>
      </c>
      <c r="BD33">
        <f t="shared" si="35"/>
        <v>0.60477217745887979</v>
      </c>
      <c r="BE33">
        <f t="shared" si="36"/>
        <v>0.81217066623461265</v>
      </c>
      <c r="BF33">
        <f t="shared" si="37"/>
        <v>0.90470249369470135</v>
      </c>
      <c r="BG33">
        <f t="shared" si="38"/>
        <v>0.86610277824093873</v>
      </c>
      <c r="BH33">
        <f t="shared" si="39"/>
        <v>1300.00966666667</v>
      </c>
      <c r="BI33">
        <f t="shared" si="40"/>
        <v>1095.8931568720732</v>
      </c>
      <c r="BJ33">
        <f t="shared" si="41"/>
        <v>0.84298846767965352</v>
      </c>
      <c r="BK33">
        <f t="shared" si="42"/>
        <v>0.19597693535930705</v>
      </c>
      <c r="BL33">
        <v>6</v>
      </c>
      <c r="BM33">
        <v>0.5</v>
      </c>
      <c r="BN33" t="s">
        <v>290</v>
      </c>
      <c r="BO33">
        <v>2</v>
      </c>
      <c r="BP33">
        <v>1605215905.75</v>
      </c>
      <c r="BQ33">
        <v>382.75956666666701</v>
      </c>
      <c r="BR33">
        <v>399.10146666666702</v>
      </c>
      <c r="BS33">
        <v>39.034503333333298</v>
      </c>
      <c r="BT33">
        <v>35.161659999999998</v>
      </c>
      <c r="BU33">
        <v>381.14636666666701</v>
      </c>
      <c r="BV33">
        <v>38.548200000000001</v>
      </c>
      <c r="BW33">
        <v>499.97083333333302</v>
      </c>
      <c r="BX33">
        <v>101.7788</v>
      </c>
      <c r="BY33">
        <v>5.1901610000000001E-2</v>
      </c>
      <c r="BZ33">
        <v>35.72936</v>
      </c>
      <c r="CA33">
        <v>35.342113333333302</v>
      </c>
      <c r="CB33">
        <v>999.9</v>
      </c>
      <c r="CC33">
        <v>0</v>
      </c>
      <c r="CD33">
        <v>0</v>
      </c>
      <c r="CE33">
        <v>9978.8580000000002</v>
      </c>
      <c r="CF33">
        <v>0</v>
      </c>
      <c r="CG33">
        <v>122.17230000000001</v>
      </c>
      <c r="CH33">
        <v>1300.00966666667</v>
      </c>
      <c r="CI33">
        <v>0.90000029999999998</v>
      </c>
      <c r="CJ33">
        <v>9.9999726666666594E-2</v>
      </c>
      <c r="CK33">
        <v>0</v>
      </c>
      <c r="CL33">
        <v>748.59286666666696</v>
      </c>
      <c r="CM33">
        <v>4.9993800000000004</v>
      </c>
      <c r="CN33">
        <v>9883.13266666667</v>
      </c>
      <c r="CO33">
        <v>10364.08</v>
      </c>
      <c r="CP33">
        <v>49.375</v>
      </c>
      <c r="CQ33">
        <v>50.720599999999997</v>
      </c>
      <c r="CR33">
        <v>50</v>
      </c>
      <c r="CS33">
        <v>51.061999999999998</v>
      </c>
      <c r="CT33">
        <v>51.495800000000003</v>
      </c>
      <c r="CU33">
        <v>1165.51</v>
      </c>
      <c r="CV33">
        <v>129.50133333333301</v>
      </c>
      <c r="CW33">
        <v>0</v>
      </c>
      <c r="CX33">
        <v>323.40000009536698</v>
      </c>
      <c r="CY33">
        <v>0</v>
      </c>
      <c r="CZ33">
        <v>747.97176000000002</v>
      </c>
      <c r="DA33">
        <v>-120.29923076907799</v>
      </c>
      <c r="DB33">
        <v>-1560.86076929046</v>
      </c>
      <c r="DC33">
        <v>9875.0519999999997</v>
      </c>
      <c r="DD33">
        <v>15</v>
      </c>
      <c r="DE33">
        <v>1605215503.5999999</v>
      </c>
      <c r="DF33" t="s">
        <v>366</v>
      </c>
      <c r="DG33">
        <v>1605215503.5999999</v>
      </c>
      <c r="DH33">
        <v>1605215495.5999999</v>
      </c>
      <c r="DI33">
        <v>3</v>
      </c>
      <c r="DJ33">
        <v>0.15</v>
      </c>
      <c r="DK33">
        <v>1.4E-2</v>
      </c>
      <c r="DL33">
        <v>1.613</v>
      </c>
      <c r="DM33">
        <v>0.48599999999999999</v>
      </c>
      <c r="DN33">
        <v>401</v>
      </c>
      <c r="DO33">
        <v>35</v>
      </c>
      <c r="DP33">
        <v>0.37</v>
      </c>
      <c r="DQ33">
        <v>0.12</v>
      </c>
      <c r="DR33">
        <v>12.6603385906285</v>
      </c>
      <c r="DS33">
        <v>-18.897499066113902</v>
      </c>
      <c r="DT33">
        <v>1.9870080602518401</v>
      </c>
      <c r="DU33">
        <v>0</v>
      </c>
      <c r="DV33">
        <v>-16.341909999999999</v>
      </c>
      <c r="DW33">
        <v>16.083264961067901</v>
      </c>
      <c r="DX33">
        <v>1.91731050873352</v>
      </c>
      <c r="DY33">
        <v>0</v>
      </c>
      <c r="DZ33">
        <v>3.8728470000000002</v>
      </c>
      <c r="EA33">
        <v>0.14275141268076899</v>
      </c>
      <c r="EB33">
        <v>1.04769859374409E-2</v>
      </c>
      <c r="EC33">
        <v>1</v>
      </c>
      <c r="ED33">
        <v>1</v>
      </c>
      <c r="EE33">
        <v>3</v>
      </c>
      <c r="EF33" t="s">
        <v>292</v>
      </c>
      <c r="EG33">
        <v>100</v>
      </c>
      <c r="EH33">
        <v>100</v>
      </c>
      <c r="EI33">
        <v>1.613</v>
      </c>
      <c r="EJ33">
        <v>0.48630000000000001</v>
      </c>
      <c r="EK33">
        <v>1.61325000000005</v>
      </c>
      <c r="EL33">
        <v>0</v>
      </c>
      <c r="EM33">
        <v>0</v>
      </c>
      <c r="EN33">
        <v>0</v>
      </c>
      <c r="EO33">
        <v>0.48630000000000001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6.8</v>
      </c>
      <c r="EX33">
        <v>7</v>
      </c>
      <c r="EY33">
        <v>2</v>
      </c>
      <c r="EZ33">
        <v>486.53199999999998</v>
      </c>
      <c r="FA33">
        <v>549.91300000000001</v>
      </c>
      <c r="FB33">
        <v>34.608499999999999</v>
      </c>
      <c r="FC33">
        <v>33.555300000000003</v>
      </c>
      <c r="FD33">
        <v>30.000299999999999</v>
      </c>
      <c r="FE33">
        <v>33.18</v>
      </c>
      <c r="FF33">
        <v>33.236499999999999</v>
      </c>
      <c r="FG33">
        <v>20.565799999999999</v>
      </c>
      <c r="FH33">
        <v>0</v>
      </c>
      <c r="FI33">
        <v>100</v>
      </c>
      <c r="FJ33">
        <v>-999.9</v>
      </c>
      <c r="FK33">
        <v>400</v>
      </c>
      <c r="FL33">
        <v>35.365299999999998</v>
      </c>
      <c r="FM33">
        <v>101.271</v>
      </c>
      <c r="FN33">
        <v>100.535</v>
      </c>
    </row>
    <row r="34" spans="1:170" x14ac:dyDescent="0.25">
      <c r="A34">
        <v>18</v>
      </c>
      <c r="B34">
        <v>1605216089</v>
      </c>
      <c r="C34">
        <v>4081.4000000953702</v>
      </c>
      <c r="D34" t="s">
        <v>371</v>
      </c>
      <c r="E34" t="s">
        <v>372</v>
      </c>
      <c r="F34" t="s">
        <v>348</v>
      </c>
      <c r="G34" t="s">
        <v>286</v>
      </c>
      <c r="H34">
        <v>1605216081.25</v>
      </c>
      <c r="I34">
        <f t="shared" si="0"/>
        <v>3.0587043238856876E-3</v>
      </c>
      <c r="J34">
        <f t="shared" si="1"/>
        <v>9.9681753560162321</v>
      </c>
      <c r="K34">
        <f t="shared" si="2"/>
        <v>386.152733333333</v>
      </c>
      <c r="L34">
        <f t="shared" si="3"/>
        <v>274.47179700596547</v>
      </c>
      <c r="M34">
        <f t="shared" si="4"/>
        <v>27.94654201203905</v>
      </c>
      <c r="N34">
        <f t="shared" si="5"/>
        <v>39.317823189422818</v>
      </c>
      <c r="O34">
        <f t="shared" si="6"/>
        <v>0.16135007189432934</v>
      </c>
      <c r="P34">
        <f t="shared" si="7"/>
        <v>2.9628161401072464</v>
      </c>
      <c r="Q34">
        <f t="shared" si="8"/>
        <v>0.15662270669764011</v>
      </c>
      <c r="R34">
        <f t="shared" si="9"/>
        <v>9.8302389563981657E-2</v>
      </c>
      <c r="S34">
        <f t="shared" si="10"/>
        <v>214.76930083894058</v>
      </c>
      <c r="T34">
        <f t="shared" si="11"/>
        <v>36.445461805796384</v>
      </c>
      <c r="U34">
        <f t="shared" si="12"/>
        <v>35.655736666666698</v>
      </c>
      <c r="V34">
        <f t="shared" si="13"/>
        <v>5.8567432412988181</v>
      </c>
      <c r="W34">
        <f t="shared" si="14"/>
        <v>66.480353832482166</v>
      </c>
      <c r="X34">
        <f t="shared" si="15"/>
        <v>3.964197529583247</v>
      </c>
      <c r="Y34">
        <f t="shared" si="16"/>
        <v>5.962960936658475</v>
      </c>
      <c r="Z34">
        <f t="shared" si="17"/>
        <v>1.8925457117155711</v>
      </c>
      <c r="AA34">
        <f t="shared" si="18"/>
        <v>-134.88886068335881</v>
      </c>
      <c r="AB34">
        <f t="shared" si="19"/>
        <v>52.151751295070142</v>
      </c>
      <c r="AC34">
        <f t="shared" si="20"/>
        <v>4.1436922966479584</v>
      </c>
      <c r="AD34">
        <f t="shared" si="21"/>
        <v>136.17588374729988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52317.044668702714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373</v>
      </c>
      <c r="AQ34">
        <v>752.93240000000003</v>
      </c>
      <c r="AR34">
        <v>980.35</v>
      </c>
      <c r="AS34">
        <f t="shared" si="27"/>
        <v>0.23197592696485947</v>
      </c>
      <c r="AT34">
        <v>0.5</v>
      </c>
      <c r="AU34">
        <f t="shared" si="28"/>
        <v>1095.8911388643944</v>
      </c>
      <c r="AV34">
        <f t="shared" si="29"/>
        <v>9.9681753560162321</v>
      </c>
      <c r="AW34">
        <f t="shared" si="30"/>
        <v>127.11018139532172</v>
      </c>
      <c r="AX34">
        <f t="shared" si="31"/>
        <v>0.40926199826592546</v>
      </c>
      <c r="AY34">
        <f t="shared" si="32"/>
        <v>9.6231481958696692E-3</v>
      </c>
      <c r="AZ34">
        <f t="shared" si="33"/>
        <v>2.327464680981282</v>
      </c>
      <c r="BA34" t="s">
        <v>374</v>
      </c>
      <c r="BB34">
        <v>579.13</v>
      </c>
      <c r="BC34">
        <f t="shared" si="34"/>
        <v>401.22</v>
      </c>
      <c r="BD34">
        <f t="shared" si="35"/>
        <v>0.56681521359852449</v>
      </c>
      <c r="BE34">
        <f t="shared" si="36"/>
        <v>0.85045565515570554</v>
      </c>
      <c r="BF34">
        <f t="shared" si="37"/>
        <v>0.85859084902783578</v>
      </c>
      <c r="BG34">
        <f t="shared" si="38"/>
        <v>0.89598965016444232</v>
      </c>
      <c r="BH34">
        <f t="shared" si="39"/>
        <v>1300.0073333333301</v>
      </c>
      <c r="BI34">
        <f t="shared" si="40"/>
        <v>1095.8911388643944</v>
      </c>
      <c r="BJ34">
        <f t="shared" si="41"/>
        <v>0.8429884284225041</v>
      </c>
      <c r="BK34">
        <f t="shared" si="42"/>
        <v>0.19597685684500835</v>
      </c>
      <c r="BL34">
        <v>6</v>
      </c>
      <c r="BM34">
        <v>0.5</v>
      </c>
      <c r="BN34" t="s">
        <v>290</v>
      </c>
      <c r="BO34">
        <v>2</v>
      </c>
      <c r="BP34">
        <v>1605216081.25</v>
      </c>
      <c r="BQ34">
        <v>386.152733333333</v>
      </c>
      <c r="BR34">
        <v>399.53196666666702</v>
      </c>
      <c r="BS34">
        <v>38.933633333333297</v>
      </c>
      <c r="BT34">
        <v>35.406073333333303</v>
      </c>
      <c r="BU34">
        <v>384.53943333333302</v>
      </c>
      <c r="BV34">
        <v>38.447330000000001</v>
      </c>
      <c r="BW34">
        <v>499.99736666666701</v>
      </c>
      <c r="BX34">
        <v>101.77006666666701</v>
      </c>
      <c r="BY34">
        <v>4.9290793333333298E-2</v>
      </c>
      <c r="BZ34">
        <v>35.982233333333298</v>
      </c>
      <c r="CA34">
        <v>35.655736666666698</v>
      </c>
      <c r="CB34">
        <v>999.9</v>
      </c>
      <c r="CC34">
        <v>0</v>
      </c>
      <c r="CD34">
        <v>0</v>
      </c>
      <c r="CE34">
        <v>10013.628000000001</v>
      </c>
      <c r="CF34">
        <v>0</v>
      </c>
      <c r="CG34">
        <v>211.9958</v>
      </c>
      <c r="CH34">
        <v>1300.0073333333301</v>
      </c>
      <c r="CI34">
        <v>0.90000226666666705</v>
      </c>
      <c r="CJ34">
        <v>9.9997733333333394E-2</v>
      </c>
      <c r="CK34">
        <v>0</v>
      </c>
      <c r="CL34">
        <v>753.87866666666605</v>
      </c>
      <c r="CM34">
        <v>4.9993800000000004</v>
      </c>
      <c r="CN34">
        <v>10001.083000000001</v>
      </c>
      <c r="CO34">
        <v>10364.07</v>
      </c>
      <c r="CP34">
        <v>49.5</v>
      </c>
      <c r="CQ34">
        <v>50.811999999999998</v>
      </c>
      <c r="CR34">
        <v>50.125</v>
      </c>
      <c r="CS34">
        <v>51.191200000000002</v>
      </c>
      <c r="CT34">
        <v>51.625</v>
      </c>
      <c r="CU34">
        <v>1165.509</v>
      </c>
      <c r="CV34">
        <v>129.499333333333</v>
      </c>
      <c r="CW34">
        <v>0</v>
      </c>
      <c r="CX34">
        <v>174.60000014305101</v>
      </c>
      <c r="CY34">
        <v>0</v>
      </c>
      <c r="CZ34">
        <v>752.93240000000003</v>
      </c>
      <c r="DA34">
        <v>-111.757769069951</v>
      </c>
      <c r="DB34">
        <v>-1456.3776900743701</v>
      </c>
      <c r="DC34">
        <v>9988.8243999999995</v>
      </c>
      <c r="DD34">
        <v>15</v>
      </c>
      <c r="DE34">
        <v>1605215503.5999999</v>
      </c>
      <c r="DF34" t="s">
        <v>366</v>
      </c>
      <c r="DG34">
        <v>1605215503.5999999</v>
      </c>
      <c r="DH34">
        <v>1605215495.5999999</v>
      </c>
      <c r="DI34">
        <v>3</v>
      </c>
      <c r="DJ34">
        <v>0.15</v>
      </c>
      <c r="DK34">
        <v>1.4E-2</v>
      </c>
      <c r="DL34">
        <v>1.613</v>
      </c>
      <c r="DM34">
        <v>0.48599999999999999</v>
      </c>
      <c r="DN34">
        <v>401</v>
      </c>
      <c r="DO34">
        <v>35</v>
      </c>
      <c r="DP34">
        <v>0.37</v>
      </c>
      <c r="DQ34">
        <v>0.12</v>
      </c>
      <c r="DR34">
        <v>10.143131138657299</v>
      </c>
      <c r="DS34">
        <v>-4.3495888900776203</v>
      </c>
      <c r="DT34">
        <v>0.61515262676079097</v>
      </c>
      <c r="DU34">
        <v>0</v>
      </c>
      <c r="DV34">
        <v>-13.48113</v>
      </c>
      <c r="DW34">
        <v>4.2697334816462904</v>
      </c>
      <c r="DX34">
        <v>0.64977180053205297</v>
      </c>
      <c r="DY34">
        <v>0</v>
      </c>
      <c r="DZ34">
        <v>3.5252706666666702</v>
      </c>
      <c r="EA34">
        <v>0.24688498331480299</v>
      </c>
      <c r="EB34">
        <v>1.7897099752629101E-2</v>
      </c>
      <c r="EC34">
        <v>0</v>
      </c>
      <c r="ED34">
        <v>0</v>
      </c>
      <c r="EE34">
        <v>3</v>
      </c>
      <c r="EF34" t="s">
        <v>297</v>
      </c>
      <c r="EG34">
        <v>100</v>
      </c>
      <c r="EH34">
        <v>100</v>
      </c>
      <c r="EI34">
        <v>1.613</v>
      </c>
      <c r="EJ34">
        <v>0.48630000000000001</v>
      </c>
      <c r="EK34">
        <v>1.61325000000005</v>
      </c>
      <c r="EL34">
        <v>0</v>
      </c>
      <c r="EM34">
        <v>0</v>
      </c>
      <c r="EN34">
        <v>0</v>
      </c>
      <c r="EO34">
        <v>0.48630000000000001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9.8000000000000007</v>
      </c>
      <c r="EX34">
        <v>9.9</v>
      </c>
      <c r="EY34">
        <v>2</v>
      </c>
      <c r="EZ34">
        <v>490.976</v>
      </c>
      <c r="FA34">
        <v>550.86900000000003</v>
      </c>
      <c r="FB34">
        <v>34.758899999999997</v>
      </c>
      <c r="FC34">
        <v>33.584099999999999</v>
      </c>
      <c r="FD34">
        <v>30.0001</v>
      </c>
      <c r="FE34">
        <v>33.206699999999998</v>
      </c>
      <c r="FF34">
        <v>33.260300000000001</v>
      </c>
      <c r="FG34">
        <v>20.541799999999999</v>
      </c>
      <c r="FH34">
        <v>0</v>
      </c>
      <c r="FI34">
        <v>100</v>
      </c>
      <c r="FJ34">
        <v>-999.9</v>
      </c>
      <c r="FK34">
        <v>400</v>
      </c>
      <c r="FL34">
        <v>38.201599999999999</v>
      </c>
      <c r="FM34">
        <v>101.26</v>
      </c>
      <c r="FN34">
        <v>100.527</v>
      </c>
    </row>
    <row r="35" spans="1:170" x14ac:dyDescent="0.25">
      <c r="A35">
        <v>19</v>
      </c>
      <c r="B35">
        <v>1605216799</v>
      </c>
      <c r="C35">
        <v>4791.4000000953702</v>
      </c>
      <c r="D35" t="s">
        <v>375</v>
      </c>
      <c r="E35" t="s">
        <v>376</v>
      </c>
      <c r="F35" t="s">
        <v>348</v>
      </c>
      <c r="G35" t="s">
        <v>286</v>
      </c>
      <c r="H35">
        <v>1605216791.25</v>
      </c>
      <c r="I35">
        <f t="shared" si="0"/>
        <v>3.375107452037244E-3</v>
      </c>
      <c r="J35">
        <f t="shared" si="1"/>
        <v>13.171195650135068</v>
      </c>
      <c r="K35">
        <f t="shared" si="2"/>
        <v>382.88223333333298</v>
      </c>
      <c r="L35">
        <f t="shared" si="3"/>
        <v>256.69715115214382</v>
      </c>
      <c r="M35">
        <f t="shared" si="4"/>
        <v>26.132607357353614</v>
      </c>
      <c r="N35">
        <f t="shared" si="5"/>
        <v>38.978660350913977</v>
      </c>
      <c r="O35">
        <f t="shared" si="6"/>
        <v>0.18608891381737108</v>
      </c>
      <c r="P35">
        <f t="shared" si="7"/>
        <v>2.9577061700459724</v>
      </c>
      <c r="Q35">
        <f t="shared" si="8"/>
        <v>0.17982061827327556</v>
      </c>
      <c r="R35">
        <f t="shared" si="9"/>
        <v>0.11293347816698263</v>
      </c>
      <c r="S35">
        <f t="shared" si="10"/>
        <v>214.76884549422121</v>
      </c>
      <c r="T35">
        <f t="shared" si="11"/>
        <v>36.413628309742521</v>
      </c>
      <c r="U35">
        <f t="shared" si="12"/>
        <v>35.825563333333299</v>
      </c>
      <c r="V35">
        <f t="shared" si="13"/>
        <v>5.911785194034108</v>
      </c>
      <c r="W35">
        <f t="shared" si="14"/>
        <v>68.489762447537288</v>
      </c>
      <c r="X35">
        <f t="shared" si="15"/>
        <v>4.0949184652644952</v>
      </c>
      <c r="Y35">
        <f t="shared" si="16"/>
        <v>5.9788767239500595</v>
      </c>
      <c r="Z35">
        <f t="shared" si="17"/>
        <v>1.8168667287696127</v>
      </c>
      <c r="AA35">
        <f t="shared" si="18"/>
        <v>-148.84223863484246</v>
      </c>
      <c r="AB35">
        <f t="shared" si="19"/>
        <v>32.713431700396576</v>
      </c>
      <c r="AC35">
        <f t="shared" si="20"/>
        <v>2.6064821139248227</v>
      </c>
      <c r="AD35">
        <f t="shared" si="21"/>
        <v>101.24652067370013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52163.357598861316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377</v>
      </c>
      <c r="AQ35">
        <v>805.525653846154</v>
      </c>
      <c r="AR35">
        <v>1109.0899999999999</v>
      </c>
      <c r="AS35">
        <f t="shared" si="27"/>
        <v>0.27370578235656795</v>
      </c>
      <c r="AT35">
        <v>0.5</v>
      </c>
      <c r="AU35">
        <f t="shared" si="28"/>
        <v>1095.8881278298463</v>
      </c>
      <c r="AV35">
        <f t="shared" si="29"/>
        <v>13.171195650135068</v>
      </c>
      <c r="AW35">
        <f t="shared" si="30"/>
        <v>149.97545870147133</v>
      </c>
      <c r="AX35">
        <f t="shared" si="31"/>
        <v>0.48327908465498737</v>
      </c>
      <c r="AY35">
        <f t="shared" si="32"/>
        <v>1.2545936743723925E-2</v>
      </c>
      <c r="AZ35">
        <f t="shared" si="33"/>
        <v>1.9412220829689204</v>
      </c>
      <c r="BA35" t="s">
        <v>378</v>
      </c>
      <c r="BB35">
        <v>573.09</v>
      </c>
      <c r="BC35">
        <f t="shared" si="34"/>
        <v>535.99999999999989</v>
      </c>
      <c r="BD35">
        <f t="shared" si="35"/>
        <v>0.56635139207807084</v>
      </c>
      <c r="BE35">
        <f t="shared" si="36"/>
        <v>0.80066865254240438</v>
      </c>
      <c r="BF35">
        <f t="shared" si="37"/>
        <v>0.77122525635288008</v>
      </c>
      <c r="BG35">
        <f t="shared" si="38"/>
        <v>0.84543603183003346</v>
      </c>
      <c r="BH35">
        <f t="shared" si="39"/>
        <v>1300.0036666666699</v>
      </c>
      <c r="BI35">
        <f t="shared" si="40"/>
        <v>1095.8881278298463</v>
      </c>
      <c r="BJ35">
        <f t="shared" si="41"/>
        <v>0.84298848990157482</v>
      </c>
      <c r="BK35">
        <f t="shared" si="42"/>
        <v>0.1959769798031496</v>
      </c>
      <c r="BL35">
        <v>6</v>
      </c>
      <c r="BM35">
        <v>0.5</v>
      </c>
      <c r="BN35" t="s">
        <v>290</v>
      </c>
      <c r="BO35">
        <v>2</v>
      </c>
      <c r="BP35">
        <v>1605216791.25</v>
      </c>
      <c r="BQ35">
        <v>382.88223333333298</v>
      </c>
      <c r="BR35">
        <v>400.23773333333298</v>
      </c>
      <c r="BS35">
        <v>40.223843333333299</v>
      </c>
      <c r="BT35">
        <v>36.336773333333298</v>
      </c>
      <c r="BU35">
        <v>381.34396666666697</v>
      </c>
      <c r="BV35">
        <v>39.703323333333302</v>
      </c>
      <c r="BW35">
        <v>500.018933333333</v>
      </c>
      <c r="BX35">
        <v>101.75473333333299</v>
      </c>
      <c r="BY35">
        <v>4.8528759999999997E-2</v>
      </c>
      <c r="BZ35">
        <v>36.030720000000002</v>
      </c>
      <c r="CA35">
        <v>35.825563333333299</v>
      </c>
      <c r="CB35">
        <v>999.9</v>
      </c>
      <c r="CC35">
        <v>0</v>
      </c>
      <c r="CD35">
        <v>0</v>
      </c>
      <c r="CE35">
        <v>9986.1623333333391</v>
      </c>
      <c r="CF35">
        <v>0</v>
      </c>
      <c r="CG35">
        <v>316.11509999999998</v>
      </c>
      <c r="CH35">
        <v>1300.0036666666699</v>
      </c>
      <c r="CI35">
        <v>0.89999706666666601</v>
      </c>
      <c r="CJ35">
        <v>0.10000199999999999</v>
      </c>
      <c r="CK35">
        <v>0</v>
      </c>
      <c r="CL35">
        <v>806.51610000000005</v>
      </c>
      <c r="CM35">
        <v>4.9993800000000004</v>
      </c>
      <c r="CN35">
        <v>10600.2133333333</v>
      </c>
      <c r="CO35">
        <v>10364.0333333333</v>
      </c>
      <c r="CP35">
        <v>47.7059</v>
      </c>
      <c r="CQ35">
        <v>49.155999999999999</v>
      </c>
      <c r="CR35">
        <v>48.237366666666702</v>
      </c>
      <c r="CS35">
        <v>49.3309</v>
      </c>
      <c r="CT35">
        <v>49.883233333333301</v>
      </c>
      <c r="CU35">
        <v>1165.50033333333</v>
      </c>
      <c r="CV35">
        <v>129.50133333333301</v>
      </c>
      <c r="CW35">
        <v>0</v>
      </c>
      <c r="CX35">
        <v>709.40000009536698</v>
      </c>
      <c r="CY35">
        <v>0</v>
      </c>
      <c r="CZ35">
        <v>805.525653846154</v>
      </c>
      <c r="DA35">
        <v>-121.46697444389</v>
      </c>
      <c r="DB35">
        <v>-1622.18119762629</v>
      </c>
      <c r="DC35">
        <v>10586.876923076899</v>
      </c>
      <c r="DD35">
        <v>15</v>
      </c>
      <c r="DE35">
        <v>1605216585</v>
      </c>
      <c r="DF35" t="s">
        <v>379</v>
      </c>
      <c r="DG35">
        <v>1605216585</v>
      </c>
      <c r="DH35">
        <v>1605216578</v>
      </c>
      <c r="DI35">
        <v>4</v>
      </c>
      <c r="DJ35">
        <v>-7.4999999999999997E-2</v>
      </c>
      <c r="DK35">
        <v>3.4000000000000002E-2</v>
      </c>
      <c r="DL35">
        <v>1.538</v>
      </c>
      <c r="DM35">
        <v>0.52100000000000002</v>
      </c>
      <c r="DN35">
        <v>402</v>
      </c>
      <c r="DO35">
        <v>36</v>
      </c>
      <c r="DP35">
        <v>0.5</v>
      </c>
      <c r="DQ35">
        <v>0.16</v>
      </c>
      <c r="DR35">
        <v>13.0912881036489</v>
      </c>
      <c r="DS35">
        <v>8.8835523340088098</v>
      </c>
      <c r="DT35">
        <v>0.66095445088065097</v>
      </c>
      <c r="DU35">
        <v>0</v>
      </c>
      <c r="DV35">
        <v>-17.314019999999999</v>
      </c>
      <c r="DW35">
        <v>-10.505267185761999</v>
      </c>
      <c r="DX35">
        <v>0.79019013467223997</v>
      </c>
      <c r="DY35">
        <v>0</v>
      </c>
      <c r="DZ35">
        <v>3.8840150000000002</v>
      </c>
      <c r="EA35">
        <v>0.36116849833147402</v>
      </c>
      <c r="EB35">
        <v>2.6088837427783802E-2</v>
      </c>
      <c r="EC35">
        <v>0</v>
      </c>
      <c r="ED35">
        <v>0</v>
      </c>
      <c r="EE35">
        <v>3</v>
      </c>
      <c r="EF35" t="s">
        <v>297</v>
      </c>
      <c r="EG35">
        <v>100</v>
      </c>
      <c r="EH35">
        <v>100</v>
      </c>
      <c r="EI35">
        <v>1.538</v>
      </c>
      <c r="EJ35">
        <v>0.52049999999999996</v>
      </c>
      <c r="EK35">
        <v>1.5383999999998501</v>
      </c>
      <c r="EL35">
        <v>0</v>
      </c>
      <c r="EM35">
        <v>0</v>
      </c>
      <c r="EN35">
        <v>0</v>
      </c>
      <c r="EO35">
        <v>0.52052000000000498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3.6</v>
      </c>
      <c r="EX35">
        <v>3.7</v>
      </c>
      <c r="EY35">
        <v>2</v>
      </c>
      <c r="EZ35">
        <v>490.17599999999999</v>
      </c>
      <c r="FA35">
        <v>548.22900000000004</v>
      </c>
      <c r="FB35">
        <v>34.973599999999998</v>
      </c>
      <c r="FC35">
        <v>33.791800000000002</v>
      </c>
      <c r="FD35">
        <v>30.000499999999999</v>
      </c>
      <c r="FE35">
        <v>33.427199999999999</v>
      </c>
      <c r="FF35">
        <v>33.485500000000002</v>
      </c>
      <c r="FG35">
        <v>20.63</v>
      </c>
      <c r="FH35">
        <v>0</v>
      </c>
      <c r="FI35">
        <v>100</v>
      </c>
      <c r="FJ35">
        <v>-999.9</v>
      </c>
      <c r="FK35">
        <v>400</v>
      </c>
      <c r="FL35">
        <v>38.791699999999999</v>
      </c>
      <c r="FM35">
        <v>101.22799999999999</v>
      </c>
      <c r="FN35">
        <v>100.499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2020-11-11T13:41:56Z</dcterms:created>
  <dcterms:modified xsi:type="dcterms:W3CDTF">2021-05-13T19:01:59Z</dcterms:modified>
</cp:coreProperties>
</file>