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976978E2-740A-4C65-AFC7-3C9570D883BD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I30" i="1" s="1"/>
  <c r="Y30" i="1"/>
  <c r="X30" i="1"/>
  <c r="W30" i="1"/>
  <c r="P30" i="1"/>
  <c r="K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AH29" i="1" s="1"/>
  <c r="AA29" i="1"/>
  <c r="Y29" i="1"/>
  <c r="W29" i="1" s="1"/>
  <c r="X29" i="1"/>
  <c r="P29" i="1"/>
  <c r="N29" i="1"/>
  <c r="K29" i="1"/>
  <c r="J29" i="1"/>
  <c r="AV29" i="1" s="1"/>
  <c r="I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N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I22" i="1" s="1"/>
  <c r="Y22" i="1"/>
  <c r="X22" i="1"/>
  <c r="W22" i="1"/>
  <c r="P22" i="1"/>
  <c r="J22" i="1"/>
  <c r="AV22" i="1" s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S21" i="1" l="1"/>
  <c r="AU21" i="1"/>
  <c r="AW21" i="1" s="1"/>
  <c r="AA22" i="1"/>
  <c r="J27" i="1"/>
  <c r="AV27" i="1" s="1"/>
  <c r="AH27" i="1"/>
  <c r="I27" i="1"/>
  <c r="K27" i="1"/>
  <c r="N27" i="1"/>
  <c r="N28" i="1"/>
  <c r="I28" i="1"/>
  <c r="K28" i="1"/>
  <c r="J28" i="1"/>
  <c r="AV28" i="1" s="1"/>
  <c r="AH28" i="1"/>
  <c r="S29" i="1"/>
  <c r="AU29" i="1"/>
  <c r="AY29" i="1" s="1"/>
  <c r="J19" i="1"/>
  <c r="AV19" i="1" s="1"/>
  <c r="AY19" i="1" s="1"/>
  <c r="I19" i="1"/>
  <c r="AH19" i="1"/>
  <c r="N19" i="1"/>
  <c r="K19" i="1"/>
  <c r="N20" i="1"/>
  <c r="AH20" i="1"/>
  <c r="I20" i="1"/>
  <c r="K20" i="1"/>
  <c r="J20" i="1"/>
  <c r="AV20" i="1" s="1"/>
  <c r="AY20" i="1" s="1"/>
  <c r="AW29" i="1"/>
  <c r="AA30" i="1"/>
  <c r="AU22" i="1"/>
  <c r="AW22" i="1" s="1"/>
  <c r="S22" i="1"/>
  <c r="K24" i="1"/>
  <c r="I24" i="1"/>
  <c r="J24" i="1"/>
  <c r="AV24" i="1" s="1"/>
  <c r="AY24" i="1" s="1"/>
  <c r="AH24" i="1"/>
  <c r="N24" i="1"/>
  <c r="AH25" i="1"/>
  <c r="N25" i="1"/>
  <c r="J25" i="1"/>
  <c r="AV25" i="1" s="1"/>
  <c r="AY25" i="1" s="1"/>
  <c r="I25" i="1"/>
  <c r="K25" i="1"/>
  <c r="T26" i="1"/>
  <c r="U26" i="1" s="1"/>
  <c r="S27" i="1"/>
  <c r="AU27" i="1"/>
  <c r="AH17" i="1"/>
  <c r="N17" i="1"/>
  <c r="I17" i="1"/>
  <c r="J17" i="1"/>
  <c r="AV17" i="1" s="1"/>
  <c r="AY17" i="1" s="1"/>
  <c r="K17" i="1"/>
  <c r="S19" i="1"/>
  <c r="AU19" i="1"/>
  <c r="AY22" i="1"/>
  <c r="AW27" i="1"/>
  <c r="AU28" i="1"/>
  <c r="AW28" i="1" s="1"/>
  <c r="S28" i="1"/>
  <c r="AY30" i="1"/>
  <c r="AU30" i="1"/>
  <c r="S30" i="1"/>
  <c r="AW19" i="1"/>
  <c r="AU20" i="1"/>
  <c r="AW20" i="1" s="1"/>
  <c r="S20" i="1"/>
  <c r="AU23" i="1"/>
  <c r="AW23" i="1" s="1"/>
  <c r="S23" i="1"/>
  <c r="AW30" i="1"/>
  <c r="AA21" i="1"/>
  <c r="K22" i="1"/>
  <c r="AH23" i="1"/>
  <c r="S17" i="1"/>
  <c r="AH18" i="1"/>
  <c r="I23" i="1"/>
  <c r="S25" i="1"/>
  <c r="AH26" i="1"/>
  <c r="I18" i="1"/>
  <c r="J23" i="1"/>
  <c r="AV23" i="1" s="1"/>
  <c r="I26" i="1"/>
  <c r="AU24" i="1"/>
  <c r="AW24" i="1" s="1"/>
  <c r="N22" i="1"/>
  <c r="K23" i="1"/>
  <c r="N30" i="1"/>
  <c r="AH22" i="1"/>
  <c r="AH30" i="1"/>
  <c r="T25" i="1" l="1"/>
  <c r="U25" i="1" s="1"/>
  <c r="Q25" i="1" s="1"/>
  <c r="O25" i="1" s="1"/>
  <c r="R25" i="1" s="1"/>
  <c r="L25" i="1" s="1"/>
  <c r="M25" i="1" s="1"/>
  <c r="AA28" i="1"/>
  <c r="AC26" i="1"/>
  <c r="AD26" i="1" s="1"/>
  <c r="AB26" i="1"/>
  <c r="V26" i="1"/>
  <c r="Z26" i="1" s="1"/>
  <c r="AA17" i="1"/>
  <c r="AA25" i="1"/>
  <c r="T21" i="1"/>
  <c r="U21" i="1" s="1"/>
  <c r="T17" i="1"/>
  <c r="U17" i="1" s="1"/>
  <c r="Q17" i="1" s="1"/>
  <c r="O17" i="1" s="1"/>
  <c r="R17" i="1" s="1"/>
  <c r="L17" i="1" s="1"/>
  <c r="M17" i="1" s="1"/>
  <c r="T22" i="1"/>
  <c r="U22" i="1" s="1"/>
  <c r="AA20" i="1"/>
  <c r="AA23" i="1"/>
  <c r="AA26" i="1"/>
  <c r="Q26" i="1"/>
  <c r="O26" i="1" s="1"/>
  <c r="R26" i="1" s="1"/>
  <c r="L26" i="1" s="1"/>
  <c r="M26" i="1" s="1"/>
  <c r="T29" i="1"/>
  <c r="U29" i="1" s="1"/>
  <c r="AA27" i="1"/>
  <c r="AY21" i="1"/>
  <c r="T28" i="1"/>
  <c r="U28" i="1" s="1"/>
  <c r="AA24" i="1"/>
  <c r="T20" i="1"/>
  <c r="U20" i="1" s="1"/>
  <c r="Q20" i="1" s="1"/>
  <c r="O20" i="1" s="1"/>
  <c r="R20" i="1" s="1"/>
  <c r="L20" i="1" s="1"/>
  <c r="M20" i="1" s="1"/>
  <c r="AY23" i="1"/>
  <c r="T24" i="1"/>
  <c r="U24" i="1" s="1"/>
  <c r="Q24" i="1" s="1"/>
  <c r="O24" i="1" s="1"/>
  <c r="R24" i="1" s="1"/>
  <c r="L24" i="1" s="1"/>
  <c r="M24" i="1" s="1"/>
  <c r="T30" i="1"/>
  <c r="U30" i="1" s="1"/>
  <c r="AA18" i="1"/>
  <c r="T19" i="1"/>
  <c r="U19" i="1" s="1"/>
  <c r="Q19" i="1" s="1"/>
  <c r="O19" i="1" s="1"/>
  <c r="R19" i="1" s="1"/>
  <c r="L19" i="1" s="1"/>
  <c r="M19" i="1" s="1"/>
  <c r="AY28" i="1"/>
  <c r="AY27" i="1"/>
  <c r="AA19" i="1"/>
  <c r="T23" i="1"/>
  <c r="U23" i="1" s="1"/>
  <c r="T18" i="1"/>
  <c r="U18" i="1" s="1"/>
  <c r="Q18" i="1" s="1"/>
  <c r="O18" i="1" s="1"/>
  <c r="R18" i="1" s="1"/>
  <c r="L18" i="1" s="1"/>
  <c r="M18" i="1" s="1"/>
  <c r="T27" i="1"/>
  <c r="U27" i="1" s="1"/>
  <c r="V23" i="1" l="1"/>
  <c r="Z23" i="1" s="1"/>
  <c r="AB23" i="1"/>
  <c r="AC23" i="1"/>
  <c r="AD23" i="1" s="1"/>
  <c r="AC29" i="1"/>
  <c r="V29" i="1"/>
  <c r="Z29" i="1" s="1"/>
  <c r="Q29" i="1"/>
  <c r="O29" i="1" s="1"/>
  <c r="R29" i="1" s="1"/>
  <c r="L29" i="1" s="1"/>
  <c r="M29" i="1" s="1"/>
  <c r="AB29" i="1"/>
  <c r="V30" i="1"/>
  <c r="Z30" i="1" s="1"/>
  <c r="AC30" i="1"/>
  <c r="Q30" i="1"/>
  <c r="O30" i="1" s="1"/>
  <c r="R30" i="1" s="1"/>
  <c r="L30" i="1" s="1"/>
  <c r="M30" i="1" s="1"/>
  <c r="AB30" i="1"/>
  <c r="V28" i="1"/>
  <c r="Z28" i="1" s="1"/>
  <c r="AC28" i="1"/>
  <c r="AB28" i="1"/>
  <c r="Q23" i="1"/>
  <c r="O23" i="1" s="1"/>
  <c r="R23" i="1" s="1"/>
  <c r="L23" i="1" s="1"/>
  <c r="M23" i="1" s="1"/>
  <c r="AC24" i="1"/>
  <c r="V24" i="1"/>
  <c r="Z24" i="1" s="1"/>
  <c r="AB24" i="1"/>
  <c r="V21" i="1"/>
  <c r="Z21" i="1" s="1"/>
  <c r="AC21" i="1"/>
  <c r="AD21" i="1" s="1"/>
  <c r="AB21" i="1"/>
  <c r="Q21" i="1"/>
  <c r="O21" i="1" s="1"/>
  <c r="R21" i="1" s="1"/>
  <c r="L21" i="1" s="1"/>
  <c r="M21" i="1" s="1"/>
  <c r="AC18" i="1"/>
  <c r="AD18" i="1" s="1"/>
  <c r="AB18" i="1"/>
  <c r="V18" i="1"/>
  <c r="Z18" i="1" s="1"/>
  <c r="V17" i="1"/>
  <c r="Z17" i="1" s="1"/>
  <c r="AC17" i="1"/>
  <c r="AB17" i="1"/>
  <c r="V27" i="1"/>
  <c r="Z27" i="1" s="1"/>
  <c r="AC27" i="1"/>
  <c r="AB27" i="1"/>
  <c r="Q27" i="1"/>
  <c r="O27" i="1" s="1"/>
  <c r="R27" i="1" s="1"/>
  <c r="L27" i="1" s="1"/>
  <c r="M27" i="1" s="1"/>
  <c r="Q28" i="1"/>
  <c r="O28" i="1" s="1"/>
  <c r="R28" i="1" s="1"/>
  <c r="L28" i="1" s="1"/>
  <c r="M28" i="1" s="1"/>
  <c r="V19" i="1"/>
  <c r="Z19" i="1" s="1"/>
  <c r="AC19" i="1"/>
  <c r="AB19" i="1"/>
  <c r="V20" i="1"/>
  <c r="Z20" i="1" s="1"/>
  <c r="AC20" i="1"/>
  <c r="AB20" i="1"/>
  <c r="V25" i="1"/>
  <c r="Z25" i="1" s="1"/>
  <c r="AC25" i="1"/>
  <c r="AB25" i="1"/>
  <c r="V22" i="1"/>
  <c r="Z22" i="1" s="1"/>
  <c r="AC22" i="1"/>
  <c r="AD22" i="1" s="1"/>
  <c r="AB22" i="1"/>
  <c r="Q22" i="1"/>
  <c r="O22" i="1" s="1"/>
  <c r="R22" i="1" s="1"/>
  <c r="L22" i="1" s="1"/>
  <c r="M22" i="1" s="1"/>
  <c r="AD24" i="1" l="1"/>
  <c r="AD27" i="1"/>
  <c r="AD28" i="1"/>
  <c r="AD20" i="1"/>
  <c r="AD29" i="1"/>
  <c r="AD19" i="1"/>
  <c r="AD17" i="1"/>
  <c r="AD25" i="1"/>
  <c r="AD30" i="1"/>
</calcChain>
</file>

<file path=xl/sharedStrings.xml><?xml version="1.0" encoding="utf-8"?>
<sst xmlns="http://schemas.openxmlformats.org/spreadsheetml/2006/main" count="682" uniqueCount="356">
  <si>
    <t>File opened</t>
  </si>
  <si>
    <t>2020-11-11 11:53:54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</si>
  <si>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</si>
  <si>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</si>
  <si>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</si>
  <si>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</si>
  <si>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</si>
  <si>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</si>
  <si>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</si>
  <si>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</si>
  <si>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</si>
  <si>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</si>
  <si>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</si>
  <si>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{"tbzero": "0.134552", "flowazero": "0.29042", "co2bspan1": "1.00108", "h2oaspan1": "1.00771", "h2obspan1": "0.99587", "co2bspan2a": "0.310949", "co2azero": "0.965182", "co2aspanconc2": "299.2", "flowmeterzero": "1.00299", "h2obspan2": "0", "h2oaspan2a": "0.0696095", "chamberpressurezero": "2.68126", "h2oaspanconc2": "0", "flowbzero": "0.29097", "h2oaspan2b": "0.070146", "h2oaspan2": "0", "h2obspan2b": "0.0705964", "co2bspan2b": "0.308367", "co2aspan1": "1.00054", "co2aspan2": "-0.0279682", "co2aspan2a": "0.308883", "oxygen": "21", "h2obspanconc2": "0", "co2aspanconc1": "2500", "co2bspanconc2": "299.2", "ssb_ref": "37377.7", "h2obspan2a": "0.0708892", "tazero": "0.0863571", "co2aspan2b": "0.306383", "h2obzero": "1.1444", "ssa_ref": "35809.5", "co2bzero": "0.964262", "co2bspan2": "-0.0301809", "h2oaspanconc1": "12.28", "h2obspanconc1": "12.28", "co2bspanconc1": "2500", "h2oazero": "1.13424"}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</si>
  <si>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</si>
  <si>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</si>
  <si>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</si>
  <si>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</si>
  <si>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</si>
  <si>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</si>
  <si>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</si>
  <si>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</si>
  <si>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</si>
  <si>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11:53:54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</si>
  <si>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</si>
  <si>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</si>
  <si>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</si>
  <si>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</si>
  <si>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</si>
  <si>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</si>
  <si>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</si>
  <si>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</si>
  <si>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</si>
  <si>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</si>
  <si>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</si>
  <si>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</si>
  <si>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</si>
  <si>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</si>
  <si>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</si>
  <si>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</si>
  <si>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</si>
  <si>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</si>
  <si>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</si>
  <si>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</si>
  <si>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</si>
  <si>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</si>
  <si>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</si>
  <si>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</si>
  <si>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</si>
  <si>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</si>
  <si>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</si>
  <si>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</si>
  <si>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</si>
  <si>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</si>
  <si>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</si>
  <si>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</si>
  <si>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</si>
  <si>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</si>
  <si>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</si>
  <si>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</si>
  <si>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</si>
  <si>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</si>
  <si>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</si>
  <si>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</si>
  <si>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</si>
  <si>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</si>
  <si>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</si>
  <si>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</si>
  <si>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</si>
  <si>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</si>
  <si>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</si>
  <si>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</si>
  <si>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</si>
  <si>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</si>
  <si>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</si>
  <si>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</si>
  <si>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2.12388 67.7208 371.498 626.253 885.017 1101.68 1303.01 1490.44</t>
  </si>
  <si>
    <t>Fs_true</t>
  </si>
  <si>
    <t>-0.218097 100.428 405.096 601.227 801.302 1000.72 1202.37 1400.89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</si>
  <si>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</si>
  <si>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</si>
  <si>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</si>
  <si>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</si>
  <si>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</si>
  <si>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</si>
  <si>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</si>
  <si>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</si>
  <si>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</si>
  <si>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</si>
  <si>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</si>
  <si>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</si>
  <si>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</si>
  <si>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</si>
  <si>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</si>
  <si>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</si>
  <si>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</si>
  <si>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</si>
  <si>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</si>
  <si>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</si>
  <si>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</si>
  <si>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</si>
  <si>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</si>
  <si>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</si>
  <si>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</si>
  <si>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</si>
  <si>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</si>
  <si>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</si>
  <si>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</si>
  <si>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</si>
  <si>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</si>
  <si>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</si>
  <si>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</si>
  <si>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</si>
  <si>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</si>
  <si>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</si>
  <si>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</si>
  <si>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</si>
  <si>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</si>
  <si>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</si>
  <si>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</si>
  <si>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</si>
  <si>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</si>
  <si>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</si>
  <si>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</si>
  <si>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</si>
  <si>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</si>
  <si>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</si>
  <si>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</si>
  <si>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</si>
  <si>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</si>
  <si>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</si>
  <si>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</si>
  <si>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</si>
  <si>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</si>
  <si>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</si>
  <si>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</si>
  <si>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</si>
  <si>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</si>
  <si>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</si>
  <si>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</si>
  <si>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</si>
  <si>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</si>
  <si>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</si>
  <si>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</si>
  <si>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</si>
  <si>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</si>
  <si>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</si>
  <si>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</si>
  <si>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</si>
  <si>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</si>
  <si>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</si>
  <si>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</si>
  <si>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</si>
  <si>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</si>
  <si>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</si>
  <si>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</si>
  <si>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</si>
  <si>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</si>
  <si>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</si>
  <si>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</si>
  <si>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</si>
  <si>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</si>
  <si>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</si>
  <si>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</si>
  <si>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</si>
  <si>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</si>
  <si>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</si>
  <si>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</si>
  <si>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</si>
  <si>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</si>
  <si>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</si>
  <si>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</si>
  <si>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</si>
  <si>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</si>
  <si>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</si>
  <si>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</si>
  <si>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</si>
  <si>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</si>
  <si>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</si>
  <si>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</si>
  <si>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</si>
  <si>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</si>
  <si>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</si>
  <si>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</si>
  <si>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</si>
  <si>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</si>
  <si>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</si>
  <si>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</si>
  <si>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</si>
  <si>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</si>
  <si>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</si>
  <si>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</si>
  <si>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</si>
  <si>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</si>
  <si>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</si>
  <si>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</si>
  <si>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</si>
  <si>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</si>
  <si>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</si>
  <si>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</si>
  <si>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</si>
  <si>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</si>
  <si>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</si>
  <si>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</si>
  <si>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</si>
  <si>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</si>
  <si>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</si>
  <si>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</si>
  <si>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</si>
  <si>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</si>
  <si>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</si>
  <si>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</si>
  <si>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</si>
  <si>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</si>
  <si>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</si>
  <si>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</si>
  <si>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</si>
  <si>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</si>
  <si>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</si>
  <si>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</si>
  <si>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</si>
  <si>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</si>
  <si>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</si>
  <si>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</si>
  <si>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</si>
  <si>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</si>
  <si>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</si>
  <si>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</si>
  <si>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</si>
  <si>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</si>
  <si>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</si>
  <si>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</si>
  <si>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</si>
  <si>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</si>
  <si>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</si>
  <si>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</si>
  <si>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</si>
  <si>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</si>
  <si>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</si>
  <si>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</si>
  <si>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</si>
  <si>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</si>
  <si>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</si>
  <si>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</si>
  <si>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</si>
  <si>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</si>
  <si>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</si>
  <si>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</si>
  <si>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</si>
  <si>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</si>
  <si>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</si>
  <si>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</si>
  <si>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</si>
  <si>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</si>
  <si>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</si>
  <si>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</si>
  <si>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</si>
  <si>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</si>
  <si>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</si>
  <si>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</si>
  <si>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</si>
  <si>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</si>
  <si>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</si>
  <si>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</si>
  <si>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</si>
  <si>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</si>
  <si>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</si>
  <si>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</si>
  <si>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</si>
  <si>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</si>
  <si>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</si>
  <si>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</si>
  <si>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</si>
  <si>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</si>
  <si>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</si>
  <si>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</si>
  <si>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</si>
  <si>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</si>
  <si>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</si>
  <si>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</si>
  <si>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</si>
  <si>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</si>
  <si>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12:05:29</t>
  </si>
  <si>
    <t>12:05:29</t>
  </si>
  <si>
    <t>b42-24</t>
  </si>
  <si>
    <t>_6</t>
  </si>
  <si>
    <t>RECT-4143-20200907-06_33_50</t>
  </si>
  <si>
    <t>RECT-5094-20201112-12_05_45</t>
  </si>
  <si>
    <t>DARK-5095-20201112-12_05_47</t>
  </si>
  <si>
    <t>0: Broadleaf</t>
  </si>
  <si>
    <t>11:55:15</t>
  </si>
  <si>
    <t>0/3</t>
  </si>
  <si>
    <t>20201112 12:14:30</t>
  </si>
  <si>
    <t>12:14:30</t>
  </si>
  <si>
    <t>RECT-5096-20201112-12_14_46</t>
  </si>
  <si>
    <t>DARK-5097-20201112-12_14_48</t>
  </si>
  <si>
    <t>20201112 12:17:14</t>
  </si>
  <si>
    <t>12:17:14</t>
  </si>
  <si>
    <t>2214.4</t>
  </si>
  <si>
    <t>_4</t>
  </si>
  <si>
    <t>RECT-5098-20201112-12_17_30</t>
  </si>
  <si>
    <t>DARK-5099-20201112-12_17_32</t>
  </si>
  <si>
    <t>1/3</t>
  </si>
  <si>
    <t>20201112 12:20:17</t>
  </si>
  <si>
    <t>12:20:17</t>
  </si>
  <si>
    <t>RECT-5100-20201112-12_20_33</t>
  </si>
  <si>
    <t>DARK-5101-20201112-12_20_35</t>
  </si>
  <si>
    <t>20201112 12:24:10</t>
  </si>
  <si>
    <t>12:24:10</t>
  </si>
  <si>
    <t>Haines</t>
  </si>
  <si>
    <t>_7</t>
  </si>
  <si>
    <t>RECT-5102-20201112-12_24_26</t>
  </si>
  <si>
    <t>DARK-5103-20201112-12_24_28</t>
  </si>
  <si>
    <t>20201112 12:29:34</t>
  </si>
  <si>
    <t>12:29:34</t>
  </si>
  <si>
    <t>RECT-5104-20201112-12_29_50</t>
  </si>
  <si>
    <t>DARK-5105-20201112-12_29_52</t>
  </si>
  <si>
    <t>2/3</t>
  </si>
  <si>
    <t>20201112 12:32:45</t>
  </si>
  <si>
    <t>12:32:45</t>
  </si>
  <si>
    <t>V37-96</t>
  </si>
  <si>
    <t>_3</t>
  </si>
  <si>
    <t>RECT-5106-20201112-12_33_01</t>
  </si>
  <si>
    <t>DARK-5107-20201112-12_33_03</t>
  </si>
  <si>
    <t>20201112 12:36:20</t>
  </si>
  <si>
    <t>12:36:20</t>
  </si>
  <si>
    <t>RECT-5108-20201112-12_36_36</t>
  </si>
  <si>
    <t>DARK-5109-20201112-12_36_38</t>
  </si>
  <si>
    <t>20201112 12:42:45</t>
  </si>
  <si>
    <t>12:42:45</t>
  </si>
  <si>
    <t>588155.01</t>
  </si>
  <si>
    <t>_1</t>
  </si>
  <si>
    <t>RECT-5112-20201112-12_43_01</t>
  </si>
  <si>
    <t>DARK-5113-20201112-12_43_03</t>
  </si>
  <si>
    <t>12:37:08</t>
  </si>
  <si>
    <t>20201112 12:46:22</t>
  </si>
  <si>
    <t>12:46:22</t>
  </si>
  <si>
    <t>RECT-5114-20201112-12_46_38</t>
  </si>
  <si>
    <t>DARK-5115-20201112-12_46_40</t>
  </si>
  <si>
    <t>20201112 12:51:30</t>
  </si>
  <si>
    <t>12:51:30</t>
  </si>
  <si>
    <t>RECT-5116-20201112-12_51_46</t>
  </si>
  <si>
    <t>DARK-5117-20201112-12_51_48</t>
  </si>
  <si>
    <t>20201112 12:54:27</t>
  </si>
  <si>
    <t>12:54:27</t>
  </si>
  <si>
    <t>RECT-5118-20201112-12_54_43</t>
  </si>
  <si>
    <t>DARK-5119-20201112-12_54_45</t>
  </si>
  <si>
    <t>20201112 13:16:07</t>
  </si>
  <si>
    <t>13:16:07</t>
  </si>
  <si>
    <t>RECT-5120-20201112-13_16_23</t>
  </si>
  <si>
    <t>DARK-5121-20201112-13_16_25</t>
  </si>
  <si>
    <t>13:12:14</t>
  </si>
  <si>
    <t>20201112 13:19:20</t>
  </si>
  <si>
    <t>13:19:20</t>
  </si>
  <si>
    <t>RECT-5122-20201112-13_19_36</t>
  </si>
  <si>
    <t>DARK-5123-20201112-13_19_38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</si>
</sst>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1605211529.5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1605211521.5</v>
      </c>
      <c r="I17">
        <f t="shared" ref="I17:I30" si="0">BW17*AG17*(BS17-BT17)/(100*BL17*(1000-AG17*BS17))</f>
        <v>1.599189829804626E-3</v>
      </c>
      <c r="J17">
        <f t="shared" ref="J17:J30" si="1">BW17*AG17*(BR17-BQ17*(1000-AG17*BT17)/(1000-AG17*BS17))/(100*BL17)</f>
        <v>8.3936742767458359</v>
      </c>
      <c r="K17">
        <f t="shared" ref="K17:K30" si="2">BQ17 - IF(AG17&gt;1, J17*BL17*100/(AI17*CE17), 0)</f>
        <v>389.17064516129</v>
      </c>
      <c r="L17">
        <f t="shared" ref="L17:L30" si="3">((R17-I17/2)*K17-J17)/(R17+I17/2)</f>
        <v>190.82577236552345</v>
      </c>
      <c r="M17">
        <f t="shared" ref="M17:M30" si="4">L17*(BX17+BY17)/1000</f>
        <v>19.472277404856424</v>
      </c>
      <c r="N17">
        <f t="shared" ref="N17:N30" si="5">(BQ17 - IF(AG17&gt;1, J17*BL17*100/(AI17*CE17), 0))*(BX17+BY17)/1000</f>
        <v>39.711820193196878</v>
      </c>
      <c r="O17">
        <f t="shared" ref="O17:O30" si="6">2/((1/Q17-1/P17)+SIGN(Q17)*SQRT((1/Q17-1/P17)*(1/Q17-1/P17) + 4*BM17/((BM17+1)*(BM17+1))*(2*1/Q17*1/P17-1/P17*1/P17)))</f>
        <v>7.2278809111743836E-2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2.9642004236755719</v>
      </c>
      <c r="Q17">
        <f t="shared" ref="Q17:Q30" si="8">I17*(1000-(1000*0.61365*EXP(17.502*U17/(240.97+U17))/(BX17+BY17)+BS17)/2)/(1000*0.61365*EXP(17.502*U17/(240.97+U17))/(BX17+BY17)-BS17)</f>
        <v>7.1313784168058919E-2</v>
      </c>
      <c r="R17">
        <f t="shared" ref="R17:R30" si="9">1/((BM17+1)/(O17/1.6)+1/(P17/1.37)) + BM17/((BM17+1)/(O17/1.6) + BM17/(P17/1.37))</f>
        <v>4.4656745284170948E-2</v>
      </c>
      <c r="S17">
        <f t="shared" ref="S17:S30" si="10">(BI17*BK17)</f>
        <v>231.29053314106972</v>
      </c>
      <c r="T17">
        <f t="shared" ref="T17:T30" si="11">(BZ17+(S17+2*0.95*0.0000000567*(((BZ17+$B$7)+273)^4-(BZ17+273)^4)-44100*I17)/(1.84*29.3*P17+8*0.95*0.0000000567*(BZ17+273)^3))</f>
        <v>35.908517542241569</v>
      </c>
      <c r="U17">
        <f t="shared" ref="U17:U30" si="12">($C$7*CA17+$D$7*CB17+$E$7*T17)</f>
        <v>34.803241935483904</v>
      </c>
      <c r="V17">
        <f t="shared" ref="V17:V30" si="13">0.61365*EXP(17.502*U17/(240.97+U17))</f>
        <v>5.5871184157834932</v>
      </c>
      <c r="W17">
        <f t="shared" ref="W17:W30" si="14">(X17/Y17*100)</f>
        <v>60.267716714336849</v>
      </c>
      <c r="X17">
        <f t="shared" ref="X17:X30" si="15">BS17*(BX17+BY17)/1000</f>
        <v>3.3996161309620181</v>
      </c>
      <c r="Y17">
        <f t="shared" ref="Y17:Y30" si="16">0.61365*EXP(17.502*BZ17/(240.97+BZ17))</f>
        <v>5.6408576868373324</v>
      </c>
      <c r="Z17">
        <f t="shared" ref="Z17:Z30" si="17">(V17-BS17*(BX17+BY17)/1000)</f>
        <v>2.1875022848214751</v>
      </c>
      <c r="AA17">
        <f t="shared" ref="AA17:AA30" si="18">(-I17*44100)</f>
        <v>-70.52427149438401</v>
      </c>
      <c r="AB17">
        <f t="shared" ref="AB17:AB30" si="19">2*29.3*P17*0.92*(BZ17-U17)</f>
        <v>27.602100100720321</v>
      </c>
      <c r="AC17">
        <f t="shared" ref="AC17:AC30" si="20">2*0.95*0.0000000567*(((BZ17+$B$7)+273)^4-(U17+273)^4)</f>
        <v>2.1723553876326278</v>
      </c>
      <c r="AD17">
        <f t="shared" ref="AD17:AD30" si="21">S17+AC17+AA17+AB17</f>
        <v>190.54071713503865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52531.120747894834</v>
      </c>
      <c r="AJ17" t="s">
        <v>286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287</v>
      </c>
      <c r="AQ17">
        <v>1027.9508000000001</v>
      </c>
      <c r="AR17">
        <v>1213.9000000000001</v>
      </c>
      <c r="AS17">
        <f t="shared" ref="AS17:AS30" si="27">1-AQ17/AR17</f>
        <v>0.15318329351676419</v>
      </c>
      <c r="AT17">
        <v>0.5</v>
      </c>
      <c r="AU17">
        <f t="shared" ref="AU17:AU30" si="28">BI17</f>
        <v>1180.1876910697983</v>
      </c>
      <c r="AV17">
        <f t="shared" ref="AV17:AV30" si="29">J17</f>
        <v>8.3936742767458359</v>
      </c>
      <c r="AW17">
        <f t="shared" ref="AW17:AW30" si="30">AS17*AT17*AU17</f>
        <v>90.392518743008566</v>
      </c>
      <c r="AX17">
        <f t="shared" ref="AX17:AX30" si="31">BC17/AR17</f>
        <v>0.40322102314852964</v>
      </c>
      <c r="AY17">
        <f t="shared" ref="AY17:AY30" si="32">(AV17-AO17)/AU17</f>
        <v>7.6016906670410894E-3</v>
      </c>
      <c r="AZ17">
        <f t="shared" ref="AZ17:AZ30" si="33">(AL17-AR17)/AR17</f>
        <v>1.6872724277123319</v>
      </c>
      <c r="BA17" t="s">
        <v>288</v>
      </c>
      <c r="BB17">
        <v>724.43</v>
      </c>
      <c r="BC17">
        <f t="shared" ref="BC17:BC30" si="34">AR17-BB17</f>
        <v>489.47000000000014</v>
      </c>
      <c r="BD17">
        <f t="shared" ref="BD17:BD30" si="35">(AR17-AQ17)/(AR17-BB17)</f>
        <v>0.37989907450916288</v>
      </c>
      <c r="BE17">
        <f t="shared" ref="BE17:BE30" si="36">(AL17-AR17)/(AL17-BB17)</f>
        <v>0.80711682068055079</v>
      </c>
      <c r="BF17">
        <f t="shared" ref="BF17:BF30" si="37">(AR17-AQ17)/(AR17-AK17)</f>
        <v>0.37307502122077307</v>
      </c>
      <c r="BG17">
        <f t="shared" ref="BG17:BG30" si="38">(AL17-AR17)/(AL17-AK17)</f>
        <v>0.80427924499121595</v>
      </c>
      <c r="BH17">
        <f t="shared" ref="BH17:BH30" si="39">$B$11*CF17+$C$11*CG17+$F$11*CH17*(1-CK17)</f>
        <v>1400.0038709677401</v>
      </c>
      <c r="BI17">
        <f t="shared" ref="BI17:BI30" si="40">BH17*BJ17</f>
        <v>1180.1876910697983</v>
      </c>
      <c r="BJ17">
        <f t="shared" ref="BJ17:BJ30" si="41">($B$11*$D$9+$C$11*$D$9+$F$11*((CU17+CM17)/MAX(CU17+CM17+CV17, 0.1)*$I$9+CV17/MAX(CU17+CM17+CV17, 0.1)*$J$9))/($B$11+$C$11+$F$11)</f>
        <v>0.84298887706217851</v>
      </c>
      <c r="BK17">
        <f t="shared" ref="BK17:BK30" si="42">($B$11*$K$9+$C$11*$K$9+$F$11*((CU17+CM17)/MAX(CU17+CM17+CV17, 0.1)*$P$9+CV17/MAX(CU17+CM17+CV17, 0.1)*$Q$9))/($B$11+$C$11+$F$11)</f>
        <v>0.19597775412435714</v>
      </c>
      <c r="BL17">
        <v>6</v>
      </c>
      <c r="BM17">
        <v>0.5</v>
      </c>
      <c r="BN17" t="s">
        <v>289</v>
      </c>
      <c r="BO17">
        <v>2</v>
      </c>
      <c r="BP17">
        <v>1605211521.5</v>
      </c>
      <c r="BQ17">
        <v>389.17064516129</v>
      </c>
      <c r="BR17">
        <v>399.99003225806501</v>
      </c>
      <c r="BS17">
        <v>33.315793548387099</v>
      </c>
      <c r="BT17">
        <v>31.4606741935484</v>
      </c>
      <c r="BU17">
        <v>387.085806451613</v>
      </c>
      <c r="BV17">
        <v>32.755845161290303</v>
      </c>
      <c r="BW17">
        <v>499.99312903225803</v>
      </c>
      <c r="BX17">
        <v>101.94187096774201</v>
      </c>
      <c r="BY17">
        <v>0.10030689677419399</v>
      </c>
      <c r="BZ17">
        <v>34.975964516128997</v>
      </c>
      <c r="CA17">
        <v>34.803241935483904</v>
      </c>
      <c r="CB17">
        <v>999.9</v>
      </c>
      <c r="CC17">
        <v>0</v>
      </c>
      <c r="CD17">
        <v>0</v>
      </c>
      <c r="CE17">
        <v>10004.5967741935</v>
      </c>
      <c r="CF17">
        <v>0</v>
      </c>
      <c r="CG17">
        <v>73.654506451612903</v>
      </c>
      <c r="CH17">
        <v>1400.0038709677401</v>
      </c>
      <c r="CI17">
        <v>0.90001299999999995</v>
      </c>
      <c r="CJ17">
        <v>9.9986800000000001E-2</v>
      </c>
      <c r="CK17">
        <v>0</v>
      </c>
      <c r="CL17">
        <v>1029.4054838709701</v>
      </c>
      <c r="CM17">
        <v>4.9997499999999997</v>
      </c>
      <c r="CN17">
        <v>14300.6870967742</v>
      </c>
      <c r="CO17">
        <v>12178.125806451601</v>
      </c>
      <c r="CP17">
        <v>48.436999999999998</v>
      </c>
      <c r="CQ17">
        <v>49.733741935483899</v>
      </c>
      <c r="CR17">
        <v>49.286000000000001</v>
      </c>
      <c r="CS17">
        <v>49.508000000000003</v>
      </c>
      <c r="CT17">
        <v>50.042000000000002</v>
      </c>
      <c r="CU17">
        <v>1255.5225806451599</v>
      </c>
      <c r="CV17">
        <v>139.481290322581</v>
      </c>
      <c r="CW17">
        <v>0</v>
      </c>
      <c r="CX17">
        <v>1605211545</v>
      </c>
      <c r="CY17">
        <v>0</v>
      </c>
      <c r="CZ17">
        <v>1027.9508000000001</v>
      </c>
      <c r="DA17">
        <v>-80.528461398874299</v>
      </c>
      <c r="DB17">
        <v>-1156.6076906241301</v>
      </c>
      <c r="DC17">
        <v>14278.428</v>
      </c>
      <c r="DD17">
        <v>15</v>
      </c>
      <c r="DE17">
        <v>1605210915</v>
      </c>
      <c r="DF17" t="s">
        <v>290</v>
      </c>
      <c r="DG17">
        <v>1605210915</v>
      </c>
      <c r="DH17">
        <v>1605210908</v>
      </c>
      <c r="DI17">
        <v>1</v>
      </c>
      <c r="DJ17">
        <v>-0.376</v>
      </c>
      <c r="DK17">
        <v>0.58399999999999996</v>
      </c>
      <c r="DL17">
        <v>2.085</v>
      </c>
      <c r="DM17">
        <v>0.56000000000000005</v>
      </c>
      <c r="DN17">
        <v>400</v>
      </c>
      <c r="DO17">
        <v>31</v>
      </c>
      <c r="DP17">
        <v>0.34</v>
      </c>
      <c r="DQ17">
        <v>0.11</v>
      </c>
      <c r="DR17">
        <v>8.3805240637886005</v>
      </c>
      <c r="DS17">
        <v>0.84888267875429801</v>
      </c>
      <c r="DT17">
        <v>6.3310490899085498E-2</v>
      </c>
      <c r="DU17">
        <v>0</v>
      </c>
      <c r="DV17">
        <v>-10.807583870967701</v>
      </c>
      <c r="DW17">
        <v>-1.1994774193548201</v>
      </c>
      <c r="DX17">
        <v>9.0841322474337599E-2</v>
      </c>
      <c r="DY17">
        <v>0</v>
      </c>
      <c r="DZ17">
        <v>1.85068387096774</v>
      </c>
      <c r="EA17">
        <v>0.498629516129036</v>
      </c>
      <c r="EB17">
        <v>3.72368741695491E-2</v>
      </c>
      <c r="EC17">
        <v>0</v>
      </c>
      <c r="ED17">
        <v>0</v>
      </c>
      <c r="EE17">
        <v>3</v>
      </c>
      <c r="EF17" t="s">
        <v>291</v>
      </c>
      <c r="EG17">
        <v>100</v>
      </c>
      <c r="EH17">
        <v>100</v>
      </c>
      <c r="EI17">
        <v>2.085</v>
      </c>
      <c r="EJ17">
        <v>0.56000000000000005</v>
      </c>
      <c r="EK17">
        <v>2.0848499999999599</v>
      </c>
      <c r="EL17">
        <v>0</v>
      </c>
      <c r="EM17">
        <v>0</v>
      </c>
      <c r="EN17">
        <v>0</v>
      </c>
      <c r="EO17">
        <v>0.55995000000000805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10.199999999999999</v>
      </c>
      <c r="EX17">
        <v>10.4</v>
      </c>
      <c r="EY17">
        <v>2</v>
      </c>
      <c r="EZ17">
        <v>507.73700000000002</v>
      </c>
      <c r="FA17">
        <v>543.14700000000005</v>
      </c>
      <c r="FB17">
        <v>33.596699999999998</v>
      </c>
      <c r="FC17">
        <v>33.0901</v>
      </c>
      <c r="FD17">
        <v>30.000299999999999</v>
      </c>
      <c r="FE17">
        <v>32.9313</v>
      </c>
      <c r="FF17">
        <v>32.886000000000003</v>
      </c>
      <c r="FG17">
        <v>20.779199999999999</v>
      </c>
      <c r="FH17">
        <v>0</v>
      </c>
      <c r="FI17">
        <v>100</v>
      </c>
      <c r="FJ17">
        <v>-999.9</v>
      </c>
      <c r="FK17">
        <v>400</v>
      </c>
      <c r="FL17">
        <v>66.972999999999999</v>
      </c>
      <c r="FM17">
        <v>101.251</v>
      </c>
      <c r="FN17">
        <v>100.56399999999999</v>
      </c>
    </row>
    <row r="18" spans="1:170" x14ac:dyDescent="0.25">
      <c r="A18">
        <v>2</v>
      </c>
      <c r="B18">
        <v>1605212070</v>
      </c>
      <c r="C18">
        <v>540.5</v>
      </c>
      <c r="D18" t="s">
        <v>292</v>
      </c>
      <c r="E18" t="s">
        <v>293</v>
      </c>
      <c r="F18" t="s">
        <v>284</v>
      </c>
      <c r="G18" t="s">
        <v>285</v>
      </c>
      <c r="H18">
        <v>1605212062.25</v>
      </c>
      <c r="I18">
        <f t="shared" si="0"/>
        <v>2.4625890263275134E-3</v>
      </c>
      <c r="J18">
        <f t="shared" si="1"/>
        <v>10.442665766536647</v>
      </c>
      <c r="K18">
        <f t="shared" si="2"/>
        <v>386.27416666666699</v>
      </c>
      <c r="L18">
        <f t="shared" si="3"/>
        <v>215.60473349364744</v>
      </c>
      <c r="M18">
        <f t="shared" si="4"/>
        <v>21.996686624189387</v>
      </c>
      <c r="N18">
        <f t="shared" si="5"/>
        <v>39.408929746140863</v>
      </c>
      <c r="O18">
        <f t="shared" si="6"/>
        <v>0.10663830023574068</v>
      </c>
      <c r="P18">
        <f t="shared" si="7"/>
        <v>2.9634553836940922</v>
      </c>
      <c r="Q18">
        <f t="shared" si="8"/>
        <v>0.10455146452298109</v>
      </c>
      <c r="R18">
        <f t="shared" si="9"/>
        <v>6.5528757821298453E-2</v>
      </c>
      <c r="S18">
        <f t="shared" si="10"/>
        <v>231.28944619273744</v>
      </c>
      <c r="T18">
        <f t="shared" si="11"/>
        <v>36.097632050965714</v>
      </c>
      <c r="U18">
        <f t="shared" si="12"/>
        <v>35.4971933333333</v>
      </c>
      <c r="V18">
        <f t="shared" si="13"/>
        <v>5.8057606980591787</v>
      </c>
      <c r="W18">
        <f t="shared" si="14"/>
        <v>60.872099174952346</v>
      </c>
      <c r="X18">
        <f t="shared" si="15"/>
        <v>3.5124618150634483</v>
      </c>
      <c r="Y18">
        <f t="shared" si="16"/>
        <v>5.7702327711227612</v>
      </c>
      <c r="Z18">
        <f t="shared" si="17"/>
        <v>2.2932988829957304</v>
      </c>
      <c r="AA18">
        <f t="shared" si="18"/>
        <v>-108.60017606104334</v>
      </c>
      <c r="AB18">
        <f t="shared" si="19"/>
        <v>-17.765957699003071</v>
      </c>
      <c r="AC18">
        <f t="shared" si="20"/>
        <v>-1.4061131386442094</v>
      </c>
      <c r="AD18">
        <f t="shared" si="21"/>
        <v>103.51719929404683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52439.64654780116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938.24484615384597</v>
      </c>
      <c r="AR18">
        <v>1154.71</v>
      </c>
      <c r="AS18">
        <f t="shared" si="27"/>
        <v>0.18746278619406953</v>
      </c>
      <c r="AT18">
        <v>0.5</v>
      </c>
      <c r="AU18">
        <f t="shared" si="28"/>
        <v>1180.1741207473885</v>
      </c>
      <c r="AV18">
        <f t="shared" si="29"/>
        <v>10.442665766536647</v>
      </c>
      <c r="AW18">
        <f t="shared" si="30"/>
        <v>110.61936443472085</v>
      </c>
      <c r="AX18">
        <f t="shared" si="31"/>
        <v>1.0099245698054058</v>
      </c>
      <c r="AY18">
        <f t="shared" si="32"/>
        <v>9.3379553513457739E-3</v>
      </c>
      <c r="AZ18">
        <f t="shared" si="33"/>
        <v>1.8250210009439598</v>
      </c>
      <c r="BA18" t="s">
        <v>295</v>
      </c>
      <c r="BB18">
        <v>-11.46</v>
      </c>
      <c r="BC18">
        <f t="shared" si="34"/>
        <v>1166.17</v>
      </c>
      <c r="BD18">
        <f t="shared" si="35"/>
        <v>0.18562058177294397</v>
      </c>
      <c r="BE18">
        <f t="shared" si="36"/>
        <v>0.64375874435626257</v>
      </c>
      <c r="BF18">
        <f t="shared" si="37"/>
        <v>0.49282525660986054</v>
      </c>
      <c r="BG18">
        <f t="shared" si="38"/>
        <v>0.82752197195419297</v>
      </c>
      <c r="BH18">
        <f t="shared" si="39"/>
        <v>1399.9866666666701</v>
      </c>
      <c r="BI18">
        <f t="shared" si="40"/>
        <v>1180.1741207473885</v>
      </c>
      <c r="BJ18">
        <f t="shared" si="41"/>
        <v>0.84298954329140208</v>
      </c>
      <c r="BK18">
        <f t="shared" si="42"/>
        <v>0.19597908658280433</v>
      </c>
      <c r="BL18">
        <v>6</v>
      </c>
      <c r="BM18">
        <v>0.5</v>
      </c>
      <c r="BN18" t="s">
        <v>289</v>
      </c>
      <c r="BO18">
        <v>2</v>
      </c>
      <c r="BP18">
        <v>1605212062.25</v>
      </c>
      <c r="BQ18">
        <v>386.27416666666699</v>
      </c>
      <c r="BR18">
        <v>399.94659999999999</v>
      </c>
      <c r="BS18">
        <v>34.428066666666702</v>
      </c>
      <c r="BT18">
        <v>31.574750000000002</v>
      </c>
      <c r="BU18">
        <v>384.18933333333302</v>
      </c>
      <c r="BV18">
        <v>33.868113333333298</v>
      </c>
      <c r="BW18">
        <v>500.00903333333298</v>
      </c>
      <c r="BX18">
        <v>101.923233333333</v>
      </c>
      <c r="BY18">
        <v>9.9974913333333304E-2</v>
      </c>
      <c r="BZ18">
        <v>35.385993333333303</v>
      </c>
      <c r="CA18">
        <v>35.4971933333333</v>
      </c>
      <c r="CB18">
        <v>999.9</v>
      </c>
      <c r="CC18">
        <v>0</v>
      </c>
      <c r="CD18">
        <v>0</v>
      </c>
      <c r="CE18">
        <v>10002.202666666701</v>
      </c>
      <c r="CF18">
        <v>0</v>
      </c>
      <c r="CG18">
        <v>158.69223333333301</v>
      </c>
      <c r="CH18">
        <v>1399.9866666666701</v>
      </c>
      <c r="CI18">
        <v>0.899993933333333</v>
      </c>
      <c r="CJ18">
        <v>0.10000604</v>
      </c>
      <c r="CK18">
        <v>0</v>
      </c>
      <c r="CL18">
        <v>938.39956666666706</v>
      </c>
      <c r="CM18">
        <v>4.9997499999999997</v>
      </c>
      <c r="CN18">
        <v>13036.93</v>
      </c>
      <c r="CO18">
        <v>12177.913333333299</v>
      </c>
      <c r="CP18">
        <v>48.820399999999999</v>
      </c>
      <c r="CQ18">
        <v>50.0165333333333</v>
      </c>
      <c r="CR18">
        <v>49.620733333333298</v>
      </c>
      <c r="CS18">
        <v>49.820399999999999</v>
      </c>
      <c r="CT18">
        <v>50.424599999999998</v>
      </c>
      <c r="CU18">
        <v>1255.4760000000001</v>
      </c>
      <c r="CV18">
        <v>139.51066666666699</v>
      </c>
      <c r="CW18">
        <v>0</v>
      </c>
      <c r="CX18">
        <v>539.70000004768394</v>
      </c>
      <c r="CY18">
        <v>0</v>
      </c>
      <c r="CZ18">
        <v>938.24484615384597</v>
      </c>
      <c r="DA18">
        <v>-21.433709384657</v>
      </c>
      <c r="DB18">
        <v>-292.42735005120898</v>
      </c>
      <c r="DC18">
        <v>13034.734615384599</v>
      </c>
      <c r="DD18">
        <v>15</v>
      </c>
      <c r="DE18">
        <v>1605210915</v>
      </c>
      <c r="DF18" t="s">
        <v>290</v>
      </c>
      <c r="DG18">
        <v>1605210915</v>
      </c>
      <c r="DH18">
        <v>1605210908</v>
      </c>
      <c r="DI18">
        <v>1</v>
      </c>
      <c r="DJ18">
        <v>-0.376</v>
      </c>
      <c r="DK18">
        <v>0.58399999999999996</v>
      </c>
      <c r="DL18">
        <v>2.085</v>
      </c>
      <c r="DM18">
        <v>0.56000000000000005</v>
      </c>
      <c r="DN18">
        <v>400</v>
      </c>
      <c r="DO18">
        <v>31</v>
      </c>
      <c r="DP18">
        <v>0.34</v>
      </c>
      <c r="DQ18">
        <v>0.11</v>
      </c>
      <c r="DR18">
        <v>10.423246859135499</v>
      </c>
      <c r="DS18">
        <v>2.03705441296318</v>
      </c>
      <c r="DT18">
        <v>0.15561025488542901</v>
      </c>
      <c r="DU18">
        <v>0</v>
      </c>
      <c r="DV18">
        <v>-13.6623258064516</v>
      </c>
      <c r="DW18">
        <v>-2.4838016129031901</v>
      </c>
      <c r="DX18">
        <v>0.19112589663958501</v>
      </c>
      <c r="DY18">
        <v>0</v>
      </c>
      <c r="DZ18">
        <v>2.8519677419354799</v>
      </c>
      <c r="EA18">
        <v>0.28476241935483498</v>
      </c>
      <c r="EB18">
        <v>2.1306384430066799E-2</v>
      </c>
      <c r="EC18">
        <v>0</v>
      </c>
      <c r="ED18">
        <v>0</v>
      </c>
      <c r="EE18">
        <v>3</v>
      </c>
      <c r="EF18" t="s">
        <v>291</v>
      </c>
      <c r="EG18">
        <v>100</v>
      </c>
      <c r="EH18">
        <v>100</v>
      </c>
      <c r="EI18">
        <v>2.0840000000000001</v>
      </c>
      <c r="EJ18">
        <v>0.56000000000000005</v>
      </c>
      <c r="EK18">
        <v>2.0848499999999599</v>
      </c>
      <c r="EL18">
        <v>0</v>
      </c>
      <c r="EM18">
        <v>0</v>
      </c>
      <c r="EN18">
        <v>0</v>
      </c>
      <c r="EO18">
        <v>0.55995000000000805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19.2</v>
      </c>
      <c r="EX18">
        <v>19.399999999999999</v>
      </c>
      <c r="EY18">
        <v>2</v>
      </c>
      <c r="EZ18">
        <v>507.36399999999998</v>
      </c>
      <c r="FA18">
        <v>539.04</v>
      </c>
      <c r="FB18">
        <v>34.0197</v>
      </c>
      <c r="FC18">
        <v>33.191800000000001</v>
      </c>
      <c r="FD18">
        <v>30.000299999999999</v>
      </c>
      <c r="FE18">
        <v>33.042900000000003</v>
      </c>
      <c r="FF18">
        <v>32.995800000000003</v>
      </c>
      <c r="FG18">
        <v>20.9529</v>
      </c>
      <c r="FH18">
        <v>0</v>
      </c>
      <c r="FI18">
        <v>100</v>
      </c>
      <c r="FJ18">
        <v>-999.9</v>
      </c>
      <c r="FK18">
        <v>400</v>
      </c>
      <c r="FL18">
        <v>33.160200000000003</v>
      </c>
      <c r="FM18">
        <v>101.271</v>
      </c>
      <c r="FN18">
        <v>100.584</v>
      </c>
    </row>
    <row r="19" spans="1:170" x14ac:dyDescent="0.25">
      <c r="A19">
        <v>3</v>
      </c>
      <c r="B19">
        <v>1605212234</v>
      </c>
      <c r="C19">
        <v>704.5</v>
      </c>
      <c r="D19" t="s">
        <v>296</v>
      </c>
      <c r="E19" t="s">
        <v>297</v>
      </c>
      <c r="F19" t="s">
        <v>298</v>
      </c>
      <c r="G19" t="s">
        <v>299</v>
      </c>
      <c r="H19">
        <v>1605212226</v>
      </c>
      <c r="I19">
        <f t="shared" si="0"/>
        <v>5.579472157733182E-4</v>
      </c>
      <c r="J19">
        <f t="shared" si="1"/>
        <v>3.3933148924458432</v>
      </c>
      <c r="K19">
        <f t="shared" si="2"/>
        <v>395.587548387097</v>
      </c>
      <c r="L19">
        <f t="shared" si="3"/>
        <v>145.88735269631081</v>
      </c>
      <c r="M19">
        <f t="shared" si="4"/>
        <v>14.883444371118866</v>
      </c>
      <c r="N19">
        <f t="shared" si="5"/>
        <v>40.357886831923707</v>
      </c>
      <c r="O19">
        <f t="shared" si="6"/>
        <v>2.2794304135021159E-2</v>
      </c>
      <c r="P19">
        <f t="shared" si="7"/>
        <v>2.9630219451059867</v>
      </c>
      <c r="Q19">
        <f t="shared" si="8"/>
        <v>2.2697332264515237E-2</v>
      </c>
      <c r="R19">
        <f t="shared" si="9"/>
        <v>1.4194510698623129E-2</v>
      </c>
      <c r="S19">
        <f t="shared" si="10"/>
        <v>231.28903088645032</v>
      </c>
      <c r="T19">
        <f t="shared" si="11"/>
        <v>36.564291271329694</v>
      </c>
      <c r="U19">
        <f t="shared" si="12"/>
        <v>35.143909677419401</v>
      </c>
      <c r="V19">
        <f t="shared" si="13"/>
        <v>5.693540768761939</v>
      </c>
      <c r="W19">
        <f t="shared" si="14"/>
        <v>57.189062636869281</v>
      </c>
      <c r="X19">
        <f t="shared" si="15"/>
        <v>3.2961688544779038</v>
      </c>
      <c r="Y19">
        <f t="shared" si="16"/>
        <v>5.7636350422587501</v>
      </c>
      <c r="Z19">
        <f t="shared" si="17"/>
        <v>2.3973719142840353</v>
      </c>
      <c r="AA19">
        <f t="shared" si="18"/>
        <v>-24.605472215603331</v>
      </c>
      <c r="AB19">
        <f t="shared" si="19"/>
        <v>35.361823035827555</v>
      </c>
      <c r="AC19">
        <f t="shared" si="20"/>
        <v>2.7940856411445809</v>
      </c>
      <c r="AD19">
        <f t="shared" si="21"/>
        <v>244.83946734781915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52430.750158510913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917.055230769231</v>
      </c>
      <c r="AR19">
        <v>1018.57</v>
      </c>
      <c r="AS19">
        <f t="shared" si="27"/>
        <v>9.9664008591229925E-2</v>
      </c>
      <c r="AT19">
        <v>0.5</v>
      </c>
      <c r="AU19">
        <f t="shared" si="28"/>
        <v>1180.1732504315898</v>
      </c>
      <c r="AV19">
        <f t="shared" si="29"/>
        <v>3.3933148924458432</v>
      </c>
      <c r="AW19">
        <f t="shared" si="30"/>
        <v>58.81039848507686</v>
      </c>
      <c r="AX19">
        <f t="shared" si="31"/>
        <v>1.0042706932267786</v>
      </c>
      <c r="AY19">
        <f t="shared" si="32"/>
        <v>3.3648130652087285E-3</v>
      </c>
      <c r="AZ19">
        <f t="shared" si="33"/>
        <v>2.2026075772897293</v>
      </c>
      <c r="BA19" t="s">
        <v>301</v>
      </c>
      <c r="BB19">
        <v>-4.3499999999999996</v>
      </c>
      <c r="BC19">
        <f t="shared" si="34"/>
        <v>1022.9200000000001</v>
      </c>
      <c r="BD19">
        <f t="shared" si="35"/>
        <v>9.9240184208705506E-2</v>
      </c>
      <c r="BE19">
        <f t="shared" si="36"/>
        <v>0.68683853626130054</v>
      </c>
      <c r="BF19">
        <f t="shared" si="37"/>
        <v>0.33492935655713701</v>
      </c>
      <c r="BG19">
        <f t="shared" si="38"/>
        <v>0.88098142200892637</v>
      </c>
      <c r="BH19">
        <f t="shared" si="39"/>
        <v>1399.98580645161</v>
      </c>
      <c r="BI19">
        <f t="shared" si="40"/>
        <v>1180.1732504315898</v>
      </c>
      <c r="BJ19">
        <f t="shared" si="41"/>
        <v>0.8429894396021379</v>
      </c>
      <c r="BK19">
        <f t="shared" si="42"/>
        <v>0.19597887920427601</v>
      </c>
      <c r="BL19">
        <v>6</v>
      </c>
      <c r="BM19">
        <v>0.5</v>
      </c>
      <c r="BN19" t="s">
        <v>289</v>
      </c>
      <c r="BO19">
        <v>2</v>
      </c>
      <c r="BP19">
        <v>1605212226</v>
      </c>
      <c r="BQ19">
        <v>395.587548387097</v>
      </c>
      <c r="BR19">
        <v>399.92409677419403</v>
      </c>
      <c r="BS19">
        <v>32.309009677419397</v>
      </c>
      <c r="BT19">
        <v>31.661148387096802</v>
      </c>
      <c r="BU19">
        <v>393.50274193548398</v>
      </c>
      <c r="BV19">
        <v>31.749051612903202</v>
      </c>
      <c r="BW19">
        <v>500.033419354839</v>
      </c>
      <c r="BX19">
        <v>101.92009677419399</v>
      </c>
      <c r="BY19">
        <v>0.100017348387097</v>
      </c>
      <c r="BZ19">
        <v>35.365277419354797</v>
      </c>
      <c r="CA19">
        <v>35.143909677419401</v>
      </c>
      <c r="CB19">
        <v>999.9</v>
      </c>
      <c r="CC19">
        <v>0</v>
      </c>
      <c r="CD19">
        <v>0</v>
      </c>
      <c r="CE19">
        <v>10000.0538709677</v>
      </c>
      <c r="CF19">
        <v>0</v>
      </c>
      <c r="CG19">
        <v>89.835293548387099</v>
      </c>
      <c r="CH19">
        <v>1399.98580645161</v>
      </c>
      <c r="CI19">
        <v>0.89999512903225798</v>
      </c>
      <c r="CJ19">
        <v>0.100004716129032</v>
      </c>
      <c r="CK19">
        <v>0</v>
      </c>
      <c r="CL19">
        <v>918.54106451612904</v>
      </c>
      <c r="CM19">
        <v>4.9997499999999997</v>
      </c>
      <c r="CN19">
        <v>12829.151612903201</v>
      </c>
      <c r="CO19">
        <v>12177.916129032301</v>
      </c>
      <c r="CP19">
        <v>48.870935483871001</v>
      </c>
      <c r="CQ19">
        <v>50.061999999999998</v>
      </c>
      <c r="CR19">
        <v>49.737870967741898</v>
      </c>
      <c r="CS19">
        <v>49.808</v>
      </c>
      <c r="CT19">
        <v>50.502000000000002</v>
      </c>
      <c r="CU19">
        <v>1255.4806451612901</v>
      </c>
      <c r="CV19">
        <v>139.50580645161301</v>
      </c>
      <c r="CW19">
        <v>0</v>
      </c>
      <c r="CX19">
        <v>163.200000047684</v>
      </c>
      <c r="CY19">
        <v>0</v>
      </c>
      <c r="CZ19">
        <v>917.055230769231</v>
      </c>
      <c r="DA19">
        <v>-162.26687190391701</v>
      </c>
      <c r="DB19">
        <v>-2277.3059845553298</v>
      </c>
      <c r="DC19">
        <v>12808.615384615399</v>
      </c>
      <c r="DD19">
        <v>15</v>
      </c>
      <c r="DE19">
        <v>1605210915</v>
      </c>
      <c r="DF19" t="s">
        <v>290</v>
      </c>
      <c r="DG19">
        <v>1605210915</v>
      </c>
      <c r="DH19">
        <v>1605210908</v>
      </c>
      <c r="DI19">
        <v>1</v>
      </c>
      <c r="DJ19">
        <v>-0.376</v>
      </c>
      <c r="DK19">
        <v>0.58399999999999996</v>
      </c>
      <c r="DL19">
        <v>2.085</v>
      </c>
      <c r="DM19">
        <v>0.56000000000000005</v>
      </c>
      <c r="DN19">
        <v>400</v>
      </c>
      <c r="DO19">
        <v>31</v>
      </c>
      <c r="DP19">
        <v>0.34</v>
      </c>
      <c r="DQ19">
        <v>0.11</v>
      </c>
      <c r="DR19">
        <v>3.3924877812413401</v>
      </c>
      <c r="DS19">
        <v>0.27823708919440199</v>
      </c>
      <c r="DT19">
        <v>3.3522577692748697E-2</v>
      </c>
      <c r="DU19">
        <v>1</v>
      </c>
      <c r="DV19">
        <v>-4.3365741935483904</v>
      </c>
      <c r="DW19">
        <v>-0.445141935483858</v>
      </c>
      <c r="DX19">
        <v>4.5711314246651098E-2</v>
      </c>
      <c r="DY19">
        <v>0</v>
      </c>
      <c r="DZ19">
        <v>0.64785499999999996</v>
      </c>
      <c r="EA19">
        <v>0.29217599999999999</v>
      </c>
      <c r="EB19">
        <v>2.1982400202097199E-2</v>
      </c>
      <c r="EC19">
        <v>0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2.085</v>
      </c>
      <c r="EJ19">
        <v>0.55989999999999995</v>
      </c>
      <c r="EK19">
        <v>2.0848499999999599</v>
      </c>
      <c r="EL19">
        <v>0</v>
      </c>
      <c r="EM19">
        <v>0</v>
      </c>
      <c r="EN19">
        <v>0</v>
      </c>
      <c r="EO19">
        <v>0.55995000000000805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22</v>
      </c>
      <c r="EX19">
        <v>22.1</v>
      </c>
      <c r="EY19">
        <v>2</v>
      </c>
      <c r="EZ19">
        <v>511.07600000000002</v>
      </c>
      <c r="FA19">
        <v>534.37199999999996</v>
      </c>
      <c r="FB19">
        <v>34.023499999999999</v>
      </c>
      <c r="FC19">
        <v>33.192500000000003</v>
      </c>
      <c r="FD19">
        <v>30.0002</v>
      </c>
      <c r="FE19">
        <v>33.04</v>
      </c>
      <c r="FF19">
        <v>32.994500000000002</v>
      </c>
      <c r="FG19">
        <v>21.061699999999998</v>
      </c>
      <c r="FH19">
        <v>0</v>
      </c>
      <c r="FI19">
        <v>100</v>
      </c>
      <c r="FJ19">
        <v>-999.9</v>
      </c>
      <c r="FK19">
        <v>400</v>
      </c>
      <c r="FL19">
        <v>34.479100000000003</v>
      </c>
      <c r="FM19">
        <v>101.285</v>
      </c>
      <c r="FN19">
        <v>100.60299999999999</v>
      </c>
    </row>
    <row r="20" spans="1:170" x14ac:dyDescent="0.25">
      <c r="A20">
        <v>4</v>
      </c>
      <c r="B20">
        <v>1605212417.0999999</v>
      </c>
      <c r="C20">
        <v>887.59999990463302</v>
      </c>
      <c r="D20" t="s">
        <v>303</v>
      </c>
      <c r="E20" t="s">
        <v>304</v>
      </c>
      <c r="F20" t="s">
        <v>298</v>
      </c>
      <c r="G20" t="s">
        <v>299</v>
      </c>
      <c r="H20">
        <v>1605212409.0999999</v>
      </c>
      <c r="I20">
        <f t="shared" si="0"/>
        <v>4.9268716553466747E-4</v>
      </c>
      <c r="J20">
        <f t="shared" si="1"/>
        <v>3.8289210370525022</v>
      </c>
      <c r="K20">
        <f t="shared" si="2"/>
        <v>395.105419354839</v>
      </c>
      <c r="L20">
        <f t="shared" si="3"/>
        <v>72.298136086445794</v>
      </c>
      <c r="M20">
        <f t="shared" si="4"/>
        <v>7.3758115175519485</v>
      </c>
      <c r="N20">
        <f t="shared" si="5"/>
        <v>40.30841264344798</v>
      </c>
      <c r="O20">
        <f t="shared" si="6"/>
        <v>1.9610338786746045E-2</v>
      </c>
      <c r="P20">
        <f t="shared" si="7"/>
        <v>2.9634571607237996</v>
      </c>
      <c r="Q20">
        <f t="shared" si="8"/>
        <v>1.9538529857971856E-2</v>
      </c>
      <c r="R20">
        <f t="shared" si="9"/>
        <v>1.2218010893573512E-2</v>
      </c>
      <c r="S20">
        <f t="shared" si="10"/>
        <v>231.28969350960384</v>
      </c>
      <c r="T20">
        <f t="shared" si="11"/>
        <v>36.555411906219227</v>
      </c>
      <c r="U20">
        <f t="shared" si="12"/>
        <v>35.351664516128999</v>
      </c>
      <c r="V20">
        <f t="shared" si="13"/>
        <v>5.7593030930013596</v>
      </c>
      <c r="W20">
        <f t="shared" si="14"/>
        <v>57.353345317136103</v>
      </c>
      <c r="X20">
        <f t="shared" si="15"/>
        <v>3.3009965450309773</v>
      </c>
      <c r="Y20">
        <f t="shared" si="16"/>
        <v>5.7555431627886247</v>
      </c>
      <c r="Z20">
        <f t="shared" si="17"/>
        <v>2.4583065479703823</v>
      </c>
      <c r="AA20">
        <f t="shared" si="18"/>
        <v>-21.727504000078834</v>
      </c>
      <c r="AB20">
        <f t="shared" si="19"/>
        <v>-1.88884526603901</v>
      </c>
      <c r="AC20">
        <f t="shared" si="20"/>
        <v>-0.14935606073384816</v>
      </c>
      <c r="AD20">
        <f t="shared" si="21"/>
        <v>207.52398818275216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52447.466561006193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879.11803846153805</v>
      </c>
      <c r="AR20">
        <v>973.26</v>
      </c>
      <c r="AS20">
        <f t="shared" si="27"/>
        <v>9.6728481123709908E-2</v>
      </c>
      <c r="AT20">
        <v>0.5</v>
      </c>
      <c r="AU20">
        <f t="shared" si="28"/>
        <v>1180.1789620376371</v>
      </c>
      <c r="AV20">
        <f t="shared" si="29"/>
        <v>3.8289210370525022</v>
      </c>
      <c r="AW20">
        <f t="shared" si="30"/>
        <v>57.078459226028571</v>
      </c>
      <c r="AX20">
        <f t="shared" si="31"/>
        <v>1.0067813328401456</v>
      </c>
      <c r="AY20">
        <f t="shared" si="32"/>
        <v>3.7338985515047609E-3</v>
      </c>
      <c r="AZ20">
        <f t="shared" si="33"/>
        <v>2.3517045804820906</v>
      </c>
      <c r="BA20" t="s">
        <v>306</v>
      </c>
      <c r="BB20">
        <v>-6.6</v>
      </c>
      <c r="BC20">
        <f t="shared" si="34"/>
        <v>979.86</v>
      </c>
      <c r="BD20">
        <f t="shared" si="35"/>
        <v>9.6076951338417677E-2</v>
      </c>
      <c r="BE20">
        <f t="shared" si="36"/>
        <v>0.70022761481699025</v>
      </c>
      <c r="BF20">
        <f t="shared" si="37"/>
        <v>0.36519837788480619</v>
      </c>
      <c r="BG20">
        <f t="shared" si="38"/>
        <v>0.89877375109648316</v>
      </c>
      <c r="BH20">
        <f t="shared" si="39"/>
        <v>1399.9929032258101</v>
      </c>
      <c r="BI20">
        <f t="shared" si="40"/>
        <v>1180.1789620376371</v>
      </c>
      <c r="BJ20">
        <f t="shared" si="41"/>
        <v>0.84298924610140091</v>
      </c>
      <c r="BK20">
        <f t="shared" si="42"/>
        <v>0.19597849220280184</v>
      </c>
      <c r="BL20">
        <v>6</v>
      </c>
      <c r="BM20">
        <v>0.5</v>
      </c>
      <c r="BN20" t="s">
        <v>289</v>
      </c>
      <c r="BO20">
        <v>2</v>
      </c>
      <c r="BP20">
        <v>1605212409.0999999</v>
      </c>
      <c r="BQ20">
        <v>395.105419354839</v>
      </c>
      <c r="BR20">
        <v>399.93354838709701</v>
      </c>
      <c r="BS20">
        <v>32.356561290322603</v>
      </c>
      <c r="BT20">
        <v>31.7844870967742</v>
      </c>
      <c r="BU20">
        <v>393.02061290322598</v>
      </c>
      <c r="BV20">
        <v>31.796590322580599</v>
      </c>
      <c r="BW20">
        <v>500.01783870967699</v>
      </c>
      <c r="BX20">
        <v>101.919451612903</v>
      </c>
      <c r="BY20">
        <v>9.9935287096774197E-2</v>
      </c>
      <c r="BZ20">
        <v>35.339841935483904</v>
      </c>
      <c r="CA20">
        <v>35.351664516128999</v>
      </c>
      <c r="CB20">
        <v>999.9</v>
      </c>
      <c r="CC20">
        <v>0</v>
      </c>
      <c r="CD20">
        <v>0</v>
      </c>
      <c r="CE20">
        <v>10002.583870967699</v>
      </c>
      <c r="CF20">
        <v>0</v>
      </c>
      <c r="CG20">
        <v>127.286806451613</v>
      </c>
      <c r="CH20">
        <v>1399.9929032258101</v>
      </c>
      <c r="CI20">
        <v>0.90000141935483802</v>
      </c>
      <c r="CJ20">
        <v>9.9998709677419403E-2</v>
      </c>
      <c r="CK20">
        <v>0</v>
      </c>
      <c r="CL20">
        <v>879.62287096774196</v>
      </c>
      <c r="CM20">
        <v>4.9997499999999997</v>
      </c>
      <c r="CN20">
        <v>12269.061290322599</v>
      </c>
      <c r="CO20">
        <v>12177.990322580599</v>
      </c>
      <c r="CP20">
        <v>48.890999999999998</v>
      </c>
      <c r="CQ20">
        <v>50.070129032258002</v>
      </c>
      <c r="CR20">
        <v>49.731580645161301</v>
      </c>
      <c r="CS20">
        <v>49.800032258064498</v>
      </c>
      <c r="CT20">
        <v>50.511870967741899</v>
      </c>
      <c r="CU20">
        <v>1255.49548387097</v>
      </c>
      <c r="CV20">
        <v>139.497419354839</v>
      </c>
      <c r="CW20">
        <v>0</v>
      </c>
      <c r="CX20">
        <v>182</v>
      </c>
      <c r="CY20">
        <v>0</v>
      </c>
      <c r="CZ20">
        <v>879.11803846153805</v>
      </c>
      <c r="DA20">
        <v>-114.948205159655</v>
      </c>
      <c r="DB20">
        <v>-1616.51623959934</v>
      </c>
      <c r="DC20">
        <v>12262.603846153799</v>
      </c>
      <c r="DD20">
        <v>15</v>
      </c>
      <c r="DE20">
        <v>1605210915</v>
      </c>
      <c r="DF20" t="s">
        <v>290</v>
      </c>
      <c r="DG20">
        <v>1605210915</v>
      </c>
      <c r="DH20">
        <v>1605210908</v>
      </c>
      <c r="DI20">
        <v>1</v>
      </c>
      <c r="DJ20">
        <v>-0.376</v>
      </c>
      <c r="DK20">
        <v>0.58399999999999996</v>
      </c>
      <c r="DL20">
        <v>2.085</v>
      </c>
      <c r="DM20">
        <v>0.56000000000000005</v>
      </c>
      <c r="DN20">
        <v>400</v>
      </c>
      <c r="DO20">
        <v>31</v>
      </c>
      <c r="DP20">
        <v>0.34</v>
      </c>
      <c r="DQ20">
        <v>0.11</v>
      </c>
      <c r="DR20">
        <v>3.8319669061416399</v>
      </c>
      <c r="DS20">
        <v>-0.34025299990078101</v>
      </c>
      <c r="DT20">
        <v>4.53003075073731E-2</v>
      </c>
      <c r="DU20">
        <v>1</v>
      </c>
      <c r="DV20">
        <v>-4.82816806451613</v>
      </c>
      <c r="DW20">
        <v>0.25485241935484698</v>
      </c>
      <c r="DX20">
        <v>5.0475614963379399E-2</v>
      </c>
      <c r="DY20">
        <v>0</v>
      </c>
      <c r="DZ20">
        <v>0.57207051612903204</v>
      </c>
      <c r="EA20">
        <v>0.47975612903225701</v>
      </c>
      <c r="EB20">
        <v>3.5900056875569103E-2</v>
      </c>
      <c r="EC20">
        <v>0</v>
      </c>
      <c r="ED20">
        <v>1</v>
      </c>
      <c r="EE20">
        <v>3</v>
      </c>
      <c r="EF20" t="s">
        <v>302</v>
      </c>
      <c r="EG20">
        <v>100</v>
      </c>
      <c r="EH20">
        <v>100</v>
      </c>
      <c r="EI20">
        <v>2.085</v>
      </c>
      <c r="EJ20">
        <v>0.55989999999999995</v>
      </c>
      <c r="EK20">
        <v>2.0848499999999599</v>
      </c>
      <c r="EL20">
        <v>0</v>
      </c>
      <c r="EM20">
        <v>0</v>
      </c>
      <c r="EN20">
        <v>0</v>
      </c>
      <c r="EO20">
        <v>0.55995000000000805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25</v>
      </c>
      <c r="EX20">
        <v>25.2</v>
      </c>
      <c r="EY20">
        <v>2</v>
      </c>
      <c r="EZ20">
        <v>509.81900000000002</v>
      </c>
      <c r="FA20">
        <v>532.447</v>
      </c>
      <c r="FB20">
        <v>34.033099999999997</v>
      </c>
      <c r="FC20">
        <v>33.189599999999999</v>
      </c>
      <c r="FD20">
        <v>30.0001</v>
      </c>
      <c r="FE20">
        <v>33.042900000000003</v>
      </c>
      <c r="FF20">
        <v>32.999400000000001</v>
      </c>
      <c r="FG20">
        <v>21.1829</v>
      </c>
      <c r="FH20">
        <v>0</v>
      </c>
      <c r="FI20">
        <v>100</v>
      </c>
      <c r="FJ20">
        <v>-999.9</v>
      </c>
      <c r="FK20">
        <v>400</v>
      </c>
      <c r="FL20">
        <v>34.479100000000003</v>
      </c>
      <c r="FM20">
        <v>101.301</v>
      </c>
      <c r="FN20">
        <v>100.608</v>
      </c>
    </row>
    <row r="21" spans="1:170" x14ac:dyDescent="0.25">
      <c r="A21">
        <v>5</v>
      </c>
      <c r="B21">
        <v>1605212650.5999999</v>
      </c>
      <c r="C21">
        <v>1121.0999999046301</v>
      </c>
      <c r="D21" t="s">
        <v>307</v>
      </c>
      <c r="E21" t="s">
        <v>308</v>
      </c>
      <c r="F21" t="s">
        <v>309</v>
      </c>
      <c r="G21" t="s">
        <v>310</v>
      </c>
      <c r="H21">
        <v>1605212642.5999999</v>
      </c>
      <c r="I21">
        <f t="shared" si="0"/>
        <v>1.9443973961745763E-3</v>
      </c>
      <c r="J21">
        <f t="shared" si="1"/>
        <v>10.077829209347081</v>
      </c>
      <c r="K21">
        <f t="shared" si="2"/>
        <v>386.93232258064501</v>
      </c>
      <c r="L21">
        <f t="shared" si="3"/>
        <v>189.8542478777868</v>
      </c>
      <c r="M21">
        <f t="shared" si="4"/>
        <v>19.36513237590837</v>
      </c>
      <c r="N21">
        <f t="shared" si="5"/>
        <v>39.467095053439472</v>
      </c>
      <c r="O21">
        <f t="shared" si="6"/>
        <v>8.7583700481992377E-2</v>
      </c>
      <c r="P21">
        <f t="shared" si="7"/>
        <v>2.9627485570305021</v>
      </c>
      <c r="Q21">
        <f t="shared" si="8"/>
        <v>8.6170348681567172E-2</v>
      </c>
      <c r="R21">
        <f t="shared" si="9"/>
        <v>5.3981552124766685E-2</v>
      </c>
      <c r="S21">
        <f t="shared" si="10"/>
        <v>231.28988511264953</v>
      </c>
      <c r="T21">
        <f t="shared" si="11"/>
        <v>36.167458422659507</v>
      </c>
      <c r="U21">
        <f t="shared" si="12"/>
        <v>35.123167741935497</v>
      </c>
      <c r="V21">
        <f t="shared" si="13"/>
        <v>5.6870111282579741</v>
      </c>
      <c r="W21">
        <f t="shared" si="14"/>
        <v>60.67524468283505</v>
      </c>
      <c r="X21">
        <f t="shared" si="15"/>
        <v>3.4889503074438668</v>
      </c>
      <c r="Y21">
        <f t="shared" si="16"/>
        <v>5.7502039351987753</v>
      </c>
      <c r="Z21">
        <f t="shared" si="17"/>
        <v>2.1980608208141073</v>
      </c>
      <c r="AA21">
        <f t="shared" si="18"/>
        <v>-85.747925171298817</v>
      </c>
      <c r="AB21">
        <f t="shared" si="19"/>
        <v>31.925445266141008</v>
      </c>
      <c r="AC21">
        <f t="shared" si="20"/>
        <v>2.5220227166869873</v>
      </c>
      <c r="AD21">
        <f t="shared" si="21"/>
        <v>179.9894279241787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52429.717092159146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311</v>
      </c>
      <c r="AQ21">
        <v>930.34208000000001</v>
      </c>
      <c r="AR21">
        <v>1403.15</v>
      </c>
      <c r="AS21">
        <f t="shared" si="27"/>
        <v>0.33696177885471978</v>
      </c>
      <c r="AT21">
        <v>0.5</v>
      </c>
      <c r="AU21">
        <f t="shared" si="28"/>
        <v>1180.1783330054088</v>
      </c>
      <c r="AV21">
        <f t="shared" si="29"/>
        <v>10.077829209347081</v>
      </c>
      <c r="AW21">
        <f t="shared" si="30"/>
        <v>198.83749522765021</v>
      </c>
      <c r="AX21">
        <f t="shared" si="31"/>
        <v>0.99767665609521439</v>
      </c>
      <c r="AY21">
        <f t="shared" si="32"/>
        <v>9.0287852192880991E-3</v>
      </c>
      <c r="AZ21">
        <f t="shared" si="33"/>
        <v>1.3248262837187754</v>
      </c>
      <c r="BA21" t="s">
        <v>312</v>
      </c>
      <c r="BB21">
        <v>3.26</v>
      </c>
      <c r="BC21">
        <f t="shared" si="34"/>
        <v>1399.89</v>
      </c>
      <c r="BD21">
        <f t="shared" si="35"/>
        <v>0.33774648008057778</v>
      </c>
      <c r="BE21">
        <f t="shared" si="36"/>
        <v>0.57043040118816013</v>
      </c>
      <c r="BF21">
        <f t="shared" si="37"/>
        <v>0.68754752202242786</v>
      </c>
      <c r="BG21">
        <f t="shared" si="38"/>
        <v>0.72996456214371841</v>
      </c>
      <c r="BH21">
        <f t="shared" si="39"/>
        <v>1399.9919354838701</v>
      </c>
      <c r="BI21">
        <f t="shared" si="40"/>
        <v>1180.1783330054088</v>
      </c>
      <c r="BJ21">
        <f t="shared" si="41"/>
        <v>0.84298937950489794</v>
      </c>
      <c r="BK21">
        <f t="shared" si="42"/>
        <v>0.19597875900979578</v>
      </c>
      <c r="BL21">
        <v>6</v>
      </c>
      <c r="BM21">
        <v>0.5</v>
      </c>
      <c r="BN21" t="s">
        <v>289</v>
      </c>
      <c r="BO21">
        <v>2</v>
      </c>
      <c r="BP21">
        <v>1605212642.5999999</v>
      </c>
      <c r="BQ21">
        <v>386.93232258064501</v>
      </c>
      <c r="BR21">
        <v>399.92722580645199</v>
      </c>
      <c r="BS21">
        <v>34.205396774193602</v>
      </c>
      <c r="BT21">
        <v>31.952158064516102</v>
      </c>
      <c r="BU21">
        <v>384.84741935483902</v>
      </c>
      <c r="BV21">
        <v>33.645451612903202</v>
      </c>
      <c r="BW21">
        <v>500.05048387096798</v>
      </c>
      <c r="BX21">
        <v>101.899967741935</v>
      </c>
      <c r="BY21">
        <v>0.100027477419355</v>
      </c>
      <c r="BZ21">
        <v>35.3230419354839</v>
      </c>
      <c r="CA21">
        <v>35.123167741935497</v>
      </c>
      <c r="CB21">
        <v>999.9</v>
      </c>
      <c r="CC21">
        <v>0</v>
      </c>
      <c r="CD21">
        <v>0</v>
      </c>
      <c r="CE21">
        <v>10000.4796774194</v>
      </c>
      <c r="CF21">
        <v>0</v>
      </c>
      <c r="CG21">
        <v>149.59641935483901</v>
      </c>
      <c r="CH21">
        <v>1399.9919354838701</v>
      </c>
      <c r="CI21">
        <v>0.89999845161290304</v>
      </c>
      <c r="CJ21">
        <v>0.100001519354839</v>
      </c>
      <c r="CK21">
        <v>0</v>
      </c>
      <c r="CL21">
        <v>931.01777419354801</v>
      </c>
      <c r="CM21">
        <v>4.9997499999999997</v>
      </c>
      <c r="CN21">
        <v>12958.561290322599</v>
      </c>
      <c r="CO21">
        <v>12177.987096774201</v>
      </c>
      <c r="CP21">
        <v>48.870870967741901</v>
      </c>
      <c r="CQ21">
        <v>50.100612903225802</v>
      </c>
      <c r="CR21">
        <v>49.761806451612898</v>
      </c>
      <c r="CS21">
        <v>49.725548387096801</v>
      </c>
      <c r="CT21">
        <v>50.503935483870997</v>
      </c>
      <c r="CU21">
        <v>1255.4883870967701</v>
      </c>
      <c r="CV21">
        <v>139.503548387097</v>
      </c>
      <c r="CW21">
        <v>0</v>
      </c>
      <c r="CX21">
        <v>233</v>
      </c>
      <c r="CY21">
        <v>0</v>
      </c>
      <c r="CZ21">
        <v>930.34208000000001</v>
      </c>
      <c r="DA21">
        <v>-36.8350769284758</v>
      </c>
      <c r="DB21">
        <v>-457.00769214142701</v>
      </c>
      <c r="DC21">
        <v>12950.404</v>
      </c>
      <c r="DD21">
        <v>15</v>
      </c>
      <c r="DE21">
        <v>1605210915</v>
      </c>
      <c r="DF21" t="s">
        <v>290</v>
      </c>
      <c r="DG21">
        <v>1605210915</v>
      </c>
      <c r="DH21">
        <v>1605210908</v>
      </c>
      <c r="DI21">
        <v>1</v>
      </c>
      <c r="DJ21">
        <v>-0.376</v>
      </c>
      <c r="DK21">
        <v>0.58399999999999996</v>
      </c>
      <c r="DL21">
        <v>2.085</v>
      </c>
      <c r="DM21">
        <v>0.56000000000000005</v>
      </c>
      <c r="DN21">
        <v>400</v>
      </c>
      <c r="DO21">
        <v>31</v>
      </c>
      <c r="DP21">
        <v>0.34</v>
      </c>
      <c r="DQ21">
        <v>0.11</v>
      </c>
      <c r="DR21">
        <v>10.070028521285799</v>
      </c>
      <c r="DS21">
        <v>0.72164918855557203</v>
      </c>
      <c r="DT21">
        <v>5.9949310610762099E-2</v>
      </c>
      <c r="DU21">
        <v>0</v>
      </c>
      <c r="DV21">
        <v>-12.9875774193548</v>
      </c>
      <c r="DW21">
        <v>-0.963725806451593</v>
      </c>
      <c r="DX21">
        <v>8.0406955684023604E-2</v>
      </c>
      <c r="DY21">
        <v>0</v>
      </c>
      <c r="DZ21">
        <v>2.2509435483871001</v>
      </c>
      <c r="EA21">
        <v>0.27485758064516103</v>
      </c>
      <c r="EB21">
        <v>2.0492338387071402E-2</v>
      </c>
      <c r="EC21">
        <v>0</v>
      </c>
      <c r="ED21">
        <v>0</v>
      </c>
      <c r="EE21">
        <v>3</v>
      </c>
      <c r="EF21" t="s">
        <v>291</v>
      </c>
      <c r="EG21">
        <v>100</v>
      </c>
      <c r="EH21">
        <v>100</v>
      </c>
      <c r="EI21">
        <v>2.0840000000000001</v>
      </c>
      <c r="EJ21">
        <v>0.56000000000000005</v>
      </c>
      <c r="EK21">
        <v>2.0848499999999599</v>
      </c>
      <c r="EL21">
        <v>0</v>
      </c>
      <c r="EM21">
        <v>0</v>
      </c>
      <c r="EN21">
        <v>0</v>
      </c>
      <c r="EO21">
        <v>0.55995000000000805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28.9</v>
      </c>
      <c r="EX21">
        <v>29</v>
      </c>
      <c r="EY21">
        <v>2</v>
      </c>
      <c r="EZ21">
        <v>510.50200000000001</v>
      </c>
      <c r="FA21">
        <v>531.03099999999995</v>
      </c>
      <c r="FB21">
        <v>34.045499999999997</v>
      </c>
      <c r="FC21">
        <v>33.306600000000003</v>
      </c>
      <c r="FD21">
        <v>30.000399999999999</v>
      </c>
      <c r="FE21">
        <v>33.163600000000002</v>
      </c>
      <c r="FF21">
        <v>33.125100000000003</v>
      </c>
      <c r="FG21">
        <v>21.3461</v>
      </c>
      <c r="FH21">
        <v>0</v>
      </c>
      <c r="FI21">
        <v>100</v>
      </c>
      <c r="FJ21">
        <v>-999.9</v>
      </c>
      <c r="FK21">
        <v>400</v>
      </c>
      <c r="FL21">
        <v>32.385300000000001</v>
      </c>
      <c r="FM21">
        <v>101.27200000000001</v>
      </c>
      <c r="FN21">
        <v>100.574</v>
      </c>
    </row>
    <row r="22" spans="1:170" x14ac:dyDescent="0.25">
      <c r="A22">
        <v>6</v>
      </c>
      <c r="B22">
        <v>1605212974.5999999</v>
      </c>
      <c r="C22">
        <v>1445.0999999046301</v>
      </c>
      <c r="D22" t="s">
        <v>313</v>
      </c>
      <c r="E22" t="s">
        <v>314</v>
      </c>
      <c r="F22" t="s">
        <v>309</v>
      </c>
      <c r="G22" t="s">
        <v>310</v>
      </c>
      <c r="H22">
        <v>1605212966.8499999</v>
      </c>
      <c r="I22">
        <f t="shared" si="0"/>
        <v>2.9783376632431273E-3</v>
      </c>
      <c r="J22">
        <f t="shared" si="1"/>
        <v>13.947930658559681</v>
      </c>
      <c r="K22">
        <f t="shared" si="2"/>
        <v>381.80709999999999</v>
      </c>
      <c r="L22">
        <f t="shared" si="3"/>
        <v>215.094363627983</v>
      </c>
      <c r="M22">
        <f t="shared" si="4"/>
        <v>21.939902255632369</v>
      </c>
      <c r="N22">
        <f t="shared" si="5"/>
        <v>38.944816187720228</v>
      </c>
      <c r="O22">
        <f t="shared" si="6"/>
        <v>0.14571972366973923</v>
      </c>
      <c r="P22">
        <f t="shared" si="7"/>
        <v>2.9625467141862321</v>
      </c>
      <c r="Q22">
        <f t="shared" si="8"/>
        <v>0.14185173509560275</v>
      </c>
      <c r="R22">
        <f t="shared" si="9"/>
        <v>8.8996306080872112E-2</v>
      </c>
      <c r="S22">
        <f t="shared" si="10"/>
        <v>231.29352830657592</v>
      </c>
      <c r="T22">
        <f t="shared" si="11"/>
        <v>36.03776831316474</v>
      </c>
      <c r="U22">
        <f t="shared" si="12"/>
        <v>35.102743333333301</v>
      </c>
      <c r="V22">
        <f t="shared" si="13"/>
        <v>5.6805878067905997</v>
      </c>
      <c r="W22">
        <f t="shared" si="14"/>
        <v>62.776698096691575</v>
      </c>
      <c r="X22">
        <f t="shared" si="15"/>
        <v>3.6367695831100515</v>
      </c>
      <c r="Y22">
        <f t="shared" si="16"/>
        <v>5.7931839255204709</v>
      </c>
      <c r="Z22">
        <f t="shared" si="17"/>
        <v>2.0438182236805482</v>
      </c>
      <c r="AA22">
        <f t="shared" si="18"/>
        <v>-131.34469094902192</v>
      </c>
      <c r="AB22">
        <f t="shared" si="19"/>
        <v>56.723960463772322</v>
      </c>
      <c r="AC22">
        <f t="shared" si="20"/>
        <v>4.4838398638647945</v>
      </c>
      <c r="AD22">
        <f t="shared" si="21"/>
        <v>161.15663768519113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52401.073558408891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972.51764000000003</v>
      </c>
      <c r="AR22">
        <v>1492.53</v>
      </c>
      <c r="AS22">
        <f t="shared" si="27"/>
        <v>0.34840998840894322</v>
      </c>
      <c r="AT22">
        <v>0.5</v>
      </c>
      <c r="AU22">
        <f t="shared" si="28"/>
        <v>1180.1981907473214</v>
      </c>
      <c r="AV22">
        <f t="shared" si="29"/>
        <v>13.947930658559681</v>
      </c>
      <c r="AW22">
        <f t="shared" si="30"/>
        <v>205.596418979265</v>
      </c>
      <c r="AX22">
        <f t="shared" si="31"/>
        <v>1.0015477075837671</v>
      </c>
      <c r="AY22">
        <f t="shared" si="32"/>
        <v>1.2307829525800238E-2</v>
      </c>
      <c r="AZ22">
        <f t="shared" si="33"/>
        <v>1.1856043094611164</v>
      </c>
      <c r="BA22" t="s">
        <v>316</v>
      </c>
      <c r="BB22">
        <v>-2.31</v>
      </c>
      <c r="BC22">
        <f t="shared" si="34"/>
        <v>1494.84</v>
      </c>
      <c r="BD22">
        <f t="shared" si="35"/>
        <v>0.34787158491878728</v>
      </c>
      <c r="BE22">
        <f t="shared" si="36"/>
        <v>0.54207677391488152</v>
      </c>
      <c r="BF22">
        <f t="shared" si="37"/>
        <v>0.66921086273682906</v>
      </c>
      <c r="BG22">
        <f t="shared" si="38"/>
        <v>0.69486682712174042</v>
      </c>
      <c r="BH22">
        <f t="shared" si="39"/>
        <v>1400.0156666666701</v>
      </c>
      <c r="BI22">
        <f t="shared" si="40"/>
        <v>1180.1981907473214</v>
      </c>
      <c r="BJ22">
        <f t="shared" si="41"/>
        <v>0.84298927422525405</v>
      </c>
      <c r="BK22">
        <f t="shared" si="42"/>
        <v>0.19597854845050811</v>
      </c>
      <c r="BL22">
        <v>6</v>
      </c>
      <c r="BM22">
        <v>0.5</v>
      </c>
      <c r="BN22" t="s">
        <v>289</v>
      </c>
      <c r="BO22">
        <v>2</v>
      </c>
      <c r="BP22">
        <v>1605212966.8499999</v>
      </c>
      <c r="BQ22">
        <v>381.80709999999999</v>
      </c>
      <c r="BR22">
        <v>399.90859999999998</v>
      </c>
      <c r="BS22">
        <v>35.654153333333298</v>
      </c>
      <c r="BT22">
        <v>32.207689999999999</v>
      </c>
      <c r="BU22">
        <v>379.72233333333298</v>
      </c>
      <c r="BV22">
        <v>35.094180000000001</v>
      </c>
      <c r="BW22">
        <v>500.01650000000001</v>
      </c>
      <c r="BX22">
        <v>101.90130000000001</v>
      </c>
      <c r="BY22">
        <v>9.9988576666666704E-2</v>
      </c>
      <c r="BZ22">
        <v>35.457896666666699</v>
      </c>
      <c r="CA22">
        <v>35.102743333333301</v>
      </c>
      <c r="CB22">
        <v>999.9</v>
      </c>
      <c r="CC22">
        <v>0</v>
      </c>
      <c r="CD22">
        <v>0</v>
      </c>
      <c r="CE22">
        <v>9999.2049999999999</v>
      </c>
      <c r="CF22">
        <v>0</v>
      </c>
      <c r="CG22">
        <v>48.2479266666667</v>
      </c>
      <c r="CH22">
        <v>1400.0156666666701</v>
      </c>
      <c r="CI22">
        <v>0.89999886666666695</v>
      </c>
      <c r="CJ22">
        <v>0.100000903333333</v>
      </c>
      <c r="CK22">
        <v>0</v>
      </c>
      <c r="CL22">
        <v>972.43926666666698</v>
      </c>
      <c r="CM22">
        <v>4.9997499999999997</v>
      </c>
      <c r="CN22">
        <v>13472.643333333301</v>
      </c>
      <c r="CO22">
        <v>12178.176666666701</v>
      </c>
      <c r="CP22">
        <v>48.9895</v>
      </c>
      <c r="CQ22">
        <v>50.228999999999999</v>
      </c>
      <c r="CR22">
        <v>49.843633333333301</v>
      </c>
      <c r="CS22">
        <v>49.918399999999998</v>
      </c>
      <c r="CT22">
        <v>50.616599999999998</v>
      </c>
      <c r="CU22">
        <v>1255.5146666666701</v>
      </c>
      <c r="CV22">
        <v>139.501</v>
      </c>
      <c r="CW22">
        <v>0</v>
      </c>
      <c r="CX22">
        <v>323</v>
      </c>
      <c r="CY22">
        <v>0</v>
      </c>
      <c r="CZ22">
        <v>972.51764000000003</v>
      </c>
      <c r="DA22">
        <v>8.6516154142452102</v>
      </c>
      <c r="DB22">
        <v>112.615384766435</v>
      </c>
      <c r="DC22">
        <v>13473.412</v>
      </c>
      <c r="DD22">
        <v>15</v>
      </c>
      <c r="DE22">
        <v>1605210915</v>
      </c>
      <c r="DF22" t="s">
        <v>290</v>
      </c>
      <c r="DG22">
        <v>1605210915</v>
      </c>
      <c r="DH22">
        <v>1605210908</v>
      </c>
      <c r="DI22">
        <v>1</v>
      </c>
      <c r="DJ22">
        <v>-0.376</v>
      </c>
      <c r="DK22">
        <v>0.58399999999999996</v>
      </c>
      <c r="DL22">
        <v>2.085</v>
      </c>
      <c r="DM22">
        <v>0.56000000000000005</v>
      </c>
      <c r="DN22">
        <v>400</v>
      </c>
      <c r="DO22">
        <v>31</v>
      </c>
      <c r="DP22">
        <v>0.34</v>
      </c>
      <c r="DQ22">
        <v>0.11</v>
      </c>
      <c r="DR22">
        <v>13.948924983962501</v>
      </c>
      <c r="DS22">
        <v>-0.330980284295669</v>
      </c>
      <c r="DT22">
        <v>7.1694018968401593E-2</v>
      </c>
      <c r="DU22">
        <v>1</v>
      </c>
      <c r="DV22">
        <v>-18.103612903225802</v>
      </c>
      <c r="DW22">
        <v>0.272100000000076</v>
      </c>
      <c r="DX22">
        <v>8.4261014373102294E-2</v>
      </c>
      <c r="DY22">
        <v>0</v>
      </c>
      <c r="DZ22">
        <v>3.4449280645161302</v>
      </c>
      <c r="EA22">
        <v>0.12900725806451899</v>
      </c>
      <c r="EB22">
        <v>9.7044075185536306E-3</v>
      </c>
      <c r="EC22">
        <v>1</v>
      </c>
      <c r="ED22">
        <v>2</v>
      </c>
      <c r="EE22">
        <v>3</v>
      </c>
      <c r="EF22" t="s">
        <v>317</v>
      </c>
      <c r="EG22">
        <v>100</v>
      </c>
      <c r="EH22">
        <v>100</v>
      </c>
      <c r="EI22">
        <v>2.085</v>
      </c>
      <c r="EJ22">
        <v>0.56000000000000005</v>
      </c>
      <c r="EK22">
        <v>2.0848499999999599</v>
      </c>
      <c r="EL22">
        <v>0</v>
      </c>
      <c r="EM22">
        <v>0</v>
      </c>
      <c r="EN22">
        <v>0</v>
      </c>
      <c r="EO22">
        <v>0.55995000000000805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34.299999999999997</v>
      </c>
      <c r="EX22">
        <v>34.4</v>
      </c>
      <c r="EY22">
        <v>2</v>
      </c>
      <c r="EZ22">
        <v>510.02100000000002</v>
      </c>
      <c r="FA22">
        <v>529.74300000000005</v>
      </c>
      <c r="FB22">
        <v>34.171399999999998</v>
      </c>
      <c r="FC22">
        <v>33.350200000000001</v>
      </c>
      <c r="FD22">
        <v>30</v>
      </c>
      <c r="FE22">
        <v>33.210799999999999</v>
      </c>
      <c r="FF22">
        <v>33.1646</v>
      </c>
      <c r="FG22">
        <v>21.599799999999998</v>
      </c>
      <c r="FH22">
        <v>0</v>
      </c>
      <c r="FI22">
        <v>100</v>
      </c>
      <c r="FJ22">
        <v>-999.9</v>
      </c>
      <c r="FK22">
        <v>400</v>
      </c>
      <c r="FL22">
        <v>32.385300000000001</v>
      </c>
      <c r="FM22">
        <v>101.28400000000001</v>
      </c>
      <c r="FN22">
        <v>100.59099999999999</v>
      </c>
    </row>
    <row r="23" spans="1:170" x14ac:dyDescent="0.25">
      <c r="A23">
        <v>7</v>
      </c>
      <c r="B23">
        <v>1605213165.5999999</v>
      </c>
      <c r="C23">
        <v>1636.0999999046301</v>
      </c>
      <c r="D23" t="s">
        <v>318</v>
      </c>
      <c r="E23" t="s">
        <v>319</v>
      </c>
      <c r="F23" t="s">
        <v>320</v>
      </c>
      <c r="G23" t="s">
        <v>321</v>
      </c>
      <c r="H23">
        <v>1605213157.5999999</v>
      </c>
      <c r="I23">
        <f t="shared" si="0"/>
        <v>3.0150788321925584E-3</v>
      </c>
      <c r="J23">
        <f t="shared" si="1"/>
        <v>9.6019815240753879</v>
      </c>
      <c r="K23">
        <f t="shared" si="2"/>
        <v>386.992419354839</v>
      </c>
      <c r="L23">
        <f t="shared" si="3"/>
        <v>265.7717491456429</v>
      </c>
      <c r="M23">
        <f t="shared" si="4"/>
        <v>27.107485290237957</v>
      </c>
      <c r="N23">
        <f t="shared" si="5"/>
        <v>39.471431214256576</v>
      </c>
      <c r="O23">
        <f t="shared" si="6"/>
        <v>0.14292723083215739</v>
      </c>
      <c r="P23">
        <f t="shared" si="7"/>
        <v>2.9622305360949213</v>
      </c>
      <c r="Q23">
        <f t="shared" si="8"/>
        <v>0.13920364388177534</v>
      </c>
      <c r="R23">
        <f t="shared" si="9"/>
        <v>8.7328746980497224E-2</v>
      </c>
      <c r="S23">
        <f t="shared" si="10"/>
        <v>231.29450699220138</v>
      </c>
      <c r="T23">
        <f t="shared" si="11"/>
        <v>36.21450269048092</v>
      </c>
      <c r="U23">
        <f t="shared" si="12"/>
        <v>35.361974193548399</v>
      </c>
      <c r="V23">
        <f t="shared" si="13"/>
        <v>5.762583617241444</v>
      </c>
      <c r="W23">
        <f t="shared" si="14"/>
        <v>62.453953239969842</v>
      </c>
      <c r="X23">
        <f t="shared" si="15"/>
        <v>3.6554113858841748</v>
      </c>
      <c r="Y23">
        <f t="shared" si="16"/>
        <v>5.8529703825774027</v>
      </c>
      <c r="Z23">
        <f t="shared" si="17"/>
        <v>2.1071722313572692</v>
      </c>
      <c r="AA23">
        <f t="shared" si="18"/>
        <v>-132.96497649969183</v>
      </c>
      <c r="AB23">
        <f t="shared" si="19"/>
        <v>45.04666942291778</v>
      </c>
      <c r="AC23">
        <f t="shared" si="20"/>
        <v>3.5688915109840891</v>
      </c>
      <c r="AD23">
        <f t="shared" si="21"/>
        <v>146.94509142641141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52360.342701061978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322</v>
      </c>
      <c r="AQ23">
        <v>877.36353846153804</v>
      </c>
      <c r="AR23">
        <v>2221.7199999999998</v>
      </c>
      <c r="AS23">
        <f t="shared" si="27"/>
        <v>0.6050971596503889</v>
      </c>
      <c r="AT23">
        <v>0.5</v>
      </c>
      <c r="AU23">
        <f t="shared" si="28"/>
        <v>1180.2007652634943</v>
      </c>
      <c r="AV23">
        <f t="shared" si="29"/>
        <v>9.6019815240753879</v>
      </c>
      <c r="AW23">
        <f t="shared" si="30"/>
        <v>357.06806543907788</v>
      </c>
      <c r="AX23">
        <f t="shared" si="31"/>
        <v>1.0007066597050933</v>
      </c>
      <c r="AY23">
        <f t="shared" si="32"/>
        <v>8.6254214566780611E-3</v>
      </c>
      <c r="AZ23">
        <f t="shared" si="33"/>
        <v>0.4682678285292477</v>
      </c>
      <c r="BA23" t="s">
        <v>323</v>
      </c>
      <c r="BB23">
        <v>-1.57</v>
      </c>
      <c r="BC23">
        <f t="shared" si="34"/>
        <v>2223.29</v>
      </c>
      <c r="BD23">
        <f t="shared" si="35"/>
        <v>0.60466986382274091</v>
      </c>
      <c r="BE23">
        <f t="shared" si="36"/>
        <v>0.3187719271367947</v>
      </c>
      <c r="BF23">
        <f t="shared" si="37"/>
        <v>0.89252291488349011</v>
      </c>
      <c r="BG23">
        <f t="shared" si="38"/>
        <v>0.40852852548070073</v>
      </c>
      <c r="BH23">
        <f t="shared" si="39"/>
        <v>1400.0183870967701</v>
      </c>
      <c r="BI23">
        <f t="shared" si="40"/>
        <v>1180.2007652634943</v>
      </c>
      <c r="BJ23">
        <f t="shared" si="41"/>
        <v>0.84298947509602817</v>
      </c>
      <c r="BK23">
        <f t="shared" si="42"/>
        <v>0.19597895019205655</v>
      </c>
      <c r="BL23">
        <v>6</v>
      </c>
      <c r="BM23">
        <v>0.5</v>
      </c>
      <c r="BN23" t="s">
        <v>289</v>
      </c>
      <c r="BO23">
        <v>2</v>
      </c>
      <c r="BP23">
        <v>1605213157.5999999</v>
      </c>
      <c r="BQ23">
        <v>386.992419354839</v>
      </c>
      <c r="BR23">
        <v>399.91406451612897</v>
      </c>
      <c r="BS23">
        <v>35.838996774193497</v>
      </c>
      <c r="BT23">
        <v>32.350816129032303</v>
      </c>
      <c r="BU23">
        <v>384.90748387096801</v>
      </c>
      <c r="BV23">
        <v>35.279038709677401</v>
      </c>
      <c r="BW23">
        <v>500.035129032258</v>
      </c>
      <c r="BX23">
        <v>101.895290322581</v>
      </c>
      <c r="BY23">
        <v>0.10006989677419401</v>
      </c>
      <c r="BZ23">
        <v>35.6440451612903</v>
      </c>
      <c r="CA23">
        <v>35.361974193548399</v>
      </c>
      <c r="CB23">
        <v>999.9</v>
      </c>
      <c r="CC23">
        <v>0</v>
      </c>
      <c r="CD23">
        <v>0</v>
      </c>
      <c r="CE23">
        <v>9998.0029032258099</v>
      </c>
      <c r="CF23">
        <v>0</v>
      </c>
      <c r="CG23">
        <v>198.01680645161301</v>
      </c>
      <c r="CH23">
        <v>1400.0183870967701</v>
      </c>
      <c r="CI23">
        <v>0.89999512903225798</v>
      </c>
      <c r="CJ23">
        <v>0.1000048</v>
      </c>
      <c r="CK23">
        <v>0</v>
      </c>
      <c r="CL23">
        <v>878.10451612903205</v>
      </c>
      <c r="CM23">
        <v>4.9997499999999997</v>
      </c>
      <c r="CN23">
        <v>12254.8</v>
      </c>
      <c r="CO23">
        <v>12178.1903225806</v>
      </c>
      <c r="CP23">
        <v>49.126838709677401</v>
      </c>
      <c r="CQ23">
        <v>50.344516129032201</v>
      </c>
      <c r="CR23">
        <v>49.973451612903197</v>
      </c>
      <c r="CS23">
        <v>50.036000000000001</v>
      </c>
      <c r="CT23">
        <v>50.753935483870997</v>
      </c>
      <c r="CU23">
        <v>1255.50774193548</v>
      </c>
      <c r="CV23">
        <v>139.51064516129</v>
      </c>
      <c r="CW23">
        <v>0</v>
      </c>
      <c r="CX23">
        <v>190.40000009536701</v>
      </c>
      <c r="CY23">
        <v>0</v>
      </c>
      <c r="CZ23">
        <v>877.36353846153804</v>
      </c>
      <c r="DA23">
        <v>-56.451076942233897</v>
      </c>
      <c r="DB23">
        <v>-775.88034246277596</v>
      </c>
      <c r="DC23">
        <v>12245.0115384615</v>
      </c>
      <c r="DD23">
        <v>15</v>
      </c>
      <c r="DE23">
        <v>1605210915</v>
      </c>
      <c r="DF23" t="s">
        <v>290</v>
      </c>
      <c r="DG23">
        <v>1605210915</v>
      </c>
      <c r="DH23">
        <v>1605210908</v>
      </c>
      <c r="DI23">
        <v>1</v>
      </c>
      <c r="DJ23">
        <v>-0.376</v>
      </c>
      <c r="DK23">
        <v>0.58399999999999996</v>
      </c>
      <c r="DL23">
        <v>2.085</v>
      </c>
      <c r="DM23">
        <v>0.56000000000000005</v>
      </c>
      <c r="DN23">
        <v>400</v>
      </c>
      <c r="DO23">
        <v>31</v>
      </c>
      <c r="DP23">
        <v>0.34</v>
      </c>
      <c r="DQ23">
        <v>0.11</v>
      </c>
      <c r="DR23">
        <v>9.5930906860547598</v>
      </c>
      <c r="DS23">
        <v>0.57402600775073498</v>
      </c>
      <c r="DT23">
        <v>4.85012506705245E-2</v>
      </c>
      <c r="DU23">
        <v>0</v>
      </c>
      <c r="DV23">
        <v>-12.915467741935499</v>
      </c>
      <c r="DW23">
        <v>-0.84601451612902301</v>
      </c>
      <c r="DX23">
        <v>6.84871609681829E-2</v>
      </c>
      <c r="DY23">
        <v>0</v>
      </c>
      <c r="DZ23">
        <v>3.4846593548387101</v>
      </c>
      <c r="EA23">
        <v>0.42165241935482201</v>
      </c>
      <c r="EB23">
        <v>3.14860395009397E-2</v>
      </c>
      <c r="EC23">
        <v>0</v>
      </c>
      <c r="ED23">
        <v>0</v>
      </c>
      <c r="EE23">
        <v>3</v>
      </c>
      <c r="EF23" t="s">
        <v>291</v>
      </c>
      <c r="EG23">
        <v>100</v>
      </c>
      <c r="EH23">
        <v>100</v>
      </c>
      <c r="EI23">
        <v>2.085</v>
      </c>
      <c r="EJ23">
        <v>0.56000000000000005</v>
      </c>
      <c r="EK23">
        <v>2.0848499999999599</v>
      </c>
      <c r="EL23">
        <v>0</v>
      </c>
      <c r="EM23">
        <v>0</v>
      </c>
      <c r="EN23">
        <v>0</v>
      </c>
      <c r="EO23">
        <v>0.55995000000000805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37.5</v>
      </c>
      <c r="EX23">
        <v>37.6</v>
      </c>
      <c r="EY23">
        <v>2</v>
      </c>
      <c r="EZ23">
        <v>506.70800000000003</v>
      </c>
      <c r="FA23">
        <v>525.99400000000003</v>
      </c>
      <c r="FB23">
        <v>34.294699999999999</v>
      </c>
      <c r="FC23">
        <v>33.441800000000001</v>
      </c>
      <c r="FD23">
        <v>30.000699999999998</v>
      </c>
      <c r="FE23">
        <v>33.291899999999998</v>
      </c>
      <c r="FF23">
        <v>33.246899999999997</v>
      </c>
      <c r="FG23">
        <v>21.7378</v>
      </c>
      <c r="FH23">
        <v>0</v>
      </c>
      <c r="FI23">
        <v>100</v>
      </c>
      <c r="FJ23">
        <v>-999.9</v>
      </c>
      <c r="FK23">
        <v>400</v>
      </c>
      <c r="FL23">
        <v>32.385300000000001</v>
      </c>
      <c r="FM23">
        <v>101.271</v>
      </c>
      <c r="FN23">
        <v>100.557</v>
      </c>
    </row>
    <row r="24" spans="1:170" x14ac:dyDescent="0.25">
      <c r="A24">
        <v>8</v>
      </c>
      <c r="B24">
        <v>1605213380.0999999</v>
      </c>
      <c r="C24">
        <v>1850.5999999046301</v>
      </c>
      <c r="D24" t="s">
        <v>324</v>
      </c>
      <c r="E24" t="s">
        <v>325</v>
      </c>
      <c r="F24" t="s">
        <v>320</v>
      </c>
      <c r="G24" t="s">
        <v>321</v>
      </c>
      <c r="H24">
        <v>1605213372.3499999</v>
      </c>
      <c r="I24">
        <f t="shared" si="0"/>
        <v>3.7971193900238078E-3</v>
      </c>
      <c r="J24">
        <f t="shared" si="1"/>
        <v>12.836255203016584</v>
      </c>
      <c r="K24">
        <f t="shared" si="2"/>
        <v>382.78089999999997</v>
      </c>
      <c r="L24">
        <f t="shared" si="3"/>
        <v>265.59254787057404</v>
      </c>
      <c r="M24">
        <f t="shared" si="4"/>
        <v>27.091047455852383</v>
      </c>
      <c r="N24">
        <f t="shared" si="5"/>
        <v>39.044527454690709</v>
      </c>
      <c r="O24">
        <f t="shared" si="6"/>
        <v>0.19816081328647492</v>
      </c>
      <c r="P24">
        <f t="shared" si="7"/>
        <v>2.9617621038278292</v>
      </c>
      <c r="Q24">
        <f t="shared" si="8"/>
        <v>0.19107887987644592</v>
      </c>
      <c r="R24">
        <f t="shared" si="9"/>
        <v>0.12003949746578341</v>
      </c>
      <c r="S24">
        <f t="shared" si="10"/>
        <v>231.2899545116874</v>
      </c>
      <c r="T24">
        <f t="shared" si="11"/>
        <v>36.074197935551574</v>
      </c>
      <c r="U24">
        <f t="shared" si="12"/>
        <v>35.145313333333299</v>
      </c>
      <c r="V24">
        <f t="shared" si="13"/>
        <v>5.6939828802848798</v>
      </c>
      <c r="W24">
        <f t="shared" si="14"/>
        <v>64.045623842860067</v>
      </c>
      <c r="X24">
        <f t="shared" si="15"/>
        <v>3.7609375668428635</v>
      </c>
      <c r="Y24">
        <f t="shared" si="16"/>
        <v>5.8722787618878671</v>
      </c>
      <c r="Z24">
        <f t="shared" si="17"/>
        <v>1.9330453134420162</v>
      </c>
      <c r="AA24">
        <f t="shared" si="18"/>
        <v>-167.45296510004994</v>
      </c>
      <c r="AB24">
        <f t="shared" si="19"/>
        <v>89.177686357074535</v>
      </c>
      <c r="AC24">
        <f t="shared" si="20"/>
        <v>7.0609715421964951</v>
      </c>
      <c r="AD24">
        <f t="shared" si="21"/>
        <v>160.07564731090849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52337.02069119169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326</v>
      </c>
      <c r="AQ24">
        <v>894.03168000000005</v>
      </c>
      <c r="AR24">
        <v>2627.79</v>
      </c>
      <c r="AS24">
        <f t="shared" si="27"/>
        <v>0.65977811012295495</v>
      </c>
      <c r="AT24">
        <v>0.5</v>
      </c>
      <c r="AU24">
        <f t="shared" si="28"/>
        <v>1180.1801807473109</v>
      </c>
      <c r="AV24">
        <f t="shared" si="29"/>
        <v>12.836255203016584</v>
      </c>
      <c r="AW24">
        <f t="shared" si="30"/>
        <v>389.32852462901411</v>
      </c>
      <c r="AX24">
        <f t="shared" si="31"/>
        <v>1.0035657339437321</v>
      </c>
      <c r="AY24">
        <f t="shared" si="32"/>
        <v>1.1366063336480386E-2</v>
      </c>
      <c r="AZ24">
        <f t="shared" si="33"/>
        <v>0.24137773566380874</v>
      </c>
      <c r="BA24" t="s">
        <v>327</v>
      </c>
      <c r="BB24">
        <v>-9.3699999999999992</v>
      </c>
      <c r="BC24">
        <f t="shared" si="34"/>
        <v>2637.16</v>
      </c>
      <c r="BD24">
        <f t="shared" si="35"/>
        <v>0.65743387583612678</v>
      </c>
      <c r="BE24">
        <f t="shared" si="36"/>
        <v>0.19388650292683673</v>
      </c>
      <c r="BF24">
        <f t="shared" si="37"/>
        <v>0.90662890973356058</v>
      </c>
      <c r="BG24">
        <f t="shared" si="38"/>
        <v>0.24907297322768429</v>
      </c>
      <c r="BH24">
        <f t="shared" si="39"/>
        <v>1399.9943333333299</v>
      </c>
      <c r="BI24">
        <f t="shared" si="40"/>
        <v>1180.1801807473109</v>
      </c>
      <c r="BJ24">
        <f t="shared" si="41"/>
        <v>0.8429892554903059</v>
      </c>
      <c r="BK24">
        <f t="shared" si="42"/>
        <v>0.19597851098061189</v>
      </c>
      <c r="BL24">
        <v>6</v>
      </c>
      <c r="BM24">
        <v>0.5</v>
      </c>
      <c r="BN24" t="s">
        <v>289</v>
      </c>
      <c r="BO24">
        <v>2</v>
      </c>
      <c r="BP24">
        <v>1605213372.3499999</v>
      </c>
      <c r="BQ24">
        <v>382.78089999999997</v>
      </c>
      <c r="BR24">
        <v>399.927866666667</v>
      </c>
      <c r="BS24">
        <v>36.871110000000002</v>
      </c>
      <c r="BT24">
        <v>32.482750000000003</v>
      </c>
      <c r="BU24">
        <v>380.69600000000003</v>
      </c>
      <c r="BV24">
        <v>36.311146666666701</v>
      </c>
      <c r="BW24">
        <v>500.02033333333299</v>
      </c>
      <c r="BX24">
        <v>101.902266666667</v>
      </c>
      <c r="BY24">
        <v>0.100020946666667</v>
      </c>
      <c r="BZ24">
        <v>35.703809999999997</v>
      </c>
      <c r="CA24">
        <v>35.145313333333299</v>
      </c>
      <c r="CB24">
        <v>999.9</v>
      </c>
      <c r="CC24">
        <v>0</v>
      </c>
      <c r="CD24">
        <v>0</v>
      </c>
      <c r="CE24">
        <v>9994.6643333333304</v>
      </c>
      <c r="CF24">
        <v>0</v>
      </c>
      <c r="CG24">
        <v>196.94933333333299</v>
      </c>
      <c r="CH24">
        <v>1399.9943333333299</v>
      </c>
      <c r="CI24">
        <v>0.90000013333333295</v>
      </c>
      <c r="CJ24">
        <v>9.9999820000000003E-2</v>
      </c>
      <c r="CK24">
        <v>0</v>
      </c>
      <c r="CL24">
        <v>894.2559</v>
      </c>
      <c r="CM24">
        <v>4.9997499999999997</v>
      </c>
      <c r="CN24">
        <v>12453.9666666667</v>
      </c>
      <c r="CO24">
        <v>12178.003333333299</v>
      </c>
      <c r="CP24">
        <v>49.320399999999999</v>
      </c>
      <c r="CQ24">
        <v>50.597700000000003</v>
      </c>
      <c r="CR24">
        <v>50.184966666666597</v>
      </c>
      <c r="CS24">
        <v>50.270666666666699</v>
      </c>
      <c r="CT24">
        <v>50.941200000000002</v>
      </c>
      <c r="CU24">
        <v>1255.4963333333301</v>
      </c>
      <c r="CV24">
        <v>139.49799999999999</v>
      </c>
      <c r="CW24">
        <v>0</v>
      </c>
      <c r="CX24">
        <v>213.90000009536701</v>
      </c>
      <c r="CY24">
        <v>0</v>
      </c>
      <c r="CZ24">
        <v>894.03168000000005</v>
      </c>
      <c r="DA24">
        <v>-18.3160768889141</v>
      </c>
      <c r="DB24">
        <v>-228.69230732161699</v>
      </c>
      <c r="DC24">
        <v>12451.388000000001</v>
      </c>
      <c r="DD24">
        <v>15</v>
      </c>
      <c r="DE24">
        <v>1605210915</v>
      </c>
      <c r="DF24" t="s">
        <v>290</v>
      </c>
      <c r="DG24">
        <v>1605210915</v>
      </c>
      <c r="DH24">
        <v>1605210908</v>
      </c>
      <c r="DI24">
        <v>1</v>
      </c>
      <c r="DJ24">
        <v>-0.376</v>
      </c>
      <c r="DK24">
        <v>0.58399999999999996</v>
      </c>
      <c r="DL24">
        <v>2.085</v>
      </c>
      <c r="DM24">
        <v>0.56000000000000005</v>
      </c>
      <c r="DN24">
        <v>400</v>
      </c>
      <c r="DO24">
        <v>31</v>
      </c>
      <c r="DP24">
        <v>0.34</v>
      </c>
      <c r="DQ24">
        <v>0.11</v>
      </c>
      <c r="DR24">
        <v>12.820535681491</v>
      </c>
      <c r="DS24">
        <v>0.97979764054538399</v>
      </c>
      <c r="DT24">
        <v>7.4875426903395104E-2</v>
      </c>
      <c r="DU24">
        <v>0</v>
      </c>
      <c r="DV24">
        <v>-17.140187096774198</v>
      </c>
      <c r="DW24">
        <v>-1.38787741935482</v>
      </c>
      <c r="DX24">
        <v>0.10557697006307901</v>
      </c>
      <c r="DY24">
        <v>0</v>
      </c>
      <c r="DZ24">
        <v>4.3862596774193596</v>
      </c>
      <c r="EA24">
        <v>0.51441435483869702</v>
      </c>
      <c r="EB24">
        <v>3.8348249611723402E-2</v>
      </c>
      <c r="EC24">
        <v>0</v>
      </c>
      <c r="ED24">
        <v>0</v>
      </c>
      <c r="EE24">
        <v>3</v>
      </c>
      <c r="EF24" t="s">
        <v>291</v>
      </c>
      <c r="EG24">
        <v>100</v>
      </c>
      <c r="EH24">
        <v>100</v>
      </c>
      <c r="EI24">
        <v>2.085</v>
      </c>
      <c r="EJ24">
        <v>0.55989999999999995</v>
      </c>
      <c r="EK24">
        <v>2.0848499999999599</v>
      </c>
      <c r="EL24">
        <v>0</v>
      </c>
      <c r="EM24">
        <v>0</v>
      </c>
      <c r="EN24">
        <v>0</v>
      </c>
      <c r="EO24">
        <v>0.55995000000000805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41.1</v>
      </c>
      <c r="EX24">
        <v>41.2</v>
      </c>
      <c r="EY24">
        <v>2</v>
      </c>
      <c r="EZ24">
        <v>507.02800000000002</v>
      </c>
      <c r="FA24">
        <v>526.17499999999995</v>
      </c>
      <c r="FB24">
        <v>34.370800000000003</v>
      </c>
      <c r="FC24">
        <v>33.649000000000001</v>
      </c>
      <c r="FD24">
        <v>30.000599999999999</v>
      </c>
      <c r="FE24">
        <v>33.488799999999998</v>
      </c>
      <c r="FF24">
        <v>33.444200000000002</v>
      </c>
      <c r="FG24">
        <v>21.884599999999999</v>
      </c>
      <c r="FH24">
        <v>0</v>
      </c>
      <c r="FI24">
        <v>100</v>
      </c>
      <c r="FJ24">
        <v>-999.9</v>
      </c>
      <c r="FK24">
        <v>400</v>
      </c>
      <c r="FL24">
        <v>37.4985</v>
      </c>
      <c r="FM24">
        <v>101.22799999999999</v>
      </c>
      <c r="FN24">
        <v>100.52200000000001</v>
      </c>
    </row>
    <row r="25" spans="1:170" x14ac:dyDescent="0.25">
      <c r="A25">
        <v>9</v>
      </c>
      <c r="B25">
        <v>1605213765.5999999</v>
      </c>
      <c r="C25">
        <v>2236.0999999046298</v>
      </c>
      <c r="D25" t="s">
        <v>328</v>
      </c>
      <c r="E25" t="s">
        <v>329</v>
      </c>
      <c r="F25" t="s">
        <v>330</v>
      </c>
      <c r="G25" t="s">
        <v>331</v>
      </c>
      <c r="H25">
        <v>1605213757.8499999</v>
      </c>
      <c r="I25">
        <f t="shared" si="0"/>
        <v>1.010550991743901E-3</v>
      </c>
      <c r="J25">
        <f t="shared" si="1"/>
        <v>6.4229475173101616</v>
      </c>
      <c r="K25">
        <f t="shared" si="2"/>
        <v>391.76060000000001</v>
      </c>
      <c r="L25">
        <f t="shared" si="3"/>
        <v>145.27357249870073</v>
      </c>
      <c r="M25">
        <f t="shared" si="4"/>
        <v>14.816363583165197</v>
      </c>
      <c r="N25">
        <f t="shared" si="5"/>
        <v>39.9554260786893</v>
      </c>
      <c r="O25">
        <f t="shared" si="6"/>
        <v>4.3759288268422604E-2</v>
      </c>
      <c r="P25">
        <f t="shared" si="7"/>
        <v>2.9624027687837224</v>
      </c>
      <c r="Q25">
        <f t="shared" si="8"/>
        <v>4.3403334672770452E-2</v>
      </c>
      <c r="R25">
        <f t="shared" si="9"/>
        <v>2.715882370354902E-2</v>
      </c>
      <c r="S25">
        <f t="shared" si="10"/>
        <v>231.29519114922724</v>
      </c>
      <c r="T25">
        <f t="shared" si="11"/>
        <v>36.743806638683076</v>
      </c>
      <c r="U25">
        <f t="shared" si="12"/>
        <v>35.263646666666702</v>
      </c>
      <c r="V25">
        <f t="shared" si="13"/>
        <v>5.7313619472633199</v>
      </c>
      <c r="W25">
        <f t="shared" si="14"/>
        <v>59.126484560861691</v>
      </c>
      <c r="X25">
        <f t="shared" si="15"/>
        <v>3.4638083250004419</v>
      </c>
      <c r="Y25">
        <f t="shared" si="16"/>
        <v>5.8583025030601643</v>
      </c>
      <c r="Z25">
        <f t="shared" si="17"/>
        <v>2.267553622262878</v>
      </c>
      <c r="AA25">
        <f t="shared" si="18"/>
        <v>-44.565298735906033</v>
      </c>
      <c r="AB25">
        <f t="shared" si="19"/>
        <v>63.391719329409803</v>
      </c>
      <c r="AC25">
        <f t="shared" si="20"/>
        <v>5.0200180021594401</v>
      </c>
      <c r="AD25">
        <f t="shared" si="21"/>
        <v>255.14162974489045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52362.318988147039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332</v>
      </c>
      <c r="AQ25">
        <v>943.14065384615401</v>
      </c>
      <c r="AR25">
        <v>1145.28</v>
      </c>
      <c r="AS25">
        <f t="shared" si="27"/>
        <v>0.17649775264899936</v>
      </c>
      <c r="AT25">
        <v>0.5</v>
      </c>
      <c r="AU25">
        <f t="shared" si="28"/>
        <v>1180.2043607473693</v>
      </c>
      <c r="AV25">
        <f t="shared" si="29"/>
        <v>6.4229475173101616</v>
      </c>
      <c r="AW25">
        <f t="shared" si="30"/>
        <v>104.15170866922979</v>
      </c>
      <c r="AX25">
        <f t="shared" si="31"/>
        <v>0.998611693210394</v>
      </c>
      <c r="AY25">
        <f t="shared" si="32"/>
        <v>5.9317650654105072E-3</v>
      </c>
      <c r="AZ25">
        <f t="shared" si="33"/>
        <v>1.8482816429170161</v>
      </c>
      <c r="BA25" t="s">
        <v>333</v>
      </c>
      <c r="BB25">
        <v>1.59</v>
      </c>
      <c r="BC25">
        <f t="shared" si="34"/>
        <v>1143.69</v>
      </c>
      <c r="BD25">
        <f t="shared" si="35"/>
        <v>0.17674312633130126</v>
      </c>
      <c r="BE25">
        <f t="shared" si="36"/>
        <v>0.64922757008915843</v>
      </c>
      <c r="BF25">
        <f t="shared" si="37"/>
        <v>0.47030688472717325</v>
      </c>
      <c r="BG25">
        <f t="shared" si="38"/>
        <v>0.83122494399779623</v>
      </c>
      <c r="BH25">
        <f t="shared" si="39"/>
        <v>1400.0226666666699</v>
      </c>
      <c r="BI25">
        <f t="shared" si="40"/>
        <v>1180.2043607473693</v>
      </c>
      <c r="BJ25">
        <f t="shared" si="41"/>
        <v>0.84298946641866268</v>
      </c>
      <c r="BK25">
        <f t="shared" si="42"/>
        <v>0.1959789328373254</v>
      </c>
      <c r="BL25">
        <v>6</v>
      </c>
      <c r="BM25">
        <v>0.5</v>
      </c>
      <c r="BN25" t="s">
        <v>289</v>
      </c>
      <c r="BO25">
        <v>2</v>
      </c>
      <c r="BP25">
        <v>1605213757.8499999</v>
      </c>
      <c r="BQ25">
        <v>391.76060000000001</v>
      </c>
      <c r="BR25">
        <v>399.94293333333297</v>
      </c>
      <c r="BS25">
        <v>33.962436666666697</v>
      </c>
      <c r="BT25">
        <v>32.790999999999997</v>
      </c>
      <c r="BU25">
        <v>389.68</v>
      </c>
      <c r="BV25">
        <v>33.404796666666698</v>
      </c>
      <c r="BW25">
        <v>500.01690000000002</v>
      </c>
      <c r="BX25">
        <v>101.88939999999999</v>
      </c>
      <c r="BY25">
        <v>9.9993723333333395E-2</v>
      </c>
      <c r="BZ25">
        <v>35.660566666666703</v>
      </c>
      <c r="CA25">
        <v>35.263646666666702</v>
      </c>
      <c r="CB25">
        <v>999.9</v>
      </c>
      <c r="CC25">
        <v>0</v>
      </c>
      <c r="CD25">
        <v>0</v>
      </c>
      <c r="CE25">
        <v>9999.5570000000007</v>
      </c>
      <c r="CF25">
        <v>0</v>
      </c>
      <c r="CG25">
        <v>202.721566666667</v>
      </c>
      <c r="CH25">
        <v>1400.0226666666699</v>
      </c>
      <c r="CI25">
        <v>0.89999459999999998</v>
      </c>
      <c r="CJ25">
        <v>0.10000534</v>
      </c>
      <c r="CK25">
        <v>0</v>
      </c>
      <c r="CL25">
        <v>943.08583333333297</v>
      </c>
      <c r="CM25">
        <v>4.9997499999999997</v>
      </c>
      <c r="CN25">
        <v>13307.303333333301</v>
      </c>
      <c r="CO25">
        <v>12178.24</v>
      </c>
      <c r="CP25">
        <v>49.633200000000002</v>
      </c>
      <c r="CQ25">
        <v>50.928733333333298</v>
      </c>
      <c r="CR25">
        <v>50.483066666666701</v>
      </c>
      <c r="CS25">
        <v>50.595666666666702</v>
      </c>
      <c r="CT25">
        <v>51.2164</v>
      </c>
      <c r="CU25">
        <v>1255.5119999999999</v>
      </c>
      <c r="CV25">
        <v>139.51066666666699</v>
      </c>
      <c r="CW25">
        <v>0</v>
      </c>
      <c r="CX25">
        <v>160.39999985694899</v>
      </c>
      <c r="CY25">
        <v>0</v>
      </c>
      <c r="CZ25">
        <v>943.14065384615401</v>
      </c>
      <c r="DA25">
        <v>-200.79326497821199</v>
      </c>
      <c r="DB25">
        <v>-2884.8854705038102</v>
      </c>
      <c r="DC25">
        <v>13307.757692307699</v>
      </c>
      <c r="DD25">
        <v>15</v>
      </c>
      <c r="DE25">
        <v>1605213428.5999999</v>
      </c>
      <c r="DF25" t="s">
        <v>334</v>
      </c>
      <c r="DG25">
        <v>1605213428.5999999</v>
      </c>
      <c r="DH25">
        <v>1605213424.0999999</v>
      </c>
      <c r="DI25">
        <v>2</v>
      </c>
      <c r="DJ25">
        <v>-4.0000000000000001E-3</v>
      </c>
      <c r="DK25">
        <v>-2E-3</v>
      </c>
      <c r="DL25">
        <v>2.081</v>
      </c>
      <c r="DM25">
        <v>0.55800000000000005</v>
      </c>
      <c r="DN25">
        <v>400</v>
      </c>
      <c r="DO25">
        <v>33</v>
      </c>
      <c r="DP25">
        <v>0.1</v>
      </c>
      <c r="DQ25">
        <v>0.02</v>
      </c>
      <c r="DR25">
        <v>6.4178008635363897</v>
      </c>
      <c r="DS25">
        <v>0.33196442450023</v>
      </c>
      <c r="DT25">
        <v>2.7267319058456699E-2</v>
      </c>
      <c r="DU25">
        <v>1</v>
      </c>
      <c r="DV25">
        <v>-8.1769896774193604</v>
      </c>
      <c r="DW25">
        <v>-0.471203709677394</v>
      </c>
      <c r="DX25">
        <v>3.84855609693006E-2</v>
      </c>
      <c r="DY25">
        <v>0</v>
      </c>
      <c r="DZ25">
        <v>1.16918161290323</v>
      </c>
      <c r="EA25">
        <v>0.18318677419354701</v>
      </c>
      <c r="EB25">
        <v>1.36773691341135E-2</v>
      </c>
      <c r="EC25">
        <v>1</v>
      </c>
      <c r="ED25">
        <v>2</v>
      </c>
      <c r="EE25">
        <v>3</v>
      </c>
      <c r="EF25" t="s">
        <v>317</v>
      </c>
      <c r="EG25">
        <v>100</v>
      </c>
      <c r="EH25">
        <v>100</v>
      </c>
      <c r="EI25">
        <v>2.08</v>
      </c>
      <c r="EJ25">
        <v>0.55759999999999998</v>
      </c>
      <c r="EK25">
        <v>2.0805238095237502</v>
      </c>
      <c r="EL25">
        <v>0</v>
      </c>
      <c r="EM25">
        <v>0</v>
      </c>
      <c r="EN25">
        <v>0</v>
      </c>
      <c r="EO25">
        <v>0.55763500000000499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5.6</v>
      </c>
      <c r="EX25">
        <v>5.7</v>
      </c>
      <c r="EY25">
        <v>2</v>
      </c>
      <c r="EZ25">
        <v>516.91899999999998</v>
      </c>
      <c r="FA25">
        <v>523.23400000000004</v>
      </c>
      <c r="FB25">
        <v>34.314999999999998</v>
      </c>
      <c r="FC25">
        <v>33.641500000000001</v>
      </c>
      <c r="FD25">
        <v>30.0002</v>
      </c>
      <c r="FE25">
        <v>33.519199999999998</v>
      </c>
      <c r="FF25">
        <v>33.4818</v>
      </c>
      <c r="FG25">
        <v>22.086500000000001</v>
      </c>
      <c r="FH25">
        <v>0</v>
      </c>
      <c r="FI25">
        <v>100</v>
      </c>
      <c r="FJ25">
        <v>-999.9</v>
      </c>
      <c r="FK25">
        <v>400</v>
      </c>
      <c r="FL25">
        <v>33.871299999999998</v>
      </c>
      <c r="FM25">
        <v>101.259</v>
      </c>
      <c r="FN25">
        <v>100.55200000000001</v>
      </c>
    </row>
    <row r="26" spans="1:170" x14ac:dyDescent="0.25">
      <c r="A26">
        <v>10</v>
      </c>
      <c r="B26">
        <v>1605213982.5999999</v>
      </c>
      <c r="C26">
        <v>2453.0999999046298</v>
      </c>
      <c r="D26" t="s">
        <v>335</v>
      </c>
      <c r="E26" t="s">
        <v>336</v>
      </c>
      <c r="F26" t="s">
        <v>330</v>
      </c>
      <c r="G26" t="s">
        <v>331</v>
      </c>
      <c r="H26">
        <v>1605213974.5999999</v>
      </c>
      <c r="I26">
        <f t="shared" si="0"/>
        <v>1.0405631592956162E-3</v>
      </c>
      <c r="J26">
        <f t="shared" si="1"/>
        <v>6.9973275874545307</v>
      </c>
      <c r="K26">
        <f t="shared" si="2"/>
        <v>391.078451612903</v>
      </c>
      <c r="L26">
        <f t="shared" si="3"/>
        <v>138.64800818932579</v>
      </c>
      <c r="M26">
        <f t="shared" si="4"/>
        <v>14.140680238645649</v>
      </c>
      <c r="N26">
        <f t="shared" si="5"/>
        <v>39.886006331452421</v>
      </c>
      <c r="O26">
        <f t="shared" si="6"/>
        <v>4.6442300524027882E-2</v>
      </c>
      <c r="P26">
        <f t="shared" si="7"/>
        <v>2.9615407288243198</v>
      </c>
      <c r="Q26">
        <f t="shared" si="8"/>
        <v>4.604145974703662E-2</v>
      </c>
      <c r="R26">
        <f t="shared" si="9"/>
        <v>2.8811637804469256E-2</v>
      </c>
      <c r="S26">
        <f t="shared" si="10"/>
        <v>231.28793619163466</v>
      </c>
      <c r="T26">
        <f t="shared" si="11"/>
        <v>36.567881477582873</v>
      </c>
      <c r="U26">
        <f t="shared" si="12"/>
        <v>35.1136967741935</v>
      </c>
      <c r="V26">
        <f t="shared" si="13"/>
        <v>5.6840317963574201</v>
      </c>
      <c r="W26">
        <f t="shared" si="14"/>
        <v>60.00246361474106</v>
      </c>
      <c r="X26">
        <f t="shared" si="15"/>
        <v>3.4825901698378474</v>
      </c>
      <c r="Y26">
        <f t="shared" si="16"/>
        <v>5.8040786328351102</v>
      </c>
      <c r="Z26">
        <f t="shared" si="17"/>
        <v>2.2014416265195726</v>
      </c>
      <c r="AA26">
        <f t="shared" si="18"/>
        <v>-45.888835324936672</v>
      </c>
      <c r="AB26">
        <f t="shared" si="19"/>
        <v>60.391599751024835</v>
      </c>
      <c r="AC26">
        <f t="shared" si="20"/>
        <v>4.7764219381687036</v>
      </c>
      <c r="AD26">
        <f t="shared" si="21"/>
        <v>250.56712255589153</v>
      </c>
      <c r="AE26">
        <v>3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52366.399504839173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337</v>
      </c>
      <c r="AQ26">
        <v>1060.8563999999999</v>
      </c>
      <c r="AR26">
        <v>1275.5899999999999</v>
      </c>
      <c r="AS26">
        <f t="shared" si="27"/>
        <v>0.16834061101137521</v>
      </c>
      <c r="AT26">
        <v>0.5</v>
      </c>
      <c r="AU26">
        <f t="shared" si="28"/>
        <v>1180.1716942956614</v>
      </c>
      <c r="AV26">
        <f t="shared" si="29"/>
        <v>6.9973275874545307</v>
      </c>
      <c r="AW26">
        <f t="shared" si="30"/>
        <v>99.335412058030769</v>
      </c>
      <c r="AX26">
        <f t="shared" si="31"/>
        <v>0.99881623405639741</v>
      </c>
      <c r="AY26">
        <f t="shared" si="32"/>
        <v>6.4186212090026748E-3</v>
      </c>
      <c r="AZ26">
        <f t="shared" si="33"/>
        <v>1.5573107346404409</v>
      </c>
      <c r="BA26" t="s">
        <v>338</v>
      </c>
      <c r="BB26">
        <v>1.51</v>
      </c>
      <c r="BC26">
        <f t="shared" si="34"/>
        <v>1274.08</v>
      </c>
      <c r="BD26">
        <f t="shared" si="35"/>
        <v>0.16854012306919505</v>
      </c>
      <c r="BE26">
        <f t="shared" si="36"/>
        <v>0.60924623608755535</v>
      </c>
      <c r="BF26">
        <f t="shared" si="37"/>
        <v>0.38337544479342772</v>
      </c>
      <c r="BG26">
        <f t="shared" si="38"/>
        <v>0.78005481812272393</v>
      </c>
      <c r="BH26">
        <f t="shared" si="39"/>
        <v>1399.98451612903</v>
      </c>
      <c r="BI26">
        <f t="shared" si="40"/>
        <v>1180.1716942956614</v>
      </c>
      <c r="BJ26">
        <f t="shared" si="41"/>
        <v>0.84298910502156621</v>
      </c>
      <c r="BK26">
        <f t="shared" si="42"/>
        <v>0.19597821004313248</v>
      </c>
      <c r="BL26">
        <v>6</v>
      </c>
      <c r="BM26">
        <v>0.5</v>
      </c>
      <c r="BN26" t="s">
        <v>289</v>
      </c>
      <c r="BO26">
        <v>2</v>
      </c>
      <c r="BP26">
        <v>1605213974.5999999</v>
      </c>
      <c r="BQ26">
        <v>391.078451612903</v>
      </c>
      <c r="BR26">
        <v>399.96358064516102</v>
      </c>
      <c r="BS26">
        <v>34.146461290322598</v>
      </c>
      <c r="BT26">
        <v>32.940422580645198</v>
      </c>
      <c r="BU26">
        <v>388.99799999999999</v>
      </c>
      <c r="BV26">
        <v>33.5888225806452</v>
      </c>
      <c r="BW26">
        <v>499.99967741935501</v>
      </c>
      <c r="BX26">
        <v>101.88977419354801</v>
      </c>
      <c r="BY26">
        <v>0.100008590322581</v>
      </c>
      <c r="BZ26">
        <v>35.491941935483901</v>
      </c>
      <c r="CA26">
        <v>35.1136967741935</v>
      </c>
      <c r="CB26">
        <v>999.9</v>
      </c>
      <c r="CC26">
        <v>0</v>
      </c>
      <c r="CD26">
        <v>0</v>
      </c>
      <c r="CE26">
        <v>9994.6354838709703</v>
      </c>
      <c r="CF26">
        <v>0</v>
      </c>
      <c r="CG26">
        <v>42.449951612903199</v>
      </c>
      <c r="CH26">
        <v>1399.98451612903</v>
      </c>
      <c r="CI26">
        <v>0.90000454838709698</v>
      </c>
      <c r="CJ26">
        <v>9.9995303225806395E-2</v>
      </c>
      <c r="CK26">
        <v>0</v>
      </c>
      <c r="CL26">
        <v>1064.92677419355</v>
      </c>
      <c r="CM26">
        <v>4.9997499999999997</v>
      </c>
      <c r="CN26">
        <v>14934.5064516129</v>
      </c>
      <c r="CO26">
        <v>12177.9225806452</v>
      </c>
      <c r="CP26">
        <v>49.554000000000002</v>
      </c>
      <c r="CQ26">
        <v>50.840451612903202</v>
      </c>
      <c r="CR26">
        <v>50.483741935483899</v>
      </c>
      <c r="CS26">
        <v>50.436999999999998</v>
      </c>
      <c r="CT26">
        <v>51.137</v>
      </c>
      <c r="CU26">
        <v>1255.49451612903</v>
      </c>
      <c r="CV26">
        <v>139.49</v>
      </c>
      <c r="CW26">
        <v>0</v>
      </c>
      <c r="CX26">
        <v>216.09999990463299</v>
      </c>
      <c r="CY26">
        <v>0</v>
      </c>
      <c r="CZ26">
        <v>1060.8563999999999</v>
      </c>
      <c r="DA26">
        <v>-311.084615859081</v>
      </c>
      <c r="DB26">
        <v>-4410.1076989562098</v>
      </c>
      <c r="DC26">
        <v>14877.075999999999</v>
      </c>
      <c r="DD26">
        <v>15</v>
      </c>
      <c r="DE26">
        <v>1605213428.5999999</v>
      </c>
      <c r="DF26" t="s">
        <v>334</v>
      </c>
      <c r="DG26">
        <v>1605213428.5999999</v>
      </c>
      <c r="DH26">
        <v>1605213424.0999999</v>
      </c>
      <c r="DI26">
        <v>2</v>
      </c>
      <c r="DJ26">
        <v>-4.0000000000000001E-3</v>
      </c>
      <c r="DK26">
        <v>-2E-3</v>
      </c>
      <c r="DL26">
        <v>2.081</v>
      </c>
      <c r="DM26">
        <v>0.55800000000000005</v>
      </c>
      <c r="DN26">
        <v>400</v>
      </c>
      <c r="DO26">
        <v>33</v>
      </c>
      <c r="DP26">
        <v>0.1</v>
      </c>
      <c r="DQ26">
        <v>0.02</v>
      </c>
      <c r="DR26">
        <v>6.9979236452168303</v>
      </c>
      <c r="DS26">
        <v>5.4737090327106101E-2</v>
      </c>
      <c r="DT26">
        <v>2.28586850607836E-2</v>
      </c>
      <c r="DU26">
        <v>1</v>
      </c>
      <c r="DV26">
        <v>-8.8849874193548395</v>
      </c>
      <c r="DW26">
        <v>-0.174164999999987</v>
      </c>
      <c r="DX26">
        <v>3.05087485039253E-2</v>
      </c>
      <c r="DY26">
        <v>1</v>
      </c>
      <c r="DZ26">
        <v>1.2035067741935499</v>
      </c>
      <c r="EA26">
        <v>0.307135645161288</v>
      </c>
      <c r="EB26">
        <v>2.2933862045103798E-2</v>
      </c>
      <c r="EC26">
        <v>0</v>
      </c>
      <c r="ED26">
        <v>2</v>
      </c>
      <c r="EE26">
        <v>3</v>
      </c>
      <c r="EF26" t="s">
        <v>317</v>
      </c>
      <c r="EG26">
        <v>100</v>
      </c>
      <c r="EH26">
        <v>100</v>
      </c>
      <c r="EI26">
        <v>2.08</v>
      </c>
      <c r="EJ26">
        <v>0.55769999999999997</v>
      </c>
      <c r="EK26">
        <v>2.0805238095237502</v>
      </c>
      <c r="EL26">
        <v>0</v>
      </c>
      <c r="EM26">
        <v>0</v>
      </c>
      <c r="EN26">
        <v>0</v>
      </c>
      <c r="EO26">
        <v>0.55763500000000499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9.1999999999999993</v>
      </c>
      <c r="EX26">
        <v>9.3000000000000007</v>
      </c>
      <c r="EY26">
        <v>2</v>
      </c>
      <c r="EZ26">
        <v>491.4</v>
      </c>
      <c r="FA26">
        <v>524.91999999999996</v>
      </c>
      <c r="FB26">
        <v>34.207999999999998</v>
      </c>
      <c r="FC26">
        <v>33.641500000000001</v>
      </c>
      <c r="FD26">
        <v>30.0002</v>
      </c>
      <c r="FE26">
        <v>33.523299999999999</v>
      </c>
      <c r="FF26">
        <v>33.484699999999997</v>
      </c>
      <c r="FG26">
        <v>22.172699999999999</v>
      </c>
      <c r="FH26">
        <v>0</v>
      </c>
      <c r="FI26">
        <v>100</v>
      </c>
      <c r="FJ26">
        <v>-999.9</v>
      </c>
      <c r="FK26">
        <v>400</v>
      </c>
      <c r="FL26">
        <v>33.871299999999998</v>
      </c>
      <c r="FM26">
        <v>101.267</v>
      </c>
      <c r="FN26">
        <v>100.55500000000001</v>
      </c>
    </row>
    <row r="27" spans="1:170" x14ac:dyDescent="0.25">
      <c r="A27">
        <v>11</v>
      </c>
      <c r="B27">
        <v>1605214290.5</v>
      </c>
      <c r="C27">
        <v>2761</v>
      </c>
      <c r="D27" t="s">
        <v>339</v>
      </c>
      <c r="E27" t="s">
        <v>340</v>
      </c>
      <c r="F27" t="s">
        <v>320</v>
      </c>
      <c r="G27" t="s">
        <v>321</v>
      </c>
      <c r="H27">
        <v>1605214282.5</v>
      </c>
      <c r="I27">
        <f t="shared" si="0"/>
        <v>2.8096252278465312E-3</v>
      </c>
      <c r="J27">
        <f t="shared" si="1"/>
        <v>9.6551833315048512</v>
      </c>
      <c r="K27">
        <f t="shared" si="2"/>
        <v>387.073483870968</v>
      </c>
      <c r="L27">
        <f t="shared" si="3"/>
        <v>255.52784276603768</v>
      </c>
      <c r="M27">
        <f t="shared" si="4"/>
        <v>26.057767352843992</v>
      </c>
      <c r="N27">
        <f t="shared" si="5"/>
        <v>39.472296568478157</v>
      </c>
      <c r="O27">
        <f t="shared" si="6"/>
        <v>0.13111597516388887</v>
      </c>
      <c r="P27">
        <f t="shared" si="7"/>
        <v>2.9624580253050969</v>
      </c>
      <c r="Q27">
        <f t="shared" si="8"/>
        <v>0.12797533235458383</v>
      </c>
      <c r="R27">
        <f t="shared" si="9"/>
        <v>8.0260491280487067E-2</v>
      </c>
      <c r="S27">
        <f t="shared" si="10"/>
        <v>231.29014291988787</v>
      </c>
      <c r="T27">
        <f t="shared" si="11"/>
        <v>36.45817035378613</v>
      </c>
      <c r="U27">
        <f t="shared" si="12"/>
        <v>35.7135903225806</v>
      </c>
      <c r="V27">
        <f t="shared" si="13"/>
        <v>5.8754437789653569</v>
      </c>
      <c r="W27">
        <f t="shared" si="14"/>
        <v>63.266556253443973</v>
      </c>
      <c r="X27">
        <f t="shared" si="15"/>
        <v>3.7421886727002551</v>
      </c>
      <c r="Y27">
        <f t="shared" si="16"/>
        <v>5.9149555378186811</v>
      </c>
      <c r="Z27">
        <f t="shared" si="17"/>
        <v>2.1332551062651017</v>
      </c>
      <c r="AA27">
        <f t="shared" si="18"/>
        <v>-123.90447254803203</v>
      </c>
      <c r="AB27">
        <f t="shared" si="19"/>
        <v>19.439015710725069</v>
      </c>
      <c r="AC27">
        <f t="shared" si="20"/>
        <v>1.5440357324417266</v>
      </c>
      <c r="AD27">
        <f t="shared" si="21"/>
        <v>128.36872181502264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52333.990845390486</v>
      </c>
      <c r="AJ27" t="s">
        <v>286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341</v>
      </c>
      <c r="AQ27">
        <v>811.88648000000001</v>
      </c>
      <c r="AR27">
        <v>990.46</v>
      </c>
      <c r="AS27">
        <f t="shared" si="27"/>
        <v>0.18029352018254152</v>
      </c>
      <c r="AT27">
        <v>0.5</v>
      </c>
      <c r="AU27">
        <f t="shared" si="28"/>
        <v>1180.1753030088059</v>
      </c>
      <c r="AV27">
        <f t="shared" si="29"/>
        <v>9.6551833315048512</v>
      </c>
      <c r="AW27">
        <f t="shared" si="30"/>
        <v>106.38897990597761</v>
      </c>
      <c r="AX27">
        <f t="shared" si="31"/>
        <v>1</v>
      </c>
      <c r="AY27">
        <f t="shared" si="32"/>
        <v>8.6706871303209431E-3</v>
      </c>
      <c r="AZ27">
        <f t="shared" si="33"/>
        <v>2.293499989903681</v>
      </c>
      <c r="BA27" t="s">
        <v>342</v>
      </c>
      <c r="BB27">
        <v>0</v>
      </c>
      <c r="BC27">
        <f t="shared" si="34"/>
        <v>990.46</v>
      </c>
      <c r="BD27">
        <f t="shared" si="35"/>
        <v>0.18029352018254147</v>
      </c>
      <c r="BE27">
        <f t="shared" si="36"/>
        <v>0.69637164018049835</v>
      </c>
      <c r="BF27">
        <f t="shared" si="37"/>
        <v>0.64939821751268589</v>
      </c>
      <c r="BG27">
        <f t="shared" si="38"/>
        <v>0.89201965574653896</v>
      </c>
      <c r="BH27">
        <f t="shared" si="39"/>
        <v>1399.98774193548</v>
      </c>
      <c r="BI27">
        <f t="shared" si="40"/>
        <v>1180.1753030088059</v>
      </c>
      <c r="BJ27">
        <f t="shared" si="41"/>
        <v>0.84298974030816587</v>
      </c>
      <c r="BK27">
        <f t="shared" si="42"/>
        <v>0.19597948061633186</v>
      </c>
      <c r="BL27">
        <v>6</v>
      </c>
      <c r="BM27">
        <v>0.5</v>
      </c>
      <c r="BN27" t="s">
        <v>289</v>
      </c>
      <c r="BO27">
        <v>2</v>
      </c>
      <c r="BP27">
        <v>1605214282.5</v>
      </c>
      <c r="BQ27">
        <v>387.073483870968</v>
      </c>
      <c r="BR27">
        <v>399.96480645161301</v>
      </c>
      <c r="BS27">
        <v>36.696674193548397</v>
      </c>
      <c r="BT27">
        <v>33.448832258064499</v>
      </c>
      <c r="BU27">
        <v>384.99296774193601</v>
      </c>
      <c r="BV27">
        <v>36.139019354838702</v>
      </c>
      <c r="BW27">
        <v>499.99748387096798</v>
      </c>
      <c r="BX27">
        <v>101.87635483871</v>
      </c>
      <c r="BY27">
        <v>9.9880200000000002E-2</v>
      </c>
      <c r="BZ27">
        <v>35.835303225806499</v>
      </c>
      <c r="CA27">
        <v>35.7135903225806</v>
      </c>
      <c r="CB27">
        <v>999.9</v>
      </c>
      <c r="CC27">
        <v>0</v>
      </c>
      <c r="CD27">
        <v>0</v>
      </c>
      <c r="CE27">
        <v>10001.1506451613</v>
      </c>
      <c r="CF27">
        <v>0</v>
      </c>
      <c r="CG27">
        <v>184.79664516129</v>
      </c>
      <c r="CH27">
        <v>1399.98774193548</v>
      </c>
      <c r="CI27">
        <v>0.89998699999999998</v>
      </c>
      <c r="CJ27">
        <v>0.100013</v>
      </c>
      <c r="CK27">
        <v>0</v>
      </c>
      <c r="CL27">
        <v>811.88164516128995</v>
      </c>
      <c r="CM27">
        <v>4.9997499999999997</v>
      </c>
      <c r="CN27">
        <v>11337.9935483871</v>
      </c>
      <c r="CO27">
        <v>12177.8838709677</v>
      </c>
      <c r="CP27">
        <v>49.483741935483899</v>
      </c>
      <c r="CQ27">
        <v>50.743903225806498</v>
      </c>
      <c r="CR27">
        <v>50.336419354838696</v>
      </c>
      <c r="CS27">
        <v>50.408935483870899</v>
      </c>
      <c r="CT27">
        <v>51.096548387096803</v>
      </c>
      <c r="CU27">
        <v>1255.46806451613</v>
      </c>
      <c r="CV27">
        <v>139.52000000000001</v>
      </c>
      <c r="CW27">
        <v>0</v>
      </c>
      <c r="CX27">
        <v>307.39999985694902</v>
      </c>
      <c r="CY27">
        <v>0</v>
      </c>
      <c r="CZ27">
        <v>811.88648000000001</v>
      </c>
      <c r="DA27">
        <v>-1.4263846102378499</v>
      </c>
      <c r="DB27">
        <v>-27.100000035171099</v>
      </c>
      <c r="DC27">
        <v>11337.504000000001</v>
      </c>
      <c r="DD27">
        <v>15</v>
      </c>
      <c r="DE27">
        <v>1605213428.5999999</v>
      </c>
      <c r="DF27" t="s">
        <v>334</v>
      </c>
      <c r="DG27">
        <v>1605213428.5999999</v>
      </c>
      <c r="DH27">
        <v>1605213424.0999999</v>
      </c>
      <c r="DI27">
        <v>2</v>
      </c>
      <c r="DJ27">
        <v>-4.0000000000000001E-3</v>
      </c>
      <c r="DK27">
        <v>-2E-3</v>
      </c>
      <c r="DL27">
        <v>2.081</v>
      </c>
      <c r="DM27">
        <v>0.55800000000000005</v>
      </c>
      <c r="DN27">
        <v>400</v>
      </c>
      <c r="DO27">
        <v>33</v>
      </c>
      <c r="DP27">
        <v>0.1</v>
      </c>
      <c r="DQ27">
        <v>0.02</v>
      </c>
      <c r="DR27">
        <v>9.6462677480719297</v>
      </c>
      <c r="DS27">
        <v>1.12682262275951</v>
      </c>
      <c r="DT27">
        <v>9.5544067742355396E-2</v>
      </c>
      <c r="DU27">
        <v>0</v>
      </c>
      <c r="DV27">
        <v>-12.8926</v>
      </c>
      <c r="DW27">
        <v>-1.2048320355950899</v>
      </c>
      <c r="DX27">
        <v>0.107520559274339</v>
      </c>
      <c r="DY27">
        <v>0</v>
      </c>
      <c r="DZ27">
        <v>3.2470806666666698</v>
      </c>
      <c r="EA27">
        <v>0.153685962180203</v>
      </c>
      <c r="EB27">
        <v>1.12736353005092E-2</v>
      </c>
      <c r="EC27">
        <v>1</v>
      </c>
      <c r="ED27">
        <v>1</v>
      </c>
      <c r="EE27">
        <v>3</v>
      </c>
      <c r="EF27" t="s">
        <v>302</v>
      </c>
      <c r="EG27">
        <v>100</v>
      </c>
      <c r="EH27">
        <v>100</v>
      </c>
      <c r="EI27">
        <v>2.081</v>
      </c>
      <c r="EJ27">
        <v>0.55759999999999998</v>
      </c>
      <c r="EK27">
        <v>2.0805238095237502</v>
      </c>
      <c r="EL27">
        <v>0</v>
      </c>
      <c r="EM27">
        <v>0</v>
      </c>
      <c r="EN27">
        <v>0</v>
      </c>
      <c r="EO27">
        <v>0.55763500000000499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14.4</v>
      </c>
      <c r="EX27">
        <v>14.4</v>
      </c>
      <c r="EY27">
        <v>2</v>
      </c>
      <c r="EZ27">
        <v>504.65300000000002</v>
      </c>
      <c r="FA27">
        <v>524.596</v>
      </c>
      <c r="FB27">
        <v>34.419400000000003</v>
      </c>
      <c r="FC27">
        <v>33.590200000000003</v>
      </c>
      <c r="FD27">
        <v>30</v>
      </c>
      <c r="FE27">
        <v>33.4694</v>
      </c>
      <c r="FF27">
        <v>33.4251</v>
      </c>
      <c r="FG27">
        <v>22.243300000000001</v>
      </c>
      <c r="FH27">
        <v>0</v>
      </c>
      <c r="FI27">
        <v>100</v>
      </c>
      <c r="FJ27">
        <v>-999.9</v>
      </c>
      <c r="FK27">
        <v>400</v>
      </c>
      <c r="FL27">
        <v>34.200699999999998</v>
      </c>
      <c r="FM27">
        <v>101.28400000000001</v>
      </c>
      <c r="FN27">
        <v>100.57599999999999</v>
      </c>
    </row>
    <row r="28" spans="1:170" x14ac:dyDescent="0.25">
      <c r="A28">
        <v>12</v>
      </c>
      <c r="B28">
        <v>1605214467.5</v>
      </c>
      <c r="C28">
        <v>2938</v>
      </c>
      <c r="D28" t="s">
        <v>343</v>
      </c>
      <c r="E28" t="s">
        <v>344</v>
      </c>
      <c r="F28" t="s">
        <v>320</v>
      </c>
      <c r="G28" t="s">
        <v>321</v>
      </c>
      <c r="H28">
        <v>1605214459.5</v>
      </c>
      <c r="I28">
        <f t="shared" si="0"/>
        <v>3.6819730494985332E-3</v>
      </c>
      <c r="J28">
        <f t="shared" si="1"/>
        <v>12.256647020271958</v>
      </c>
      <c r="K28">
        <f t="shared" si="2"/>
        <v>383.57135483871002</v>
      </c>
      <c r="L28">
        <f t="shared" si="3"/>
        <v>267.63347463072597</v>
      </c>
      <c r="M28">
        <f t="shared" si="4"/>
        <v>27.292368550653251</v>
      </c>
      <c r="N28">
        <f t="shared" si="5"/>
        <v>39.115326646548013</v>
      </c>
      <c r="O28">
        <f t="shared" si="6"/>
        <v>0.19138694420919938</v>
      </c>
      <c r="P28">
        <f t="shared" si="7"/>
        <v>2.9617622280854894</v>
      </c>
      <c r="Q28">
        <f t="shared" si="8"/>
        <v>0.18477221420502712</v>
      </c>
      <c r="R28">
        <f t="shared" si="9"/>
        <v>0.11605789507310843</v>
      </c>
      <c r="S28">
        <f t="shared" si="10"/>
        <v>231.29270121264133</v>
      </c>
      <c r="T28">
        <f t="shared" si="11"/>
        <v>36.362173289498159</v>
      </c>
      <c r="U28">
        <f t="shared" si="12"/>
        <v>35.516167741935497</v>
      </c>
      <c r="V28">
        <f t="shared" si="13"/>
        <v>5.8118418852747507</v>
      </c>
      <c r="W28">
        <f t="shared" si="14"/>
        <v>65.076820029495281</v>
      </c>
      <c r="X28">
        <f t="shared" si="15"/>
        <v>3.8762714374165093</v>
      </c>
      <c r="Y28">
        <f t="shared" si="16"/>
        <v>5.956454903081676</v>
      </c>
      <c r="Z28">
        <f t="shared" si="17"/>
        <v>1.9355704478582414</v>
      </c>
      <c r="AA28">
        <f t="shared" si="18"/>
        <v>-162.3750114828853</v>
      </c>
      <c r="AB28">
        <f t="shared" si="19"/>
        <v>71.248833478785812</v>
      </c>
      <c r="AC28">
        <f t="shared" si="20"/>
        <v>5.6586735383539892</v>
      </c>
      <c r="AD28">
        <f t="shared" si="21"/>
        <v>145.82519674689581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52292.687866688371</v>
      </c>
      <c r="AJ28" t="s">
        <v>286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345</v>
      </c>
      <c r="AQ28">
        <v>841.51957692307701</v>
      </c>
      <c r="AR28">
        <v>1968.22</v>
      </c>
      <c r="AS28">
        <f t="shared" si="27"/>
        <v>0.57244638458959007</v>
      </c>
      <c r="AT28">
        <v>0.5</v>
      </c>
      <c r="AU28">
        <f t="shared" si="28"/>
        <v>1180.1956642991788</v>
      </c>
      <c r="AV28">
        <f t="shared" si="29"/>
        <v>12.256647020271958</v>
      </c>
      <c r="AW28">
        <f t="shared" si="30"/>
        <v>337.79937056818721</v>
      </c>
      <c r="AX28">
        <f t="shared" si="31"/>
        <v>1.00242350956702</v>
      </c>
      <c r="AY28">
        <f t="shared" si="32"/>
        <v>1.087480227925551E-2</v>
      </c>
      <c r="AZ28">
        <f t="shared" si="33"/>
        <v>0.65737569987094935</v>
      </c>
      <c r="BA28" t="s">
        <v>346</v>
      </c>
      <c r="BB28">
        <v>-4.7699999999999996</v>
      </c>
      <c r="BC28">
        <f t="shared" si="34"/>
        <v>1972.99</v>
      </c>
      <c r="BD28">
        <f t="shared" si="35"/>
        <v>0.57106240937709918</v>
      </c>
      <c r="BE28">
        <f t="shared" si="36"/>
        <v>0.39605736412752346</v>
      </c>
      <c r="BF28">
        <f t="shared" si="37"/>
        <v>0.89938666900819475</v>
      </c>
      <c r="BG28">
        <f t="shared" si="38"/>
        <v>0.50807289589993787</v>
      </c>
      <c r="BH28">
        <f t="shared" si="39"/>
        <v>1400.0129032258101</v>
      </c>
      <c r="BI28">
        <f t="shared" si="40"/>
        <v>1180.1956642991788</v>
      </c>
      <c r="BJ28">
        <f t="shared" si="41"/>
        <v>0.84298913358573768</v>
      </c>
      <c r="BK28">
        <f t="shared" si="42"/>
        <v>0.19597826717147537</v>
      </c>
      <c r="BL28">
        <v>6</v>
      </c>
      <c r="BM28">
        <v>0.5</v>
      </c>
      <c r="BN28" t="s">
        <v>289</v>
      </c>
      <c r="BO28">
        <v>2</v>
      </c>
      <c r="BP28">
        <v>1605214459.5</v>
      </c>
      <c r="BQ28">
        <v>383.57135483871002</v>
      </c>
      <c r="BR28">
        <v>399.97390322580702</v>
      </c>
      <c r="BS28">
        <v>38.011358064516102</v>
      </c>
      <c r="BT28">
        <v>33.760987096774201</v>
      </c>
      <c r="BU28">
        <v>381.49064516128999</v>
      </c>
      <c r="BV28">
        <v>37.4537032258065</v>
      </c>
      <c r="BW28">
        <v>500.00570967741902</v>
      </c>
      <c r="BX28">
        <v>101.876677419355</v>
      </c>
      <c r="BY28">
        <v>9.9985209677419307E-2</v>
      </c>
      <c r="BZ28">
        <v>35.962380645161304</v>
      </c>
      <c r="CA28">
        <v>35.516167741935497</v>
      </c>
      <c r="CB28">
        <v>999.9</v>
      </c>
      <c r="CC28">
        <v>0</v>
      </c>
      <c r="CD28">
        <v>0</v>
      </c>
      <c r="CE28">
        <v>9997.1754838709694</v>
      </c>
      <c r="CF28">
        <v>0</v>
      </c>
      <c r="CG28">
        <v>21.044631935483899</v>
      </c>
      <c r="CH28">
        <v>1400.0129032258101</v>
      </c>
      <c r="CI28">
        <v>0.90000351612903196</v>
      </c>
      <c r="CJ28">
        <v>9.9996406451612896E-2</v>
      </c>
      <c r="CK28">
        <v>0</v>
      </c>
      <c r="CL28">
        <v>841.58480645161296</v>
      </c>
      <c r="CM28">
        <v>4.9997499999999997</v>
      </c>
      <c r="CN28">
        <v>11712.174193548401</v>
      </c>
      <c r="CO28">
        <v>12178.183870967699</v>
      </c>
      <c r="CP28">
        <v>49.640999999999998</v>
      </c>
      <c r="CQ28">
        <v>50.878999999999998</v>
      </c>
      <c r="CR28">
        <v>50.481709677419303</v>
      </c>
      <c r="CS28">
        <v>50.620870967741901</v>
      </c>
      <c r="CT28">
        <v>51.253935483870997</v>
      </c>
      <c r="CU28">
        <v>1255.51903225806</v>
      </c>
      <c r="CV28">
        <v>139.49419354838699</v>
      </c>
      <c r="CW28">
        <v>0</v>
      </c>
      <c r="CX28">
        <v>176.39999985694899</v>
      </c>
      <c r="CY28">
        <v>0</v>
      </c>
      <c r="CZ28">
        <v>841.51957692307701</v>
      </c>
      <c r="DA28">
        <v>-6.3185982760358801</v>
      </c>
      <c r="DB28">
        <v>-82.953846111972794</v>
      </c>
      <c r="DC28">
        <v>11710.9538461538</v>
      </c>
      <c r="DD28">
        <v>15</v>
      </c>
      <c r="DE28">
        <v>1605213428.5999999</v>
      </c>
      <c r="DF28" t="s">
        <v>334</v>
      </c>
      <c r="DG28">
        <v>1605213428.5999999</v>
      </c>
      <c r="DH28">
        <v>1605213424.0999999</v>
      </c>
      <c r="DI28">
        <v>2</v>
      </c>
      <c r="DJ28">
        <v>-4.0000000000000001E-3</v>
      </c>
      <c r="DK28">
        <v>-2E-3</v>
      </c>
      <c r="DL28">
        <v>2.081</v>
      </c>
      <c r="DM28">
        <v>0.55800000000000005</v>
      </c>
      <c r="DN28">
        <v>400</v>
      </c>
      <c r="DO28">
        <v>33</v>
      </c>
      <c r="DP28">
        <v>0.1</v>
      </c>
      <c r="DQ28">
        <v>0.02</v>
      </c>
      <c r="DR28">
        <v>12.2465093259699</v>
      </c>
      <c r="DS28">
        <v>0.72219541984330005</v>
      </c>
      <c r="DT28">
        <v>5.6605140983868298E-2</v>
      </c>
      <c r="DU28">
        <v>0</v>
      </c>
      <c r="DV28">
        <v>-16.3974266666667</v>
      </c>
      <c r="DW28">
        <v>-0.98891746384865897</v>
      </c>
      <c r="DX28">
        <v>7.6230155596208604E-2</v>
      </c>
      <c r="DY28">
        <v>0</v>
      </c>
      <c r="DZ28">
        <v>4.249117</v>
      </c>
      <c r="EA28">
        <v>0.30396787541713499</v>
      </c>
      <c r="EB28">
        <v>2.19294859568877E-2</v>
      </c>
      <c r="EC28">
        <v>0</v>
      </c>
      <c r="ED28">
        <v>0</v>
      </c>
      <c r="EE28">
        <v>3</v>
      </c>
      <c r="EF28" t="s">
        <v>291</v>
      </c>
      <c r="EG28">
        <v>100</v>
      </c>
      <c r="EH28">
        <v>100</v>
      </c>
      <c r="EI28">
        <v>2.081</v>
      </c>
      <c r="EJ28">
        <v>0.55769999999999997</v>
      </c>
      <c r="EK28">
        <v>2.0805238095237502</v>
      </c>
      <c r="EL28">
        <v>0</v>
      </c>
      <c r="EM28">
        <v>0</v>
      </c>
      <c r="EN28">
        <v>0</v>
      </c>
      <c r="EO28">
        <v>0.55763500000000499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17.3</v>
      </c>
      <c r="EX28">
        <v>17.399999999999999</v>
      </c>
      <c r="EY28">
        <v>2</v>
      </c>
      <c r="EZ28">
        <v>498.36399999999998</v>
      </c>
      <c r="FA28">
        <v>524.25699999999995</v>
      </c>
      <c r="FB28">
        <v>34.5655</v>
      </c>
      <c r="FC28">
        <v>33.575099999999999</v>
      </c>
      <c r="FD28">
        <v>30</v>
      </c>
      <c r="FE28">
        <v>33.439599999999999</v>
      </c>
      <c r="FF28">
        <v>33.392400000000002</v>
      </c>
      <c r="FG28">
        <v>22.289300000000001</v>
      </c>
      <c r="FH28">
        <v>0</v>
      </c>
      <c r="FI28">
        <v>100</v>
      </c>
      <c r="FJ28">
        <v>-999.9</v>
      </c>
      <c r="FK28">
        <v>400</v>
      </c>
      <c r="FL28">
        <v>34.200699999999998</v>
      </c>
      <c r="FM28">
        <v>101.279</v>
      </c>
      <c r="FN28">
        <v>100.58799999999999</v>
      </c>
    </row>
    <row r="29" spans="1:170" x14ac:dyDescent="0.25">
      <c r="A29">
        <v>13</v>
      </c>
      <c r="B29">
        <v>1605215767</v>
      </c>
      <c r="C29">
        <v>4237.5</v>
      </c>
      <c r="D29" t="s">
        <v>347</v>
      </c>
      <c r="E29" t="s">
        <v>348</v>
      </c>
      <c r="F29" t="s">
        <v>284</v>
      </c>
      <c r="G29" t="s">
        <v>321</v>
      </c>
      <c r="H29">
        <v>1605215759.25</v>
      </c>
      <c r="I29">
        <f t="shared" si="0"/>
        <v>1.1769624006922228E-3</v>
      </c>
      <c r="J29">
        <f t="shared" si="1"/>
        <v>5.5170914048635318</v>
      </c>
      <c r="K29">
        <f t="shared" si="2"/>
        <v>392.79003333333299</v>
      </c>
      <c r="L29">
        <f t="shared" si="3"/>
        <v>190.45582484688862</v>
      </c>
      <c r="M29">
        <f t="shared" si="4"/>
        <v>19.42139229707006</v>
      </c>
      <c r="N29">
        <f t="shared" si="5"/>
        <v>40.054061533054281</v>
      </c>
      <c r="O29">
        <f t="shared" si="6"/>
        <v>4.6688962440003604E-2</v>
      </c>
      <c r="P29">
        <f t="shared" si="7"/>
        <v>2.962161465781227</v>
      </c>
      <c r="Q29">
        <f t="shared" si="8"/>
        <v>4.6283956637543755E-2</v>
      </c>
      <c r="R29">
        <f t="shared" si="9"/>
        <v>2.8963568105563067E-2</v>
      </c>
      <c r="S29">
        <f t="shared" si="10"/>
        <v>231.28655662234218</v>
      </c>
      <c r="T29">
        <f t="shared" si="11"/>
        <v>37.545988963700097</v>
      </c>
      <c r="U29">
        <f t="shared" si="12"/>
        <v>36.751023333333301</v>
      </c>
      <c r="V29">
        <f t="shared" si="13"/>
        <v>6.2197003973838596</v>
      </c>
      <c r="W29">
        <f t="shared" si="14"/>
        <v>61.162082202820791</v>
      </c>
      <c r="X29">
        <f t="shared" si="15"/>
        <v>3.7534106304215595</v>
      </c>
      <c r="Y29">
        <f t="shared" si="16"/>
        <v>6.1368261106199764</v>
      </c>
      <c r="Z29">
        <f t="shared" si="17"/>
        <v>2.4662897669623001</v>
      </c>
      <c r="AA29">
        <f t="shared" si="18"/>
        <v>-51.904041870527024</v>
      </c>
      <c r="AB29">
        <f t="shared" si="19"/>
        <v>-39.141501595977836</v>
      </c>
      <c r="AC29">
        <f t="shared" si="20"/>
        <v>-3.135181622253286</v>
      </c>
      <c r="AD29">
        <f t="shared" si="21"/>
        <v>137.10583153358402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52212.111644646335</v>
      </c>
      <c r="AJ29" t="s">
        <v>286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349</v>
      </c>
      <c r="AQ29">
        <v>1141.78576923077</v>
      </c>
      <c r="AR29">
        <v>1294.21</v>
      </c>
      <c r="AS29">
        <f t="shared" si="27"/>
        <v>0.11777395536213597</v>
      </c>
      <c r="AT29">
        <v>0.5</v>
      </c>
      <c r="AU29">
        <f t="shared" si="28"/>
        <v>1180.1617607473336</v>
      </c>
      <c r="AV29">
        <f t="shared" si="29"/>
        <v>5.5170914048635318</v>
      </c>
      <c r="AW29">
        <f t="shared" si="30"/>
        <v>69.496159265178136</v>
      </c>
      <c r="AX29">
        <f t="shared" si="31"/>
        <v>0.99941276917965405</v>
      </c>
      <c r="AY29">
        <f t="shared" si="32"/>
        <v>5.1644097338149793E-3</v>
      </c>
      <c r="AZ29">
        <f t="shared" si="33"/>
        <v>1.5205183084661684</v>
      </c>
      <c r="BA29" t="s">
        <v>350</v>
      </c>
      <c r="BB29">
        <v>0.76</v>
      </c>
      <c r="BC29">
        <f t="shared" si="34"/>
        <v>1293.45</v>
      </c>
      <c r="BD29">
        <f t="shared" si="35"/>
        <v>0.11784315649559705</v>
      </c>
      <c r="BE29">
        <f t="shared" si="36"/>
        <v>0.60339678412421971</v>
      </c>
      <c r="BF29">
        <f t="shared" si="37"/>
        <v>0.26337570262895071</v>
      </c>
      <c r="BG29">
        <f t="shared" si="38"/>
        <v>0.77274311722644695</v>
      </c>
      <c r="BH29">
        <f t="shared" si="39"/>
        <v>1399.97233333333</v>
      </c>
      <c r="BI29">
        <f t="shared" si="40"/>
        <v>1180.1617607473336</v>
      </c>
      <c r="BJ29">
        <f t="shared" si="41"/>
        <v>0.84298934532325498</v>
      </c>
      <c r="BK29">
        <f t="shared" si="42"/>
        <v>0.19597869064650994</v>
      </c>
      <c r="BL29">
        <v>6</v>
      </c>
      <c r="BM29">
        <v>0.5</v>
      </c>
      <c r="BN29" t="s">
        <v>289</v>
      </c>
      <c r="BO29">
        <v>2</v>
      </c>
      <c r="BP29">
        <v>1605215759.25</v>
      </c>
      <c r="BQ29">
        <v>392.79003333333299</v>
      </c>
      <c r="BR29">
        <v>399.96486666666698</v>
      </c>
      <c r="BS29">
        <v>36.807810000000003</v>
      </c>
      <c r="BT29">
        <v>35.447523333333301</v>
      </c>
      <c r="BU29">
        <v>390.66896666666702</v>
      </c>
      <c r="BV29">
        <v>36.130323333333301</v>
      </c>
      <c r="BW29">
        <v>500.03033333333298</v>
      </c>
      <c r="BX29">
        <v>101.873166666667</v>
      </c>
      <c r="BY29">
        <v>0.10004582333333301</v>
      </c>
      <c r="BZ29">
        <v>36.5059233333333</v>
      </c>
      <c r="CA29">
        <v>36.751023333333301</v>
      </c>
      <c r="CB29">
        <v>999.9</v>
      </c>
      <c r="CC29">
        <v>0</v>
      </c>
      <c r="CD29">
        <v>0</v>
      </c>
      <c r="CE29">
        <v>9999.7826666666697</v>
      </c>
      <c r="CF29">
        <v>0</v>
      </c>
      <c r="CG29">
        <v>273.78846666666698</v>
      </c>
      <c r="CH29">
        <v>1399.97233333333</v>
      </c>
      <c r="CI29">
        <v>0.89999586666666598</v>
      </c>
      <c r="CJ29">
        <v>0.10000408</v>
      </c>
      <c r="CK29">
        <v>0</v>
      </c>
      <c r="CL29">
        <v>1141.79033333333</v>
      </c>
      <c r="CM29">
        <v>4.9997499999999997</v>
      </c>
      <c r="CN29">
        <v>15946.0233333333</v>
      </c>
      <c r="CO29">
        <v>12177.79</v>
      </c>
      <c r="CP29">
        <v>48.353999999999999</v>
      </c>
      <c r="CQ29">
        <v>49.687066666666603</v>
      </c>
      <c r="CR29">
        <v>49.070466666666697</v>
      </c>
      <c r="CS29">
        <v>49.362266666666599</v>
      </c>
      <c r="CT29">
        <v>50.099800000000002</v>
      </c>
      <c r="CU29">
        <v>1255.47233333333</v>
      </c>
      <c r="CV29">
        <v>139.5</v>
      </c>
      <c r="CW29">
        <v>0</v>
      </c>
      <c r="CX29">
        <v>1298.4000000953699</v>
      </c>
      <c r="CY29">
        <v>0</v>
      </c>
      <c r="CZ29">
        <v>1141.78576923077</v>
      </c>
      <c r="DA29">
        <v>-52.468717985471301</v>
      </c>
      <c r="DB29">
        <v>-718.051282593314</v>
      </c>
      <c r="DC29">
        <v>15946.2307692308</v>
      </c>
      <c r="DD29">
        <v>15</v>
      </c>
      <c r="DE29">
        <v>1605215534</v>
      </c>
      <c r="DF29" t="s">
        <v>351</v>
      </c>
      <c r="DG29">
        <v>1605215534</v>
      </c>
      <c r="DH29">
        <v>1605215532</v>
      </c>
      <c r="DI29">
        <v>3</v>
      </c>
      <c r="DJ29">
        <v>4.1000000000000002E-2</v>
      </c>
      <c r="DK29">
        <v>0.12</v>
      </c>
      <c r="DL29">
        <v>2.121</v>
      </c>
      <c r="DM29">
        <v>0.67700000000000005</v>
      </c>
      <c r="DN29">
        <v>400</v>
      </c>
      <c r="DO29">
        <v>35</v>
      </c>
      <c r="DP29">
        <v>0.21</v>
      </c>
      <c r="DQ29">
        <v>0.16</v>
      </c>
      <c r="DR29">
        <v>5.5121791736166603</v>
      </c>
      <c r="DS29">
        <v>0.59393452628830901</v>
      </c>
      <c r="DT29">
        <v>5.4608468709883798E-2</v>
      </c>
      <c r="DU29">
        <v>0</v>
      </c>
      <c r="DV29">
        <v>-7.1747946666666698</v>
      </c>
      <c r="DW29">
        <v>-0.89442046718574797</v>
      </c>
      <c r="DX29">
        <v>7.6264259594882103E-2</v>
      </c>
      <c r="DY29">
        <v>0</v>
      </c>
      <c r="DZ29">
        <v>1.3602843333333301</v>
      </c>
      <c r="EA29">
        <v>0.35251408231368098</v>
      </c>
      <c r="EB29">
        <v>2.5436653564404998E-2</v>
      </c>
      <c r="EC29">
        <v>0</v>
      </c>
      <c r="ED29">
        <v>0</v>
      </c>
      <c r="EE29">
        <v>3</v>
      </c>
      <c r="EF29" t="s">
        <v>291</v>
      </c>
      <c r="EG29">
        <v>100</v>
      </c>
      <c r="EH29">
        <v>100</v>
      </c>
      <c r="EI29">
        <v>2.121</v>
      </c>
      <c r="EJ29">
        <v>0.6774</v>
      </c>
      <c r="EK29">
        <v>2.1210499999999701</v>
      </c>
      <c r="EL29">
        <v>0</v>
      </c>
      <c r="EM29">
        <v>0</v>
      </c>
      <c r="EN29">
        <v>0</v>
      </c>
      <c r="EO29">
        <v>0.67749000000000603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3.9</v>
      </c>
      <c r="EX29">
        <v>3.9</v>
      </c>
      <c r="EY29">
        <v>2</v>
      </c>
      <c r="EZ29">
        <v>508.05599999999998</v>
      </c>
      <c r="FA29">
        <v>521.48599999999999</v>
      </c>
      <c r="FB29">
        <v>35.125500000000002</v>
      </c>
      <c r="FC29">
        <v>33.689700000000002</v>
      </c>
      <c r="FD29">
        <v>30.000399999999999</v>
      </c>
      <c r="FE29">
        <v>33.5321</v>
      </c>
      <c r="FF29">
        <v>33.482199999999999</v>
      </c>
      <c r="FG29">
        <v>22.410499999999999</v>
      </c>
      <c r="FH29">
        <v>0</v>
      </c>
      <c r="FI29">
        <v>100</v>
      </c>
      <c r="FJ29">
        <v>-999.9</v>
      </c>
      <c r="FK29">
        <v>400</v>
      </c>
      <c r="FL29">
        <v>39.631799999999998</v>
      </c>
      <c r="FM29">
        <v>101.286</v>
      </c>
      <c r="FN29">
        <v>100.566</v>
      </c>
    </row>
    <row r="30" spans="1:170" x14ac:dyDescent="0.25">
      <c r="A30">
        <v>14</v>
      </c>
      <c r="B30">
        <v>1605215960.0999999</v>
      </c>
      <c r="C30">
        <v>4430.5999999046298</v>
      </c>
      <c r="D30" t="s">
        <v>352</v>
      </c>
      <c r="E30" t="s">
        <v>353</v>
      </c>
      <c r="F30" t="s">
        <v>284</v>
      </c>
      <c r="G30" t="s">
        <v>321</v>
      </c>
      <c r="H30">
        <v>1605215952.3499999</v>
      </c>
      <c r="I30">
        <f t="shared" si="0"/>
        <v>1.2636847204893307E-3</v>
      </c>
      <c r="J30">
        <f t="shared" si="1"/>
        <v>7.418612048879428</v>
      </c>
      <c r="K30">
        <f t="shared" si="2"/>
        <v>390.49523333333298</v>
      </c>
      <c r="L30">
        <f t="shared" si="3"/>
        <v>151.37093814059568</v>
      </c>
      <c r="M30">
        <f t="shared" si="4"/>
        <v>15.434153115326747</v>
      </c>
      <c r="N30">
        <f t="shared" si="5"/>
        <v>39.815854325180766</v>
      </c>
      <c r="O30">
        <f t="shared" si="6"/>
        <v>5.2365954385570512E-2</v>
      </c>
      <c r="P30">
        <f t="shared" si="7"/>
        <v>2.9610583193652289</v>
      </c>
      <c r="Q30">
        <f t="shared" si="8"/>
        <v>5.1856861576025377E-2</v>
      </c>
      <c r="R30">
        <f t="shared" si="9"/>
        <v>3.2455865864005166E-2</v>
      </c>
      <c r="S30">
        <f t="shared" si="10"/>
        <v>231.28844841685083</v>
      </c>
      <c r="T30">
        <f t="shared" si="11"/>
        <v>37.34145375140011</v>
      </c>
      <c r="U30">
        <f t="shared" si="12"/>
        <v>36.512059999999998</v>
      </c>
      <c r="V30">
        <f t="shared" si="13"/>
        <v>6.1388893032969003</v>
      </c>
      <c r="W30">
        <f t="shared" si="14"/>
        <v>62.133372793462449</v>
      </c>
      <c r="X30">
        <f t="shared" si="15"/>
        <v>3.7749901171630409</v>
      </c>
      <c r="Y30">
        <f t="shared" si="16"/>
        <v>6.0756240124151732</v>
      </c>
      <c r="Z30">
        <f t="shared" si="17"/>
        <v>2.3638991861338594</v>
      </c>
      <c r="AA30">
        <f t="shared" si="18"/>
        <v>-55.728496173579487</v>
      </c>
      <c r="AB30">
        <f t="shared" si="19"/>
        <v>-30.170248641627843</v>
      </c>
      <c r="AC30">
        <f t="shared" si="20"/>
        <v>-2.4125596597848808</v>
      </c>
      <c r="AD30">
        <f t="shared" si="21"/>
        <v>142.97714394185863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52211.427442819091</v>
      </c>
      <c r="AJ30" t="s">
        <v>286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354</v>
      </c>
      <c r="AQ30">
        <v>882.95484615384601</v>
      </c>
      <c r="AR30">
        <v>1557.07</v>
      </c>
      <c r="AS30">
        <f t="shared" si="27"/>
        <v>0.43293824545213377</v>
      </c>
      <c r="AT30">
        <v>0.5</v>
      </c>
      <c r="AU30">
        <f t="shared" si="28"/>
        <v>1180.1705697508846</v>
      </c>
      <c r="AV30">
        <f t="shared" si="29"/>
        <v>7.418612048879428</v>
      </c>
      <c r="AW30">
        <f t="shared" si="30"/>
        <v>255.47048790109653</v>
      </c>
      <c r="AX30">
        <f t="shared" si="31"/>
        <v>1.000989037101736</v>
      </c>
      <c r="AY30">
        <f t="shared" si="32"/>
        <v>6.7755964549968024E-3</v>
      </c>
      <c r="AZ30">
        <f t="shared" si="33"/>
        <v>1.095011784955076</v>
      </c>
      <c r="BA30" t="s">
        <v>355</v>
      </c>
      <c r="BB30">
        <v>-1.54</v>
      </c>
      <c r="BC30">
        <f t="shared" si="34"/>
        <v>1558.61</v>
      </c>
      <c r="BD30">
        <f t="shared" si="35"/>
        <v>0.43251047654394237</v>
      </c>
      <c r="BE30">
        <f t="shared" si="36"/>
        <v>0.52242908181712333</v>
      </c>
      <c r="BF30">
        <f t="shared" si="37"/>
        <v>0.80099892968555064</v>
      </c>
      <c r="BG30">
        <f t="shared" si="38"/>
        <v>0.66952326236096105</v>
      </c>
      <c r="BH30">
        <f t="shared" si="39"/>
        <v>1399.98266666667</v>
      </c>
      <c r="BI30">
        <f t="shared" si="40"/>
        <v>1180.1705697508846</v>
      </c>
      <c r="BJ30">
        <f t="shared" si="41"/>
        <v>0.84298941540529682</v>
      </c>
      <c r="BK30">
        <f t="shared" si="42"/>
        <v>0.19597883081059389</v>
      </c>
      <c r="BL30">
        <v>6</v>
      </c>
      <c r="BM30">
        <v>0.5</v>
      </c>
      <c r="BN30" t="s">
        <v>289</v>
      </c>
      <c r="BO30">
        <v>2</v>
      </c>
      <c r="BP30">
        <v>1605215952.3499999</v>
      </c>
      <c r="BQ30">
        <v>390.49523333333298</v>
      </c>
      <c r="BR30">
        <v>399.989233333333</v>
      </c>
      <c r="BS30">
        <v>37.023333333333298</v>
      </c>
      <c r="BT30">
        <v>35.563130000000001</v>
      </c>
      <c r="BU30">
        <v>388.374233333333</v>
      </c>
      <c r="BV30">
        <v>36.345849999999999</v>
      </c>
      <c r="BW30">
        <v>500.0258</v>
      </c>
      <c r="BX30">
        <v>101.8625</v>
      </c>
      <c r="BY30">
        <v>9.9959273333333307E-2</v>
      </c>
      <c r="BZ30">
        <v>36.323066666666698</v>
      </c>
      <c r="CA30">
        <v>36.512059999999998</v>
      </c>
      <c r="CB30">
        <v>999.9</v>
      </c>
      <c r="CC30">
        <v>0</v>
      </c>
      <c r="CD30">
        <v>0</v>
      </c>
      <c r="CE30">
        <v>9994.5779999999995</v>
      </c>
      <c r="CF30">
        <v>0</v>
      </c>
      <c r="CG30">
        <v>310.576866666667</v>
      </c>
      <c r="CH30">
        <v>1399.98266666667</v>
      </c>
      <c r="CI30">
        <v>0.89999359999999995</v>
      </c>
      <c r="CJ30">
        <v>0.10000634</v>
      </c>
      <c r="CK30">
        <v>0</v>
      </c>
      <c r="CL30">
        <v>882.98486666666702</v>
      </c>
      <c r="CM30">
        <v>4.9997499999999997</v>
      </c>
      <c r="CN30">
        <v>12246.153333333301</v>
      </c>
      <c r="CO30">
        <v>12177.8733333333</v>
      </c>
      <c r="CP30">
        <v>47.625</v>
      </c>
      <c r="CQ30">
        <v>49</v>
      </c>
      <c r="CR30">
        <v>48.309933333333298</v>
      </c>
      <c r="CS30">
        <v>48.686999999999998</v>
      </c>
      <c r="CT30">
        <v>49.410133333333299</v>
      </c>
      <c r="CU30">
        <v>1255.4786666666701</v>
      </c>
      <c r="CV30">
        <v>139.50433333333299</v>
      </c>
      <c r="CW30">
        <v>0</v>
      </c>
      <c r="CX30">
        <v>192</v>
      </c>
      <c r="CY30">
        <v>0</v>
      </c>
      <c r="CZ30">
        <v>882.95484615384601</v>
      </c>
      <c r="DA30">
        <v>-25.0722735234604</v>
      </c>
      <c r="DB30">
        <v>-369.52136791607398</v>
      </c>
      <c r="DC30">
        <v>12245.85</v>
      </c>
      <c r="DD30">
        <v>15</v>
      </c>
      <c r="DE30">
        <v>1605215534</v>
      </c>
      <c r="DF30" t="s">
        <v>351</v>
      </c>
      <c r="DG30">
        <v>1605215534</v>
      </c>
      <c r="DH30">
        <v>1605215532</v>
      </c>
      <c r="DI30">
        <v>3</v>
      </c>
      <c r="DJ30">
        <v>4.1000000000000002E-2</v>
      </c>
      <c r="DK30">
        <v>0.12</v>
      </c>
      <c r="DL30">
        <v>2.121</v>
      </c>
      <c r="DM30">
        <v>0.67700000000000005</v>
      </c>
      <c r="DN30">
        <v>400</v>
      </c>
      <c r="DO30">
        <v>35</v>
      </c>
      <c r="DP30">
        <v>0.21</v>
      </c>
      <c r="DQ30">
        <v>0.16</v>
      </c>
      <c r="DR30">
        <v>7.4192793863968696</v>
      </c>
      <c r="DS30">
        <v>1.3853785970473501E-2</v>
      </c>
      <c r="DT30">
        <v>2.0375427524217199E-2</v>
      </c>
      <c r="DU30">
        <v>1</v>
      </c>
      <c r="DV30">
        <v>-9.4946090322580705</v>
      </c>
      <c r="DW30">
        <v>-0.17517483870967901</v>
      </c>
      <c r="DX30">
        <v>2.7323995050414801E-2</v>
      </c>
      <c r="DY30">
        <v>1</v>
      </c>
      <c r="DZ30">
        <v>1.4592554838709699</v>
      </c>
      <c r="EA30">
        <v>0.235928709677412</v>
      </c>
      <c r="EB30">
        <v>1.7600379915017901E-2</v>
      </c>
      <c r="EC30">
        <v>0</v>
      </c>
      <c r="ED30">
        <v>2</v>
      </c>
      <c r="EE30">
        <v>3</v>
      </c>
      <c r="EF30" t="s">
        <v>317</v>
      </c>
      <c r="EG30">
        <v>100</v>
      </c>
      <c r="EH30">
        <v>100</v>
      </c>
      <c r="EI30">
        <v>2.121</v>
      </c>
      <c r="EJ30">
        <v>0.67749999999999999</v>
      </c>
      <c r="EK30">
        <v>2.1210499999999701</v>
      </c>
      <c r="EL30">
        <v>0</v>
      </c>
      <c r="EM30">
        <v>0</v>
      </c>
      <c r="EN30">
        <v>0</v>
      </c>
      <c r="EO30">
        <v>0.67749000000000603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7.1</v>
      </c>
      <c r="EX30">
        <v>7.1</v>
      </c>
      <c r="EY30">
        <v>2</v>
      </c>
      <c r="EZ30">
        <v>508.99700000000001</v>
      </c>
      <c r="FA30">
        <v>515.87900000000002</v>
      </c>
      <c r="FB30">
        <v>35.029000000000003</v>
      </c>
      <c r="FC30">
        <v>33.885800000000003</v>
      </c>
      <c r="FD30">
        <v>30.000499999999999</v>
      </c>
      <c r="FE30">
        <v>33.711100000000002</v>
      </c>
      <c r="FF30">
        <v>33.6648</v>
      </c>
      <c r="FG30">
        <v>22.426100000000002</v>
      </c>
      <c r="FH30">
        <v>0</v>
      </c>
      <c r="FI30">
        <v>100</v>
      </c>
      <c r="FJ30">
        <v>-999.9</v>
      </c>
      <c r="FK30">
        <v>400</v>
      </c>
      <c r="FL30">
        <v>36.8752</v>
      </c>
      <c r="FM30">
        <v>101.256</v>
      </c>
      <c r="FN30">
        <v>100.53100000000001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2020-11-11T13:25:28Z</dcterms:created>
  <dcterms:modified xsi:type="dcterms:W3CDTF">2021-05-13T19:02:27Z</dcterms:modified>
</cp:coreProperties>
</file>