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CA3AF445-6925-4B18-9AAD-6DE4BF96E2CA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0" i="1" l="1"/>
  <c r="BJ40" i="1"/>
  <c r="BI40" i="1" s="1"/>
  <c r="BH40" i="1"/>
  <c r="BG40" i="1"/>
  <c r="BF40" i="1"/>
  <c r="BE40" i="1"/>
  <c r="BD40" i="1"/>
  <c r="BC40" i="1"/>
  <c r="AX40" i="1" s="1"/>
  <c r="AZ40" i="1"/>
  <c r="AS40" i="1"/>
  <c r="AM40" i="1"/>
  <c r="AN40" i="1" s="1"/>
  <c r="AI40" i="1"/>
  <c r="AG40" i="1"/>
  <c r="K40" i="1" s="1"/>
  <c r="Y40" i="1"/>
  <c r="X40" i="1"/>
  <c r="W40" i="1"/>
  <c r="P40" i="1"/>
  <c r="BK39" i="1"/>
  <c r="BJ39" i="1"/>
  <c r="BH39" i="1"/>
  <c r="BG39" i="1"/>
  <c r="BF39" i="1"/>
  <c r="BE39" i="1"/>
  <c r="BD39" i="1"/>
  <c r="BC39" i="1"/>
  <c r="AZ39" i="1"/>
  <c r="AX39" i="1"/>
  <c r="AS39" i="1"/>
  <c r="AM39" i="1"/>
  <c r="AN39" i="1" s="1"/>
  <c r="AI39" i="1"/>
  <c r="AG39" i="1" s="1"/>
  <c r="AH39" i="1" s="1"/>
  <c r="Y39" i="1"/>
  <c r="X39" i="1"/>
  <c r="P39" i="1"/>
  <c r="BK38" i="1"/>
  <c r="BJ38" i="1"/>
  <c r="BI38" i="1"/>
  <c r="BH38" i="1"/>
  <c r="BG38" i="1"/>
  <c r="BF38" i="1"/>
  <c r="BE38" i="1"/>
  <c r="BD38" i="1"/>
  <c r="BC38" i="1"/>
  <c r="AX38" i="1" s="1"/>
  <c r="AZ38" i="1"/>
  <c r="AU38" i="1"/>
  <c r="AS38" i="1"/>
  <c r="AM38" i="1"/>
  <c r="AN38" i="1" s="1"/>
  <c r="AI38" i="1"/>
  <c r="AG38" i="1" s="1"/>
  <c r="Y38" i="1"/>
  <c r="X38" i="1"/>
  <c r="P38" i="1"/>
  <c r="BK37" i="1"/>
  <c r="BJ37" i="1"/>
  <c r="BH37" i="1"/>
  <c r="BG37" i="1"/>
  <c r="BF37" i="1"/>
  <c r="BE37" i="1"/>
  <c r="BD37" i="1"/>
  <c r="BC37" i="1"/>
  <c r="AZ37" i="1"/>
  <c r="AX37" i="1"/>
  <c r="AS37" i="1"/>
  <c r="AM37" i="1"/>
  <c r="AN37" i="1" s="1"/>
  <c r="AI37" i="1"/>
  <c r="AG37" i="1" s="1"/>
  <c r="Y37" i="1"/>
  <c r="X37" i="1"/>
  <c r="W37" i="1"/>
  <c r="P37" i="1"/>
  <c r="BK36" i="1"/>
  <c r="BJ36" i="1"/>
  <c r="BH36" i="1"/>
  <c r="BI36" i="1" s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Y36" i="1"/>
  <c r="X36" i="1"/>
  <c r="P36" i="1"/>
  <c r="J36" i="1"/>
  <c r="AV36" i="1" s="1"/>
  <c r="I36" i="1"/>
  <c r="AA36" i="1" s="1"/>
  <c r="BK35" i="1"/>
  <c r="BJ35" i="1"/>
  <c r="BH35" i="1"/>
  <c r="BG35" i="1"/>
  <c r="BF35" i="1"/>
  <c r="BE35" i="1"/>
  <c r="BD35" i="1"/>
  <c r="BC35" i="1"/>
  <c r="AZ35" i="1"/>
  <c r="AX35" i="1"/>
  <c r="AS35" i="1"/>
  <c r="AM35" i="1"/>
  <c r="AN35" i="1" s="1"/>
  <c r="AI35" i="1"/>
  <c r="AH35" i="1"/>
  <c r="AG35" i="1"/>
  <c r="K35" i="1" s="1"/>
  <c r="Y35" i="1"/>
  <c r="X35" i="1"/>
  <c r="W35" i="1" s="1"/>
  <c r="P35" i="1"/>
  <c r="N35" i="1"/>
  <c r="J35" i="1"/>
  <c r="AV35" i="1" s="1"/>
  <c r="BK34" i="1"/>
  <c r="BJ34" i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 s="1"/>
  <c r="Y34" i="1"/>
  <c r="X34" i="1"/>
  <c r="W34" i="1" s="1"/>
  <c r="P34" i="1"/>
  <c r="BK33" i="1"/>
  <c r="BJ33" i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/>
  <c r="I33" i="1" s="1"/>
  <c r="Y33" i="1"/>
  <c r="X33" i="1"/>
  <c r="W33" i="1" s="1"/>
  <c r="P33" i="1"/>
  <c r="BK32" i="1"/>
  <c r="BJ32" i="1"/>
  <c r="BH32" i="1"/>
  <c r="BI32" i="1" s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/>
  <c r="Y32" i="1"/>
  <c r="W32" i="1" s="1"/>
  <c r="X32" i="1"/>
  <c r="P32" i="1"/>
  <c r="BK31" i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AH31" i="1"/>
  <c r="Y31" i="1"/>
  <c r="X31" i="1"/>
  <c r="P31" i="1"/>
  <c r="J31" i="1"/>
  <c r="AV31" i="1" s="1"/>
  <c r="I31" i="1"/>
  <c r="AA31" i="1" s="1"/>
  <c r="BK30" i="1"/>
  <c r="BJ30" i="1"/>
  <c r="BI30" i="1"/>
  <c r="S30" i="1" s="1"/>
  <c r="BH30" i="1"/>
  <c r="BG30" i="1"/>
  <c r="BF30" i="1"/>
  <c r="BE30" i="1"/>
  <c r="BD30" i="1"/>
  <c r="BC30" i="1"/>
  <c r="AX30" i="1" s="1"/>
  <c r="AZ30" i="1"/>
  <c r="AU30" i="1"/>
  <c r="AS30" i="1"/>
  <c r="AM30" i="1"/>
  <c r="AN30" i="1" s="1"/>
  <c r="AI30" i="1"/>
  <c r="AG30" i="1" s="1"/>
  <c r="K30" i="1" s="1"/>
  <c r="Y30" i="1"/>
  <c r="X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Y29" i="1"/>
  <c r="X29" i="1"/>
  <c r="W29" i="1" s="1"/>
  <c r="P29" i="1"/>
  <c r="BK28" i="1"/>
  <c r="BJ28" i="1"/>
  <c r="BH28" i="1"/>
  <c r="BI28" i="1" s="1"/>
  <c r="AU28" i="1" s="1"/>
  <c r="AW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Y28" i="1"/>
  <c r="X28" i="1"/>
  <c r="P28" i="1"/>
  <c r="I28" i="1"/>
  <c r="AA28" i="1" s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H27" i="1"/>
  <c r="AG27" i="1"/>
  <c r="K27" i="1" s="1"/>
  <c r="Y27" i="1"/>
  <c r="X27" i="1"/>
  <c r="W27" i="1" s="1"/>
  <c r="P27" i="1"/>
  <c r="N27" i="1"/>
  <c r="J27" i="1"/>
  <c r="AV27" i="1" s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 s="1"/>
  <c r="P26" i="1"/>
  <c r="BK25" i="1"/>
  <c r="BJ25" i="1"/>
  <c r="BH25" i="1"/>
  <c r="BI25" i="1" s="1"/>
  <c r="AU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I24" i="1" s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N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K23" i="1" s="1"/>
  <c r="Y23" i="1"/>
  <c r="X23" i="1"/>
  <c r="P23" i="1"/>
  <c r="J23" i="1"/>
  <c r="AV23" i="1" s="1"/>
  <c r="BK22" i="1"/>
  <c r="S22" i="1" s="1"/>
  <c r="BJ22" i="1"/>
  <c r="BI22" i="1"/>
  <c r="BH22" i="1"/>
  <c r="BG22" i="1"/>
  <c r="BF22" i="1"/>
  <c r="BE22" i="1"/>
  <c r="BD22" i="1"/>
  <c r="BC22" i="1"/>
  <c r="AX22" i="1" s="1"/>
  <c r="AZ22" i="1"/>
  <c r="AU22" i="1"/>
  <c r="AS22" i="1"/>
  <c r="AM22" i="1"/>
  <c r="AN22" i="1" s="1"/>
  <c r="AI22" i="1"/>
  <c r="AG22" i="1" s="1"/>
  <c r="Y22" i="1"/>
  <c r="X22" i="1"/>
  <c r="P22" i="1"/>
  <c r="BK21" i="1"/>
  <c r="BJ21" i="1"/>
  <c r="BH21" i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J20" i="1" s="1"/>
  <c r="AV20" i="1" s="1"/>
  <c r="Y20" i="1"/>
  <c r="X20" i="1"/>
  <c r="W20" i="1" s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M18" i="1"/>
  <c r="AN18" i="1" s="1"/>
  <c r="AI18" i="1"/>
  <c r="AG18" i="1" s="1"/>
  <c r="Y18" i="1"/>
  <c r="W18" i="1" s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P17" i="1"/>
  <c r="AW32" i="1" l="1"/>
  <c r="I25" i="1"/>
  <c r="AA25" i="1" s="1"/>
  <c r="AH25" i="1"/>
  <c r="J25" i="1"/>
  <c r="AV25" i="1" s="1"/>
  <c r="AY25" i="1" s="1"/>
  <c r="N25" i="1"/>
  <c r="K25" i="1"/>
  <c r="AU32" i="1"/>
  <c r="S32" i="1"/>
  <c r="K37" i="1"/>
  <c r="N37" i="1"/>
  <c r="AU20" i="1"/>
  <c r="AW20" i="1" s="1"/>
  <c r="S20" i="1"/>
  <c r="AU40" i="1"/>
  <c r="AW40" i="1" s="1"/>
  <c r="S40" i="1"/>
  <c r="AH33" i="1"/>
  <c r="W36" i="1"/>
  <c r="W19" i="1"/>
  <c r="K20" i="1"/>
  <c r="N23" i="1"/>
  <c r="BI26" i="1"/>
  <c r="J33" i="1"/>
  <c r="AV33" i="1" s="1"/>
  <c r="BI35" i="1"/>
  <c r="S35" i="1" s="1"/>
  <c r="K33" i="1"/>
  <c r="S38" i="1"/>
  <c r="W30" i="1"/>
  <c r="I24" i="1"/>
  <c r="Q24" i="1" s="1"/>
  <c r="O24" i="1" s="1"/>
  <c r="R24" i="1" s="1"/>
  <c r="L24" i="1" s="1"/>
  <c r="M24" i="1" s="1"/>
  <c r="W17" i="1"/>
  <c r="BI21" i="1"/>
  <c r="W23" i="1"/>
  <c r="W25" i="1"/>
  <c r="W28" i="1"/>
  <c r="N33" i="1"/>
  <c r="W38" i="1"/>
  <c r="N40" i="1"/>
  <c r="W21" i="1"/>
  <c r="AW22" i="1"/>
  <c r="AW30" i="1"/>
  <c r="BI34" i="1"/>
  <c r="W39" i="1"/>
  <c r="W22" i="1"/>
  <c r="S24" i="1"/>
  <c r="BI37" i="1"/>
  <c r="AU37" i="1" s="1"/>
  <c r="AW37" i="1" s="1"/>
  <c r="AW38" i="1"/>
  <c r="BI39" i="1"/>
  <c r="AH17" i="1"/>
  <c r="N17" i="1"/>
  <c r="K17" i="1"/>
  <c r="J17" i="1"/>
  <c r="AV17" i="1" s="1"/>
  <c r="I17" i="1"/>
  <c r="T24" i="1"/>
  <c r="U24" i="1" s="1"/>
  <c r="AB24" i="1" s="1"/>
  <c r="AU23" i="1"/>
  <c r="S23" i="1"/>
  <c r="N26" i="1"/>
  <c r="J26" i="1"/>
  <c r="AV26" i="1" s="1"/>
  <c r="AH26" i="1"/>
  <c r="K26" i="1"/>
  <c r="I26" i="1"/>
  <c r="AY20" i="1"/>
  <c r="AY23" i="1"/>
  <c r="AU31" i="1"/>
  <c r="S31" i="1"/>
  <c r="K21" i="1"/>
  <c r="N21" i="1"/>
  <c r="AH21" i="1"/>
  <c r="J21" i="1"/>
  <c r="AV21" i="1" s="1"/>
  <c r="I21" i="1"/>
  <c r="J22" i="1"/>
  <c r="AV22" i="1" s="1"/>
  <c r="AY22" i="1" s="1"/>
  <c r="AH22" i="1"/>
  <c r="N22" i="1"/>
  <c r="K22" i="1"/>
  <c r="I22" i="1"/>
  <c r="T22" i="1" s="1"/>
  <c r="U22" i="1" s="1"/>
  <c r="S26" i="1"/>
  <c r="AU26" i="1"/>
  <c r="AW26" i="1" s="1"/>
  <c r="AY31" i="1"/>
  <c r="N34" i="1"/>
  <c r="K34" i="1"/>
  <c r="J34" i="1"/>
  <c r="AV34" i="1" s="1"/>
  <c r="AH34" i="1"/>
  <c r="I34" i="1"/>
  <c r="N18" i="1"/>
  <c r="AH18" i="1"/>
  <c r="K18" i="1"/>
  <c r="J18" i="1"/>
  <c r="AV18" i="1" s="1"/>
  <c r="AY18" i="1" s="1"/>
  <c r="I18" i="1"/>
  <c r="K19" i="1"/>
  <c r="AH19" i="1"/>
  <c r="N19" i="1"/>
  <c r="J19" i="1"/>
  <c r="AV19" i="1" s="1"/>
  <c r="I19" i="1"/>
  <c r="AU34" i="1"/>
  <c r="AW34" i="1" s="1"/>
  <c r="S34" i="1"/>
  <c r="AW23" i="1"/>
  <c r="AU29" i="1"/>
  <c r="AW29" i="1" s="1"/>
  <c r="S29" i="1"/>
  <c r="AH36" i="1"/>
  <c r="N36" i="1"/>
  <c r="K36" i="1"/>
  <c r="AW31" i="1"/>
  <c r="AH20" i="1"/>
  <c r="N20" i="1"/>
  <c r="AU21" i="1"/>
  <c r="AW21" i="1" s="1"/>
  <c r="S21" i="1"/>
  <c r="S28" i="1"/>
  <c r="AH28" i="1"/>
  <c r="N28" i="1"/>
  <c r="K29" i="1"/>
  <c r="I29" i="1"/>
  <c r="K32" i="1"/>
  <c r="J32" i="1"/>
  <c r="AV32" i="1" s="1"/>
  <c r="I32" i="1"/>
  <c r="AH32" i="1"/>
  <c r="J38" i="1"/>
  <c r="AV38" i="1" s="1"/>
  <c r="AY38" i="1" s="1"/>
  <c r="I38" i="1"/>
  <c r="AH38" i="1"/>
  <c r="N38" i="1"/>
  <c r="S18" i="1"/>
  <c r="AA24" i="1"/>
  <c r="J28" i="1"/>
  <c r="AV28" i="1" s="1"/>
  <c r="AY28" i="1" s="1"/>
  <c r="AH29" i="1"/>
  <c r="W31" i="1"/>
  <c r="AU36" i="1"/>
  <c r="AW36" i="1" s="1"/>
  <c r="S36" i="1"/>
  <c r="BI19" i="1"/>
  <c r="K28" i="1"/>
  <c r="J29" i="1"/>
  <c r="AV29" i="1" s="1"/>
  <c r="AY29" i="1" s="1"/>
  <c r="AU35" i="1"/>
  <c r="AW35" i="1" s="1"/>
  <c r="K38" i="1"/>
  <c r="AH23" i="1"/>
  <c r="AW25" i="1"/>
  <c r="BI33" i="1"/>
  <c r="I39" i="1"/>
  <c r="N39" i="1"/>
  <c r="K39" i="1"/>
  <c r="J39" i="1"/>
  <c r="AV39" i="1" s="1"/>
  <c r="J24" i="1"/>
  <c r="AV24" i="1" s="1"/>
  <c r="AY24" i="1" s="1"/>
  <c r="AH24" i="1"/>
  <c r="N29" i="1"/>
  <c r="BI17" i="1"/>
  <c r="I20" i="1"/>
  <c r="I23" i="1"/>
  <c r="K24" i="1"/>
  <c r="S25" i="1"/>
  <c r="BI27" i="1"/>
  <c r="J30" i="1"/>
  <c r="AV30" i="1" s="1"/>
  <c r="AY30" i="1" s="1"/>
  <c r="I30" i="1"/>
  <c r="AH30" i="1"/>
  <c r="N30" i="1"/>
  <c r="N31" i="1"/>
  <c r="K31" i="1"/>
  <c r="N32" i="1"/>
  <c r="AA33" i="1"/>
  <c r="AU39" i="1"/>
  <c r="AW39" i="1" s="1"/>
  <c r="S39" i="1"/>
  <c r="AH37" i="1"/>
  <c r="I37" i="1"/>
  <c r="AH40" i="1"/>
  <c r="J37" i="1"/>
  <c r="AV37" i="1" s="1"/>
  <c r="I40" i="1"/>
  <c r="T40" i="1" s="1"/>
  <c r="U40" i="1" s="1"/>
  <c r="I27" i="1"/>
  <c r="I35" i="1"/>
  <c r="J40" i="1"/>
  <c r="AV40" i="1" s="1"/>
  <c r="AY40" i="1" s="1"/>
  <c r="AY35" i="1" l="1"/>
  <c r="AY32" i="1"/>
  <c r="S37" i="1"/>
  <c r="V22" i="1"/>
  <c r="Z22" i="1" s="1"/>
  <c r="AC22" i="1"/>
  <c r="AB22" i="1"/>
  <c r="V40" i="1"/>
  <c r="Z40" i="1" s="1"/>
  <c r="AC40" i="1"/>
  <c r="AB40" i="1"/>
  <c r="AA23" i="1"/>
  <c r="AA39" i="1"/>
  <c r="T36" i="1"/>
  <c r="U36" i="1" s="1"/>
  <c r="T37" i="1"/>
  <c r="U37" i="1" s="1"/>
  <c r="Q37" i="1" s="1"/>
  <c r="O37" i="1" s="1"/>
  <c r="R37" i="1" s="1"/>
  <c r="L37" i="1" s="1"/>
  <c r="M37" i="1" s="1"/>
  <c r="AA21" i="1"/>
  <c r="T23" i="1"/>
  <c r="U23" i="1" s="1"/>
  <c r="Q23" i="1" s="1"/>
  <c r="O23" i="1" s="1"/>
  <c r="R23" i="1" s="1"/>
  <c r="L23" i="1" s="1"/>
  <c r="M23" i="1" s="1"/>
  <c r="AY36" i="1"/>
  <c r="AA35" i="1"/>
  <c r="AA20" i="1"/>
  <c r="AU33" i="1"/>
  <c r="S33" i="1"/>
  <c r="AA32" i="1"/>
  <c r="T28" i="1"/>
  <c r="U28" i="1" s="1"/>
  <c r="T29" i="1"/>
  <c r="U29" i="1" s="1"/>
  <c r="AY21" i="1"/>
  <c r="T18" i="1"/>
  <c r="U18" i="1" s="1"/>
  <c r="Q18" i="1" s="1"/>
  <c r="O18" i="1" s="1"/>
  <c r="R18" i="1" s="1"/>
  <c r="L18" i="1" s="1"/>
  <c r="M18" i="1" s="1"/>
  <c r="AA18" i="1"/>
  <c r="AA27" i="1"/>
  <c r="AA30" i="1"/>
  <c r="T30" i="1"/>
  <c r="U30" i="1" s="1"/>
  <c r="Q30" i="1" s="1"/>
  <c r="O30" i="1" s="1"/>
  <c r="R30" i="1" s="1"/>
  <c r="L30" i="1" s="1"/>
  <c r="M30" i="1" s="1"/>
  <c r="AU17" i="1"/>
  <c r="AW17" i="1" s="1"/>
  <c r="S17" i="1"/>
  <c r="T21" i="1"/>
  <c r="U21" i="1" s="1"/>
  <c r="Q21" i="1" s="1"/>
  <c r="O21" i="1" s="1"/>
  <c r="R21" i="1" s="1"/>
  <c r="L21" i="1" s="1"/>
  <c r="M21" i="1" s="1"/>
  <c r="T35" i="1"/>
  <c r="U35" i="1" s="1"/>
  <c r="T26" i="1"/>
  <c r="U26" i="1" s="1"/>
  <c r="Q26" i="1" s="1"/>
  <c r="O26" i="1" s="1"/>
  <c r="R26" i="1" s="1"/>
  <c r="L26" i="1" s="1"/>
  <c r="M26" i="1" s="1"/>
  <c r="AA17" i="1"/>
  <c r="AA19" i="1"/>
  <c r="AA34" i="1"/>
  <c r="Q22" i="1"/>
  <c r="O22" i="1" s="1"/>
  <c r="R22" i="1" s="1"/>
  <c r="L22" i="1" s="1"/>
  <c r="M22" i="1" s="1"/>
  <c r="AA22" i="1"/>
  <c r="AA26" i="1"/>
  <c r="AY17" i="1"/>
  <c r="AY37" i="1"/>
  <c r="AY39" i="1"/>
  <c r="T32" i="1"/>
  <c r="U32" i="1" s="1"/>
  <c r="T20" i="1"/>
  <c r="U20" i="1" s="1"/>
  <c r="AA40" i="1"/>
  <c r="Q40" i="1"/>
  <c r="O40" i="1" s="1"/>
  <c r="R40" i="1" s="1"/>
  <c r="L40" i="1" s="1"/>
  <c r="M40" i="1" s="1"/>
  <c r="S27" i="1"/>
  <c r="AU27" i="1"/>
  <c r="S19" i="1"/>
  <c r="AU19" i="1"/>
  <c r="AW19" i="1" s="1"/>
  <c r="AA38" i="1"/>
  <c r="AA29" i="1"/>
  <c r="Q29" i="1"/>
  <c r="O29" i="1" s="1"/>
  <c r="R29" i="1" s="1"/>
  <c r="L29" i="1" s="1"/>
  <c r="M29" i="1" s="1"/>
  <c r="AY34" i="1"/>
  <c r="T39" i="1"/>
  <c r="U39" i="1" s="1"/>
  <c r="AA37" i="1"/>
  <c r="T25" i="1"/>
  <c r="U25" i="1" s="1"/>
  <c r="T34" i="1"/>
  <c r="U34" i="1" s="1"/>
  <c r="Q34" i="1" s="1"/>
  <c r="O34" i="1" s="1"/>
  <c r="R34" i="1" s="1"/>
  <c r="L34" i="1" s="1"/>
  <c r="M34" i="1" s="1"/>
  <c r="T38" i="1"/>
  <c r="U38" i="1" s="1"/>
  <c r="Q38" i="1" s="1"/>
  <c r="O38" i="1" s="1"/>
  <c r="R38" i="1" s="1"/>
  <c r="L38" i="1" s="1"/>
  <c r="M38" i="1" s="1"/>
  <c r="T31" i="1"/>
  <c r="U31" i="1" s="1"/>
  <c r="AY26" i="1"/>
  <c r="V24" i="1"/>
  <c r="Z24" i="1" s="1"/>
  <c r="AC24" i="1"/>
  <c r="AD24" i="1" s="1"/>
  <c r="V20" i="1" l="1"/>
  <c r="Z20" i="1" s="1"/>
  <c r="AC20" i="1"/>
  <c r="AB20" i="1"/>
  <c r="V32" i="1"/>
  <c r="Z32" i="1" s="1"/>
  <c r="AC32" i="1"/>
  <c r="AD32" i="1" s="1"/>
  <c r="AB32" i="1"/>
  <c r="AC35" i="1"/>
  <c r="AB35" i="1"/>
  <c r="V35" i="1"/>
  <c r="Z35" i="1" s="1"/>
  <c r="AW33" i="1"/>
  <c r="AY33" i="1"/>
  <c r="V31" i="1"/>
  <c r="Z31" i="1" s="1"/>
  <c r="AC31" i="1"/>
  <c r="Q31" i="1"/>
  <c r="O31" i="1" s="1"/>
  <c r="R31" i="1" s="1"/>
  <c r="L31" i="1" s="1"/>
  <c r="M31" i="1" s="1"/>
  <c r="AB31" i="1"/>
  <c r="V39" i="1"/>
  <c r="Z39" i="1" s="1"/>
  <c r="AC39" i="1"/>
  <c r="AB39" i="1"/>
  <c r="T19" i="1"/>
  <c r="U19" i="1" s="1"/>
  <c r="Q20" i="1"/>
  <c r="O20" i="1" s="1"/>
  <c r="R20" i="1" s="1"/>
  <c r="L20" i="1" s="1"/>
  <c r="M20" i="1" s="1"/>
  <c r="AB38" i="1"/>
  <c r="V38" i="1"/>
  <c r="Z38" i="1" s="1"/>
  <c r="AC38" i="1"/>
  <c r="AD38" i="1" s="1"/>
  <c r="AW27" i="1"/>
  <c r="AY27" i="1"/>
  <c r="AC21" i="1"/>
  <c r="V21" i="1"/>
  <c r="Z21" i="1" s="1"/>
  <c r="AB21" i="1"/>
  <c r="AC29" i="1"/>
  <c r="V29" i="1"/>
  <c r="Z29" i="1" s="1"/>
  <c r="AB29" i="1"/>
  <c r="T27" i="1"/>
  <c r="U27" i="1" s="1"/>
  <c r="V28" i="1"/>
  <c r="Z28" i="1" s="1"/>
  <c r="AB28" i="1"/>
  <c r="AC28" i="1"/>
  <c r="Q28" i="1"/>
  <c r="O28" i="1" s="1"/>
  <c r="R28" i="1" s="1"/>
  <c r="L28" i="1" s="1"/>
  <c r="M28" i="1" s="1"/>
  <c r="Q35" i="1"/>
  <c r="O35" i="1" s="1"/>
  <c r="R35" i="1" s="1"/>
  <c r="L35" i="1" s="1"/>
  <c r="M35" i="1" s="1"/>
  <c r="AC37" i="1"/>
  <c r="V37" i="1"/>
  <c r="Z37" i="1" s="1"/>
  <c r="AB37" i="1"/>
  <c r="AD40" i="1"/>
  <c r="V36" i="1"/>
  <c r="Z36" i="1" s="1"/>
  <c r="AC36" i="1"/>
  <c r="AB36" i="1"/>
  <c r="Q36" i="1"/>
  <c r="O36" i="1" s="1"/>
  <c r="R36" i="1" s="1"/>
  <c r="L36" i="1" s="1"/>
  <c r="M36" i="1" s="1"/>
  <c r="AC25" i="1"/>
  <c r="V25" i="1"/>
  <c r="Z25" i="1" s="1"/>
  <c r="Q25" i="1"/>
  <c r="O25" i="1" s="1"/>
  <c r="R25" i="1" s="1"/>
  <c r="L25" i="1" s="1"/>
  <c r="M25" i="1" s="1"/>
  <c r="AB25" i="1"/>
  <c r="T17" i="1"/>
  <c r="U17" i="1" s="1"/>
  <c r="Q32" i="1"/>
  <c r="O32" i="1" s="1"/>
  <c r="R32" i="1" s="1"/>
  <c r="L32" i="1" s="1"/>
  <c r="M32" i="1" s="1"/>
  <c r="V34" i="1"/>
  <c r="Z34" i="1" s="1"/>
  <c r="AC34" i="1"/>
  <c r="AB34" i="1"/>
  <c r="AY19" i="1"/>
  <c r="V26" i="1"/>
  <c r="Z26" i="1" s="1"/>
  <c r="AC26" i="1"/>
  <c r="AB26" i="1"/>
  <c r="V18" i="1"/>
  <c r="Z18" i="1" s="1"/>
  <c r="AC18" i="1"/>
  <c r="AB18" i="1"/>
  <c r="AD22" i="1"/>
  <c r="V30" i="1"/>
  <c r="Z30" i="1" s="1"/>
  <c r="AC30" i="1"/>
  <c r="AB30" i="1"/>
  <c r="T33" i="1"/>
  <c r="U33" i="1" s="1"/>
  <c r="AC23" i="1"/>
  <c r="V23" i="1"/>
  <c r="Z23" i="1" s="1"/>
  <c r="AB23" i="1"/>
  <c r="Q39" i="1"/>
  <c r="O39" i="1" s="1"/>
  <c r="R39" i="1" s="1"/>
  <c r="L39" i="1" s="1"/>
  <c r="M39" i="1" s="1"/>
  <c r="AD18" i="1" l="1"/>
  <c r="AD23" i="1"/>
  <c r="AD26" i="1"/>
  <c r="AD30" i="1"/>
  <c r="AD35" i="1"/>
  <c r="AD29" i="1"/>
  <c r="AD31" i="1"/>
  <c r="AD34" i="1"/>
  <c r="AD25" i="1"/>
  <c r="AD37" i="1"/>
  <c r="V19" i="1"/>
  <c r="Z19" i="1" s="1"/>
  <c r="AC19" i="1"/>
  <c r="AB19" i="1"/>
  <c r="Q19" i="1"/>
  <c r="O19" i="1" s="1"/>
  <c r="R19" i="1" s="1"/>
  <c r="L19" i="1" s="1"/>
  <c r="M19" i="1" s="1"/>
  <c r="AD21" i="1"/>
  <c r="V33" i="1"/>
  <c r="Z33" i="1" s="1"/>
  <c r="AC33" i="1"/>
  <c r="AB33" i="1"/>
  <c r="Q33" i="1"/>
  <c r="O33" i="1" s="1"/>
  <c r="R33" i="1" s="1"/>
  <c r="L33" i="1" s="1"/>
  <c r="M33" i="1" s="1"/>
  <c r="AC27" i="1"/>
  <c r="V27" i="1"/>
  <c r="Z27" i="1" s="1"/>
  <c r="AB27" i="1"/>
  <c r="Q27" i="1"/>
  <c r="O27" i="1" s="1"/>
  <c r="R27" i="1" s="1"/>
  <c r="L27" i="1" s="1"/>
  <c r="M27" i="1" s="1"/>
  <c r="AD20" i="1"/>
  <c r="V17" i="1"/>
  <c r="Z17" i="1" s="1"/>
  <c r="AC17" i="1"/>
  <c r="AD17" i="1" s="1"/>
  <c r="AB17" i="1"/>
  <c r="Q17" i="1"/>
  <c r="O17" i="1" s="1"/>
  <c r="R17" i="1" s="1"/>
  <c r="L17" i="1" s="1"/>
  <c r="M17" i="1" s="1"/>
  <c r="AD36" i="1"/>
  <c r="AD28" i="1"/>
  <c r="AD39" i="1"/>
  <c r="AD19" i="1" l="1"/>
  <c r="AD33" i="1"/>
  <c r="AD27" i="1"/>
</calcChain>
</file>

<file path=xl/sharedStrings.xml><?xml version="1.0" encoding="utf-8"?>
<sst xmlns="http://schemas.openxmlformats.org/spreadsheetml/2006/main" count="798" uniqueCount="409">
  <si>
    <t>File opened</t>
  </si>
  <si>
    <t>2020-11-12 11:36:32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</si>
  <si>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</si>
  <si>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</si>
  <si>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</si>
  <si>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</si>
  <si>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</si>
  <si>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</si>
  <si>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</si>
  <si>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</si>
  <si>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</si>
  <si>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</si>
  <si>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</si>
  <si>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{"h2obspanconc1": "12.28", "co2bspan2": "-0.0301809", "co2bspanconc2": "299.2", "flowazero": "0.29042", "co2aspan2": "-0.0279682", "tbzero": "0.134552", "co2azero": "0.965182", "ssb_ref": "37377.7", "h2oaspan2b": "0.070146", "co2aspan2a": "0.308883", "h2obspanconc2": "0", "ssa_ref": "35809.5", "h2oaspanconc2": "0", "h2obspan2b": "0.0705964", "co2bspan1": "1.00108", "co2aspan2b": "0.306383", "h2obspan2a": "0.0708892", "h2oaspan2a": "0.0696095", "co2bzero": "0.964262", "co2aspanconc1": "2500", "h2oaspanconc1": "12.28", "tazero": "0.0863571", "co2aspanconc2": "299.2", "h2oaspan1": "1.00771", "flowbzero": "0.29097", "h2oazero": "1.13424", "co2bspanconc1": "2500", "h2obspan2": "0", "oxygen": "21", "co2bspan2b": "0.308367", "chamberpressurezero": "2.68126", "h2obzero": "1.1444", "co2aspan1": "1.00054", "h2obspan1": "0.99587", "h2oaspan2": "0", "co2bspan2a": "0.310949", "flowmeterzero": "1.00299"}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</si>
  <si>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</si>
  <si>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</si>
  <si>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</si>
  <si>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</si>
  <si>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</si>
  <si>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</si>
  <si>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</si>
  <si>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</si>
  <si>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</si>
  <si>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11:36:32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</si>
  <si>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</si>
  <si>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</si>
  <si>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</si>
  <si>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</si>
  <si>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</si>
  <si>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</si>
  <si>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</si>
  <si>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</si>
  <si>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</si>
  <si>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</si>
  <si>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</si>
  <si>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</si>
  <si>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</si>
  <si>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</si>
  <si>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</si>
  <si>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</si>
  <si>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</si>
  <si>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</si>
  <si>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</si>
  <si>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</si>
  <si>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</si>
  <si>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</si>
  <si>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</si>
  <si>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</si>
  <si>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</si>
  <si>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</si>
  <si>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</si>
  <si>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</si>
  <si>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</si>
  <si>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</si>
  <si>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</si>
  <si>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</si>
  <si>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</si>
  <si>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</si>
  <si>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</si>
  <si>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</si>
  <si>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</si>
  <si>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</si>
  <si>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</si>
  <si>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</si>
  <si>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</si>
  <si>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</si>
  <si>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</si>
  <si>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</si>
  <si>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</si>
  <si>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</si>
  <si>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</si>
  <si>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</si>
  <si>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</si>
  <si>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</si>
  <si>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</si>
  <si>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</si>
  <si>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0.266253 67.104 364.277 621.719 880.621 1099.07 1299.52 1485.83</t>
  </si>
  <si>
    <t>Fs_true</t>
  </si>
  <si>
    <t>0.00686671 100.835 403.003 601.267 800.926 1000.05 1201.12 1401.29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</si>
  <si>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</si>
  <si>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</si>
  <si>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</si>
  <si>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</si>
  <si>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</si>
  <si>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</si>
  <si>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</si>
  <si>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</si>
  <si>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</si>
  <si>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</si>
  <si>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</si>
  <si>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</si>
  <si>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</si>
  <si>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</si>
  <si>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</si>
  <si>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</si>
  <si>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</si>
  <si>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</si>
  <si>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</si>
  <si>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</si>
  <si>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</si>
  <si>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</si>
  <si>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</si>
  <si>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</si>
  <si>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</si>
  <si>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</si>
  <si>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</si>
  <si>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</si>
  <si>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</si>
  <si>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</si>
  <si>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</si>
  <si>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</si>
  <si>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</si>
  <si>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</si>
  <si>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</si>
  <si>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</si>
  <si>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</si>
  <si>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</si>
  <si>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</si>
  <si>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</si>
  <si>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</si>
  <si>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</si>
  <si>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</si>
  <si>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</si>
  <si>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</si>
  <si>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</si>
  <si>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</si>
  <si>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</si>
  <si>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</si>
  <si>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</si>
  <si>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</si>
  <si>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</si>
  <si>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</si>
  <si>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</si>
  <si>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</si>
  <si>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</si>
  <si>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</si>
  <si>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</si>
  <si>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</si>
  <si>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</si>
  <si>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</si>
  <si>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</si>
  <si>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</si>
  <si>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</si>
  <si>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</si>
  <si>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</si>
  <si>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</si>
  <si>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</si>
  <si>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</si>
  <si>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</si>
  <si>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</si>
  <si>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</si>
  <si>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</si>
  <si>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</si>
  <si>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</si>
  <si>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</si>
  <si>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</si>
  <si>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</si>
  <si>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</si>
  <si>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</si>
  <si>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</si>
  <si>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</si>
  <si>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</si>
  <si>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</si>
  <si>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</si>
  <si>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</si>
  <si>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</si>
  <si>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</si>
  <si>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</si>
  <si>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</si>
  <si>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</si>
  <si>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</si>
  <si>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</si>
  <si>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</si>
  <si>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</si>
  <si>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</si>
  <si>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</si>
  <si>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</si>
  <si>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</si>
  <si>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</si>
  <si>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</si>
  <si>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</si>
  <si>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</si>
  <si>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</si>
  <si>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</si>
  <si>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</si>
  <si>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</si>
  <si>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</si>
  <si>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</si>
  <si>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</si>
  <si>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</si>
  <si>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</si>
  <si>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</si>
  <si>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</si>
  <si>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</si>
  <si>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</si>
  <si>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</si>
  <si>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</si>
  <si>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</si>
  <si>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</si>
  <si>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</si>
  <si>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</si>
  <si>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</si>
  <si>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</si>
  <si>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</si>
  <si>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</si>
  <si>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</si>
  <si>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</si>
  <si>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</si>
  <si>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</si>
  <si>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</si>
  <si>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</si>
  <si>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</si>
  <si>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</si>
  <si>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</si>
  <si>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</si>
  <si>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</si>
  <si>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</si>
  <si>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</si>
  <si>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</si>
  <si>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</si>
  <si>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</si>
  <si>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</si>
  <si>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</si>
  <si>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</si>
  <si>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</si>
  <si>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</si>
  <si>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</si>
  <si>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</si>
  <si>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</si>
  <si>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</si>
  <si>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</si>
  <si>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</si>
  <si>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</si>
  <si>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</si>
  <si>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</si>
  <si>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</si>
  <si>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</si>
  <si>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</si>
  <si>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</si>
  <si>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</si>
  <si>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</si>
  <si>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</si>
  <si>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</si>
  <si>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</si>
  <si>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</si>
  <si>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</si>
  <si>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</si>
  <si>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</si>
  <si>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</si>
  <si>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</si>
  <si>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</si>
  <si>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</si>
  <si>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</si>
  <si>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</si>
  <si>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</si>
  <si>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</si>
  <si>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</si>
  <si>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</si>
  <si>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</si>
  <si>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</si>
  <si>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</si>
  <si>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</si>
  <si>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</si>
  <si>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</si>
  <si>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</si>
  <si>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</si>
  <si>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</si>
  <si>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</si>
  <si>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</si>
  <si>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</si>
  <si>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</si>
  <si>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</si>
  <si>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</si>
  <si>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</si>
  <si>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</si>
  <si>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</si>
  <si>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</si>
  <si>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</si>
  <si>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</si>
  <si>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</si>
  <si>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</si>
  <si>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</si>
  <si>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11:39:26</t>
  </si>
  <si>
    <t>11:39:26</t>
  </si>
  <si>
    <t>1149</t>
  </si>
  <si>
    <t>_10</t>
  </si>
  <si>
    <t>RECT-4143-20200907-06_33_50</t>
  </si>
  <si>
    <t>RECT-5138-20201112-11_39_26</t>
  </si>
  <si>
    <t>DARK-5139-20201112-11_39_28</t>
  </si>
  <si>
    <t>0: Broadleaf</t>
  </si>
  <si>
    <t>--:--:--</t>
  </si>
  <si>
    <t>0/3</t>
  </si>
  <si>
    <t>20201112 11:43:41</t>
  </si>
  <si>
    <t>11:43:41</t>
  </si>
  <si>
    <t>RECT-5140-20201112-11_43_41</t>
  </si>
  <si>
    <t>DARK-5141-20201112-11_43_42</t>
  </si>
  <si>
    <t>20201112 11:50:15</t>
  </si>
  <si>
    <t>11:50:15</t>
  </si>
  <si>
    <t>9018</t>
  </si>
  <si>
    <t>_6</t>
  </si>
  <si>
    <t>RECT-5142-20201112-11_50_15</t>
  </si>
  <si>
    <t>DARK-5143-20201112-11_50_17</t>
  </si>
  <si>
    <t>20201112 11:55:54</t>
  </si>
  <si>
    <t>11:55:54</t>
  </si>
  <si>
    <t>RECT-5144-20201112-11_55_54</t>
  </si>
  <si>
    <t>DARK-5145-20201112-11_55_57</t>
  </si>
  <si>
    <t>11:51:24</t>
  </si>
  <si>
    <t>20201112 12:01:34</t>
  </si>
  <si>
    <t>12:01:34</t>
  </si>
  <si>
    <t>b42-24</t>
  </si>
  <si>
    <t>_1</t>
  </si>
  <si>
    <t>RECT-5146-20201112-12_01_34</t>
  </si>
  <si>
    <t>DARK-5147-20201112-12_01_36</t>
  </si>
  <si>
    <t>20201112 12:05:05</t>
  </si>
  <si>
    <t>12:05:05</t>
  </si>
  <si>
    <t>RECT-5148-20201112-12_05_05</t>
  </si>
  <si>
    <t>DARK-5149-20201112-12_05_07</t>
  </si>
  <si>
    <t>20201112 12:08:02</t>
  </si>
  <si>
    <t>12:08:02</t>
  </si>
  <si>
    <t>9031</t>
  </si>
  <si>
    <t>_5</t>
  </si>
  <si>
    <t>RECT-5150-20201112-12_08_02</t>
  </si>
  <si>
    <t>DARK-5151-20201112-12_08_04</t>
  </si>
  <si>
    <t>20201112 12:12:01</t>
  </si>
  <si>
    <t>12:12:01</t>
  </si>
  <si>
    <t>RECT-5152-20201112-12_12_01</t>
  </si>
  <si>
    <t>DARK-5153-20201112-12_12_03</t>
  </si>
  <si>
    <t>20201112 12:15:23</t>
  </si>
  <si>
    <t>12:15:23</t>
  </si>
  <si>
    <t>25189.01</t>
  </si>
  <si>
    <t>_7</t>
  </si>
  <si>
    <t>RECT-5154-20201112-12_15_23</t>
  </si>
  <si>
    <t>DARK-5155-20201112-12_15_25</t>
  </si>
  <si>
    <t>12:13:00</t>
  </si>
  <si>
    <t>20201112 12:19:56</t>
  </si>
  <si>
    <t>12:19:56</t>
  </si>
  <si>
    <t>RECT-5156-20201112-12_19_56</t>
  </si>
  <si>
    <t>DARK-5157-20201112-12_19_58</t>
  </si>
  <si>
    <t>20201112 12:23:43</t>
  </si>
  <si>
    <t>12:23:43</t>
  </si>
  <si>
    <t>RECT-5160-20201112-12_23_43</t>
  </si>
  <si>
    <t>DARK-5161-20201112-12_23_45</t>
  </si>
  <si>
    <t>20201112 12:27:11</t>
  </si>
  <si>
    <t>12:27:11</t>
  </si>
  <si>
    <t>9025</t>
  </si>
  <si>
    <t>_3</t>
  </si>
  <si>
    <t>RECT-5162-20201112-12_27_11</t>
  </si>
  <si>
    <t>DARK-5163-20201112-12_27_14</t>
  </si>
  <si>
    <t>20201112 12:31:01</t>
  </si>
  <si>
    <t>12:31:01</t>
  </si>
  <si>
    <t>RECT-5164-20201112-12_31_01</t>
  </si>
  <si>
    <t>DARK-5165-20201112-12_31_04</t>
  </si>
  <si>
    <t>20201112 12:34:50</t>
  </si>
  <si>
    <t>12:34:50</t>
  </si>
  <si>
    <t>C56-94</t>
  </si>
  <si>
    <t>RECT-5166-20201112-12_34_50</t>
  </si>
  <si>
    <t>DARK-5167-20201112-12_34_53</t>
  </si>
  <si>
    <t>20201112 12:40:08</t>
  </si>
  <si>
    <t>12:40:08</t>
  </si>
  <si>
    <t>RECT-5168-20201112-12_40_08</t>
  </si>
  <si>
    <t>DARK-5169-20201112-12_40_11</t>
  </si>
  <si>
    <t>20201112 12:48:37</t>
  </si>
  <si>
    <t>12:48:37</t>
  </si>
  <si>
    <t>CC12</t>
  </si>
  <si>
    <t>RECT-5172-20201112-12_48_38</t>
  </si>
  <si>
    <t>DARK-5173-20201112-12_48_41</t>
  </si>
  <si>
    <t>12:43:46</t>
  </si>
  <si>
    <t>20201112 12:53:59</t>
  </si>
  <si>
    <t>12:53:59</t>
  </si>
  <si>
    <t>RECT-5174-20201112-12_53_59</t>
  </si>
  <si>
    <t>DARK-5175-20201112-12_54_02</t>
  </si>
  <si>
    <t>20201112 12:57:20</t>
  </si>
  <si>
    <t>12:57:20</t>
  </si>
  <si>
    <t>NY1</t>
  </si>
  <si>
    <t>RECT-5176-20201112-12_57_20</t>
  </si>
  <si>
    <t>DARK-5177-20201112-12_57_24</t>
  </si>
  <si>
    <t>20201112 13:01:01</t>
  </si>
  <si>
    <t>13:01:01</t>
  </si>
  <si>
    <t>RECT-5178-20201112-13_01_08</t>
  </si>
  <si>
    <t>20201112 13:09:24</t>
  </si>
  <si>
    <t>13:09:24</t>
  </si>
  <si>
    <t>RECT-5180-20201112-13_09_42</t>
  </si>
  <si>
    <t>DARK-5181-20201112-13_10_05</t>
  </si>
  <si>
    <t>13:04:50</t>
  </si>
  <si>
    <t>20201112 13:15:27</t>
  </si>
  <si>
    <t>13:15:27</t>
  </si>
  <si>
    <t>Haines2</t>
  </si>
  <si>
    <t>RECT-5182-20201112-13_16_20</t>
  </si>
  <si>
    <t>20201112 13:21:07</t>
  </si>
  <si>
    <t>13:21:07</t>
  </si>
  <si>
    <t>DARK-5183-20201112-13_17_18</t>
  </si>
  <si>
    <t>20201112 13:28:28</t>
  </si>
  <si>
    <t>13:28:28</t>
  </si>
  <si>
    <t>Vru42</t>
  </si>
  <si>
    <t>RECT-5184-20201112-13_22_29</t>
  </si>
  <si>
    <t>20201112 13:41:04</t>
  </si>
  <si>
    <t>13:41:04</t>
  </si>
  <si>
    <t>RECT-5186-20201112-13_34_00</t>
  </si>
  <si>
    <t>DARK-5187-20201112-13_36_41</t>
  </si>
  <si>
    <t>13:57:07</t>
  </si>
  <si>
    <t>vru42.1 only use the first two logs,</t>
  </si>
  <si>
    <t>13:57:30</t>
  </si>
  <si>
    <t>vru42.1 only use the first two logs, lico got weird.</t>
  </si>
  <si>
    <t>13:57:33</t>
  </si>
  <si>
    <t>13:57:38</t>
  </si>
  <si>
    <t>13:58:05</t>
  </si>
  <si>
    <t>13:58:20</t>
  </si>
  <si>
    <t>13:58:21</t>
  </si>
  <si>
    <t>13:58:33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</si>
</sst>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0"/>
  <sheetViews>
    <sheetView tabSelected="1" topLeftCell="A22" workbookViewId="0">
      <selection activeCell="A41" sqref="A41:XFD41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1605209966.0999999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1605209958.3499999</v>
      </c>
      <c r="I17">
        <f t="shared" ref="I17:I40" si="0">BW17*AG17*(BS17-BT17)/(100*BL17*(1000-AG17*BS17))</f>
        <v>3.382025698463523E-3</v>
      </c>
      <c r="J17">
        <f t="shared" ref="J17:J40" si="1">BW17*AG17*(BR17-BQ17*(1000-AG17*BT17)/(1000-AG17*BS17))/(100*BL17)</f>
        <v>20.781451013836566</v>
      </c>
      <c r="K17">
        <f t="shared" ref="K17:K40" si="2">BQ17 - IF(AG17&gt;1, J17*BL17*100/(AI17*CE17), 0)</f>
        <v>373.50240000000002</v>
      </c>
      <c r="L17">
        <f t="shared" ref="L17:L40" si="3">((R17-I17/2)*K17-J17)/(R17+I17/2)</f>
        <v>214.51853665817643</v>
      </c>
      <c r="M17">
        <f t="shared" ref="M17:M40" si="4">L17*(BX17+BY17)/1000</f>
        <v>21.861919883157547</v>
      </c>
      <c r="N17">
        <f t="shared" ref="N17:N40" si="5">(BQ17 - IF(AG17&gt;1, J17*BL17*100/(AI17*CE17), 0))*(BX17+BY17)/1000</f>
        <v>38.064214273372144</v>
      </c>
      <c r="O17">
        <f t="shared" ref="O17:O40" si="6">2/((1/Q17-1/P17)+SIGN(Q17)*SQRT((1/Q17-1/P17)*(1/Q17-1/P17) + 4*BM17/((BM17+1)*(BM17+1))*(2*1/Q17*1/P17-1/P17*1/P17)))</f>
        <v>0.22712403192701505</v>
      </c>
      <c r="P17">
        <f t="shared" ref="P17:P4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2.9608079923217754</v>
      </c>
      <c r="Q17">
        <f t="shared" ref="Q17:Q40" si="8">I17*(1000-(1000*0.61365*EXP(17.502*U17/(240.97+U17))/(BX17+BY17)+BS17)/2)/(1000*0.61365*EXP(17.502*U17/(240.97+U17))/(BX17+BY17)-BS17)</f>
        <v>0.21786974300840029</v>
      </c>
      <c r="R17">
        <f t="shared" ref="R17:R40" si="9">1/((BM17+1)/(O17/1.6)+1/(P17/1.37)) + BM17/((BM17+1)/(O17/1.6) + BM17/(P17/1.37))</f>
        <v>0.13696863012143395</v>
      </c>
      <c r="S17">
        <f t="shared" ref="S17:S40" si="10">(BI17*BK17)</f>
        <v>231.2866368930024</v>
      </c>
      <c r="T17">
        <f t="shared" ref="T17:T40" si="11">(BZ17+(S17+2*0.95*0.0000000567*(((BZ17+$B$7)+273)^4-(BZ17+273)^4)-44100*I17)/(1.84*29.3*P17+8*0.95*0.0000000567*(BZ17+273)^3))</f>
        <v>32.302494581622717</v>
      </c>
      <c r="U17">
        <f t="shared" ref="U17:U40" si="12">($C$7*CA17+$D$7*CB17+$E$7*T17)</f>
        <v>32.018136666666699</v>
      </c>
      <c r="V17">
        <f t="shared" ref="V17:V40" si="13">0.61365*EXP(17.502*U17/(240.97+U17))</f>
        <v>4.7799872599940976</v>
      </c>
      <c r="W17">
        <f t="shared" ref="W17:W40" si="14">(X17/Y17*100)</f>
        <v>68.961742018914805</v>
      </c>
      <c r="X17">
        <f t="shared" ref="X17:X40" si="15">BS17*(BX17+BY17)/1000</f>
        <v>3.2604043979851336</v>
      </c>
      <c r="Y17">
        <f t="shared" ref="Y17:Y40" si="16">0.61365*EXP(17.502*BZ17/(240.97+BZ17))</f>
        <v>4.7278451827549119</v>
      </c>
      <c r="Z17">
        <f t="shared" ref="Z17:Z40" si="17">(V17-BS17*(BX17+BY17)/1000)</f>
        <v>1.519582862008964</v>
      </c>
      <c r="AA17">
        <f t="shared" ref="AA17:AA40" si="18">(-I17*44100)</f>
        <v>-149.14733330224138</v>
      </c>
      <c r="AB17">
        <f t="shared" ref="AB17:AB40" si="19">2*29.3*P17*0.92*(BZ17-U17)</f>
        <v>-30.914734073904576</v>
      </c>
      <c r="AC17">
        <f t="shared" ref="AC17:AC40" si="20">2*0.95*0.0000000567*(((BZ17+$B$7)+273)^4-(U17+273)^4)</f>
        <v>-2.3660821015543991</v>
      </c>
      <c r="AD17">
        <f t="shared" ref="AD17:AD40" si="21">S17+AC17+AA17+AB17</f>
        <v>48.858487415302029</v>
      </c>
      <c r="AE17">
        <v>0</v>
      </c>
      <c r="AF17">
        <v>0</v>
      </c>
      <c r="AG17">
        <f t="shared" ref="AG17:AG40" si="22">IF(AE17*$H$13&gt;=AI17,1,(AI17/(AI17-AE17*$H$13)))</f>
        <v>1</v>
      </c>
      <c r="AH17">
        <f t="shared" ref="AH17:AH40" si="23">(AG17-1)*100</f>
        <v>0</v>
      </c>
      <c r="AI17">
        <f t="shared" ref="AI17:AI40" si="24">MAX(0,($B$13+$C$13*CE17)/(1+$D$13*CE17)*BX17/(BZ17+273)*$E$13)</f>
        <v>52973.67195614949</v>
      </c>
      <c r="AJ17" t="s">
        <v>286</v>
      </c>
      <c r="AK17">
        <v>715.47692307692296</v>
      </c>
      <c r="AL17">
        <v>3262.08</v>
      </c>
      <c r="AM17">
        <f t="shared" ref="AM17:AM40" si="25">AL17-AK17</f>
        <v>2546.603076923077</v>
      </c>
      <c r="AN17">
        <f t="shared" ref="AN17:AN40" si="26">AM17/AL17</f>
        <v>0.78066849277855754</v>
      </c>
      <c r="AO17">
        <v>-0.57774747981622299</v>
      </c>
      <c r="AP17" t="s">
        <v>287</v>
      </c>
      <c r="AQ17">
        <v>148.871069086196</v>
      </c>
      <c r="AR17">
        <v>1745.41</v>
      </c>
      <c r="AS17">
        <f t="shared" ref="AS17:AS40" si="27">1-AQ17/AR17</f>
        <v>0.91470710659031629</v>
      </c>
      <c r="AT17">
        <v>0.5</v>
      </c>
      <c r="AU17">
        <f t="shared" ref="AU17:AU40" si="28">BI17</f>
        <v>1180.1643207472944</v>
      </c>
      <c r="AV17">
        <f t="shared" ref="AV17:AV40" si="29">J17</f>
        <v>20.781451013836566</v>
      </c>
      <c r="AW17">
        <f t="shared" ref="AW17:AW40" si="30">AS17*AT17*AU17</f>
        <v>539.75234556594182</v>
      </c>
      <c r="AX17">
        <f t="shared" ref="AX17:AX40" si="31">BC17/AR17</f>
        <v>0.54812336356500768</v>
      </c>
      <c r="AY17">
        <f t="shared" ref="AY17:AY40" si="32">(AV17-AO17)/AU17</f>
        <v>1.809849536895666E-2</v>
      </c>
      <c r="AZ17">
        <f t="shared" ref="AZ17:AZ40" si="33">(AL17-AR17)/AR17</f>
        <v>0.86894769710268638</v>
      </c>
      <c r="BA17" t="s">
        <v>288</v>
      </c>
      <c r="BB17">
        <v>788.71</v>
      </c>
      <c r="BC17">
        <f t="shared" ref="BC17:BC40" si="34">AR17-BB17</f>
        <v>956.7</v>
      </c>
      <c r="BD17">
        <f t="shared" ref="BD17:BD40" si="35">(AR17-AQ17)/(AR17-BB17)</f>
        <v>1.6687978790778759</v>
      </c>
      <c r="BE17">
        <f t="shared" ref="BE17:BE40" si="36">(AL17-AR17)/(AL17-BB17)</f>
        <v>0.61319980431556942</v>
      </c>
      <c r="BF17">
        <f t="shared" ref="BF17:BF40" si="37">(AR17-AQ17)/(AR17-AK17)</f>
        <v>1.5501385154882692</v>
      </c>
      <c r="BG17">
        <f t="shared" ref="BG17:BG40" si="38">(AL17-AR17)/(AL17-AK17)</f>
        <v>0.5955659182790709</v>
      </c>
      <c r="BH17">
        <f t="shared" ref="BH17:BH40" si="39">$B$11*CF17+$C$11*CG17+$F$11*CH17*(1-CK17)</f>
        <v>1399.9756666666699</v>
      </c>
      <c r="BI17">
        <f t="shared" ref="BI17:BI40" si="40">BH17*BJ17</f>
        <v>1180.1643207472944</v>
      </c>
      <c r="BJ17">
        <f t="shared" ref="BJ17:BJ40" si="41">($B$11*$D$9+$C$11*$D$9+$F$11*((CU17+CM17)/MAX(CU17+CM17+CV17, 0.1)*$I$9+CV17/MAX(CU17+CM17+CV17, 0.1)*$J$9))/($B$11+$C$11+$F$11)</f>
        <v>0.84298916677405944</v>
      </c>
      <c r="BK17">
        <f t="shared" ref="BK17:BK40" si="42">($B$11*$K$9+$C$11*$K$9+$F$11*((CU17+CM17)/MAX(CU17+CM17+CV17, 0.1)*$P$9+CV17/MAX(CU17+CM17+CV17, 0.1)*$Q$9))/($B$11+$C$11+$F$11)</f>
        <v>0.19597833354811886</v>
      </c>
      <c r="BL17">
        <v>6</v>
      </c>
      <c r="BM17">
        <v>0.5</v>
      </c>
      <c r="BN17" t="s">
        <v>289</v>
      </c>
      <c r="BO17">
        <v>2</v>
      </c>
      <c r="BP17">
        <v>1605209958.3499999</v>
      </c>
      <c r="BQ17">
        <v>373.50240000000002</v>
      </c>
      <c r="BR17">
        <v>399.95506666666699</v>
      </c>
      <c r="BS17">
        <v>31.9924866666667</v>
      </c>
      <c r="BT17">
        <v>28.064029999999999</v>
      </c>
      <c r="BU17">
        <v>371.34039999999999</v>
      </c>
      <c r="BV17">
        <v>31.8994866666667</v>
      </c>
      <c r="BW17">
        <v>500.01716666666698</v>
      </c>
      <c r="BX17">
        <v>101.81156666666701</v>
      </c>
      <c r="BY17">
        <v>9.9998756666666605E-2</v>
      </c>
      <c r="BZ17">
        <v>31.824463333333298</v>
      </c>
      <c r="CA17">
        <v>32.018136666666699</v>
      </c>
      <c r="CB17">
        <v>999.9</v>
      </c>
      <c r="CC17">
        <v>0</v>
      </c>
      <c r="CD17">
        <v>0</v>
      </c>
      <c r="CE17">
        <v>9998.1589999999997</v>
      </c>
      <c r="CF17">
        <v>0</v>
      </c>
      <c r="CG17">
        <v>1000.86156666667</v>
      </c>
      <c r="CH17">
        <v>1399.9756666666699</v>
      </c>
      <c r="CI17">
        <v>0.90000259999999999</v>
      </c>
      <c r="CJ17">
        <v>9.9997279999999994E-2</v>
      </c>
      <c r="CK17">
        <v>0</v>
      </c>
      <c r="CL17">
        <v>1235.90433333333</v>
      </c>
      <c r="CM17">
        <v>4.9997499999999997</v>
      </c>
      <c r="CN17">
        <v>16979.1733333333</v>
      </c>
      <c r="CO17">
        <v>12177.846666666699</v>
      </c>
      <c r="CP17">
        <v>45.699800000000003</v>
      </c>
      <c r="CQ17">
        <v>48.0914</v>
      </c>
      <c r="CR17">
        <v>46.570466666666697</v>
      </c>
      <c r="CS17">
        <v>47.658000000000001</v>
      </c>
      <c r="CT17">
        <v>47.349733333333297</v>
      </c>
      <c r="CU17">
        <v>1255.4836666666699</v>
      </c>
      <c r="CV17">
        <v>139.49199999999999</v>
      </c>
      <c r="CW17">
        <v>0</v>
      </c>
      <c r="CX17">
        <v>1605209965.0999999</v>
      </c>
      <c r="CY17">
        <v>0</v>
      </c>
      <c r="CZ17">
        <v>148.871069086196</v>
      </c>
      <c r="DA17">
        <v>1.77004474403827E-2</v>
      </c>
      <c r="DB17">
        <v>0.22576003449682899</v>
      </c>
      <c r="DC17">
        <v>2537.3967386908598</v>
      </c>
      <c r="DD17">
        <v>15</v>
      </c>
      <c r="DE17">
        <v>0</v>
      </c>
      <c r="DF17" t="s">
        <v>290</v>
      </c>
      <c r="DG17">
        <v>1605221121</v>
      </c>
      <c r="DH17">
        <v>1605221127</v>
      </c>
      <c r="DI17">
        <v>0</v>
      </c>
      <c r="DJ17">
        <v>3.4000000000000002E-2</v>
      </c>
      <c r="DK17">
        <v>2.9000000000000001E-2</v>
      </c>
      <c r="DL17">
        <v>2.1619999999999999</v>
      </c>
      <c r="DM17">
        <v>9.2999999999999999E-2</v>
      </c>
      <c r="DN17">
        <v>400</v>
      </c>
      <c r="DO17">
        <v>17</v>
      </c>
      <c r="DP17">
        <v>0.06</v>
      </c>
      <c r="DQ17">
        <v>0.01</v>
      </c>
      <c r="DR17">
        <v>224.133314539618</v>
      </c>
      <c r="DS17">
        <v>6.1470171499501101</v>
      </c>
      <c r="DT17">
        <v>0.53879845476267196</v>
      </c>
      <c r="DU17">
        <v>0</v>
      </c>
      <c r="DV17">
        <v>-409.11667741935503</v>
      </c>
      <c r="DW17">
        <v>5.5753548387109602</v>
      </c>
      <c r="DX17">
        <v>0.421915171652745</v>
      </c>
      <c r="DY17">
        <v>0</v>
      </c>
      <c r="DZ17">
        <v>-2.2800764516129002</v>
      </c>
      <c r="EA17">
        <v>-8.6501917741935497</v>
      </c>
      <c r="EB17">
        <v>0.64689507056374096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2.1619999999999999</v>
      </c>
      <c r="EJ17">
        <v>9.2999999999999999E-2</v>
      </c>
      <c r="EK17">
        <v>2.1619999999999999</v>
      </c>
      <c r="EL17">
        <v>0</v>
      </c>
      <c r="EM17">
        <v>0</v>
      </c>
      <c r="EN17">
        <v>0</v>
      </c>
      <c r="EO17">
        <v>9.2999999999999999E-2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-185.9</v>
      </c>
      <c r="EX17">
        <v>-186</v>
      </c>
      <c r="EY17">
        <v>2</v>
      </c>
      <c r="EZ17">
        <v>493.60300000000001</v>
      </c>
      <c r="FA17">
        <v>564.83399999999995</v>
      </c>
      <c r="FB17">
        <v>30.278700000000001</v>
      </c>
      <c r="FC17">
        <v>29.9892</v>
      </c>
      <c r="FD17">
        <v>30.002600000000001</v>
      </c>
      <c r="FE17">
        <v>29.706600000000002</v>
      </c>
      <c r="FF17">
        <v>29.6568</v>
      </c>
      <c r="FG17">
        <v>22.0535</v>
      </c>
      <c r="FH17">
        <v>0</v>
      </c>
      <c r="FI17">
        <v>100</v>
      </c>
      <c r="FJ17">
        <v>-999.9</v>
      </c>
      <c r="FK17">
        <v>400</v>
      </c>
      <c r="FL17">
        <v>37.037599999999998</v>
      </c>
      <c r="FM17">
        <v>101.68300000000001</v>
      </c>
      <c r="FN17">
        <v>101.06699999999999</v>
      </c>
    </row>
    <row r="18" spans="1:170" x14ac:dyDescent="0.25">
      <c r="A18">
        <v>2</v>
      </c>
      <c r="B18">
        <v>1605210221.0999999</v>
      </c>
      <c r="C18">
        <v>255</v>
      </c>
      <c r="D18" t="s">
        <v>292</v>
      </c>
      <c r="E18" t="s">
        <v>293</v>
      </c>
      <c r="F18" t="s">
        <v>284</v>
      </c>
      <c r="G18" t="s">
        <v>285</v>
      </c>
      <c r="H18">
        <v>1605210213.3499999</v>
      </c>
      <c r="I18">
        <f t="shared" si="0"/>
        <v>1.4956826669695518E-3</v>
      </c>
      <c r="J18">
        <f t="shared" si="1"/>
        <v>11.287129583999205</v>
      </c>
      <c r="K18">
        <f t="shared" si="2"/>
        <v>385.75266666666698</v>
      </c>
      <c r="L18">
        <f t="shared" si="3"/>
        <v>118.16004032538115</v>
      </c>
      <c r="M18">
        <f t="shared" si="4"/>
        <v>12.040732929114132</v>
      </c>
      <c r="N18">
        <f t="shared" si="5"/>
        <v>39.308930694645497</v>
      </c>
      <c r="O18">
        <f t="shared" si="6"/>
        <v>7.0531299904170466E-2</v>
      </c>
      <c r="P18">
        <f t="shared" si="7"/>
        <v>2.9607367156577595</v>
      </c>
      <c r="Q18">
        <f t="shared" si="8"/>
        <v>6.9610994034165749E-2</v>
      </c>
      <c r="R18">
        <f t="shared" si="9"/>
        <v>4.3588556584066344E-2</v>
      </c>
      <c r="S18">
        <f t="shared" si="10"/>
        <v>231.29039965214281</v>
      </c>
      <c r="T18">
        <f t="shared" si="11"/>
        <v>34.127668376723079</v>
      </c>
      <c r="U18">
        <f t="shared" si="12"/>
        <v>33.540486666666702</v>
      </c>
      <c r="V18">
        <f t="shared" si="13"/>
        <v>5.2075762003055805</v>
      </c>
      <c r="W18">
        <f t="shared" si="14"/>
        <v>60.935285170250587</v>
      </c>
      <c r="X18">
        <f t="shared" si="15"/>
        <v>3.1074105467139956</v>
      </c>
      <c r="Y18">
        <f t="shared" si="16"/>
        <v>5.0995257313263131</v>
      </c>
      <c r="Z18">
        <f t="shared" si="17"/>
        <v>2.1001656535915849</v>
      </c>
      <c r="AA18">
        <f t="shared" si="18"/>
        <v>-65.959605613357226</v>
      </c>
      <c r="AB18">
        <f t="shared" si="19"/>
        <v>-59.716749251176914</v>
      </c>
      <c r="AC18">
        <f t="shared" si="20"/>
        <v>-4.6352799216535896</v>
      </c>
      <c r="AD18">
        <f t="shared" si="21"/>
        <v>100.9787648659551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52739.243815171081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285.78085750071199</v>
      </c>
      <c r="AR18">
        <v>1288.43</v>
      </c>
      <c r="AS18">
        <f t="shared" si="27"/>
        <v>0.77819450222308395</v>
      </c>
      <c r="AT18">
        <v>0.5</v>
      </c>
      <c r="AU18">
        <f t="shared" si="28"/>
        <v>1180.1809207473457</v>
      </c>
      <c r="AV18">
        <f t="shared" si="29"/>
        <v>11.287129583999205</v>
      </c>
      <c r="AW18">
        <f t="shared" si="30"/>
        <v>459.20515207708075</v>
      </c>
      <c r="AX18">
        <f t="shared" si="31"/>
        <v>0.41816008630659024</v>
      </c>
      <c r="AY18">
        <f t="shared" si="32"/>
        <v>1.005343914245117E-2</v>
      </c>
      <c r="AZ18">
        <f t="shared" si="33"/>
        <v>1.5318255551329911</v>
      </c>
      <c r="BA18" t="s">
        <v>295</v>
      </c>
      <c r="BB18">
        <v>749.66</v>
      </c>
      <c r="BC18">
        <f t="shared" si="34"/>
        <v>538.7700000000001</v>
      </c>
      <c r="BD18">
        <f t="shared" si="35"/>
        <v>1.8609966080132299</v>
      </c>
      <c r="BE18">
        <f t="shared" si="36"/>
        <v>0.78555735107983526</v>
      </c>
      <c r="BF18">
        <f t="shared" si="37"/>
        <v>1.7499672885671589</v>
      </c>
      <c r="BG18">
        <f t="shared" si="38"/>
        <v>0.77501280740799805</v>
      </c>
      <c r="BH18">
        <f t="shared" si="39"/>
        <v>1399.9949999999999</v>
      </c>
      <c r="BI18">
        <f t="shared" si="40"/>
        <v>1180.1809207473457</v>
      </c>
      <c r="BJ18">
        <f t="shared" si="41"/>
        <v>0.84298938263875633</v>
      </c>
      <c r="BK18">
        <f t="shared" si="42"/>
        <v>0.19597876527751265</v>
      </c>
      <c r="BL18">
        <v>6</v>
      </c>
      <c r="BM18">
        <v>0.5</v>
      </c>
      <c r="BN18" t="s">
        <v>289</v>
      </c>
      <c r="BO18">
        <v>2</v>
      </c>
      <c r="BP18">
        <v>1605210213.3499999</v>
      </c>
      <c r="BQ18">
        <v>385.75266666666698</v>
      </c>
      <c r="BR18">
        <v>399.98913333333297</v>
      </c>
      <c r="BS18">
        <v>30.494136666666702</v>
      </c>
      <c r="BT18">
        <v>28.754103333333301</v>
      </c>
      <c r="BU18">
        <v>383.59070000000003</v>
      </c>
      <c r="BV18">
        <v>30.401133333333298</v>
      </c>
      <c r="BW18">
        <v>500.01563333333303</v>
      </c>
      <c r="BX18">
        <v>101.8019</v>
      </c>
      <c r="BY18">
        <v>0.100002673333333</v>
      </c>
      <c r="BZ18">
        <v>33.166366666666697</v>
      </c>
      <c r="CA18">
        <v>33.540486666666702</v>
      </c>
      <c r="CB18">
        <v>999.9</v>
      </c>
      <c r="CC18">
        <v>0</v>
      </c>
      <c r="CD18">
        <v>0</v>
      </c>
      <c r="CE18">
        <v>9998.7043333333295</v>
      </c>
      <c r="CF18">
        <v>0</v>
      </c>
      <c r="CG18">
        <v>746.56486666666694</v>
      </c>
      <c r="CH18">
        <v>1399.9949999999999</v>
      </c>
      <c r="CI18">
        <v>0.89999576666666703</v>
      </c>
      <c r="CJ18">
        <v>0.100004036666667</v>
      </c>
      <c r="CK18">
        <v>0</v>
      </c>
      <c r="CL18">
        <v>984.79600000000005</v>
      </c>
      <c r="CM18">
        <v>4.9997499999999997</v>
      </c>
      <c r="CN18">
        <v>13659.3433333333</v>
      </c>
      <c r="CO18">
        <v>12177.993333333299</v>
      </c>
      <c r="CP18">
        <v>47.528966666666697</v>
      </c>
      <c r="CQ18">
        <v>50.097700000000003</v>
      </c>
      <c r="CR18">
        <v>48.410133333333299</v>
      </c>
      <c r="CS18">
        <v>49.791433333333302</v>
      </c>
      <c r="CT18">
        <v>49.210099999999997</v>
      </c>
      <c r="CU18">
        <v>1255.491</v>
      </c>
      <c r="CV18">
        <v>139.50399999999999</v>
      </c>
      <c r="CW18">
        <v>0</v>
      </c>
      <c r="CX18">
        <v>254.10000014305101</v>
      </c>
      <c r="CY18">
        <v>0</v>
      </c>
      <c r="CZ18">
        <v>285.78085750071199</v>
      </c>
      <c r="DA18">
        <v>6.4181633529650395E-2</v>
      </c>
      <c r="DB18">
        <v>1.05313581162284</v>
      </c>
      <c r="DC18">
        <v>5229.7974140620499</v>
      </c>
      <c r="DD18">
        <v>15</v>
      </c>
      <c r="DE18">
        <v>0</v>
      </c>
      <c r="DF18" t="s">
        <v>290</v>
      </c>
      <c r="DG18">
        <v>1605221121</v>
      </c>
      <c r="DH18">
        <v>1605221127</v>
      </c>
      <c r="DI18">
        <v>0</v>
      </c>
      <c r="DJ18">
        <v>3.4000000000000002E-2</v>
      </c>
      <c r="DK18">
        <v>2.9000000000000001E-2</v>
      </c>
      <c r="DL18">
        <v>2.1619999999999999</v>
      </c>
      <c r="DM18">
        <v>9.2999999999999999E-2</v>
      </c>
      <c r="DN18">
        <v>400</v>
      </c>
      <c r="DO18">
        <v>17</v>
      </c>
      <c r="DP18">
        <v>0.06</v>
      </c>
      <c r="DQ18">
        <v>0.01</v>
      </c>
      <c r="DR18">
        <v>224.133314539618</v>
      </c>
      <c r="DS18">
        <v>6.1470171499501101</v>
      </c>
      <c r="DT18">
        <v>0.53879845476267196</v>
      </c>
      <c r="DU18">
        <v>0</v>
      </c>
      <c r="DV18">
        <v>-409.11667741935503</v>
      </c>
      <c r="DW18">
        <v>5.5753548387109602</v>
      </c>
      <c r="DX18">
        <v>0.421915171652745</v>
      </c>
      <c r="DY18">
        <v>0</v>
      </c>
      <c r="DZ18">
        <v>-2.2800764516129002</v>
      </c>
      <c r="EA18">
        <v>-8.6501917741935497</v>
      </c>
      <c r="EB18">
        <v>0.64689507056374096</v>
      </c>
      <c r="EC18">
        <v>0</v>
      </c>
      <c r="ED18">
        <v>0</v>
      </c>
      <c r="EE18">
        <v>3</v>
      </c>
      <c r="EF18" t="s">
        <v>291</v>
      </c>
      <c r="EG18">
        <v>100</v>
      </c>
      <c r="EH18">
        <v>100</v>
      </c>
      <c r="EI18">
        <v>2.1619999999999999</v>
      </c>
      <c r="EJ18">
        <v>9.2999999999999999E-2</v>
      </c>
      <c r="EK18">
        <v>2.1619999999999999</v>
      </c>
      <c r="EL18">
        <v>0</v>
      </c>
      <c r="EM18">
        <v>0</v>
      </c>
      <c r="EN18">
        <v>0</v>
      </c>
      <c r="EO18">
        <v>9.2999999999999999E-2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-181.7</v>
      </c>
      <c r="EX18">
        <v>-181.8</v>
      </c>
      <c r="EY18">
        <v>2</v>
      </c>
      <c r="EZ18">
        <v>512.553</v>
      </c>
      <c r="FA18">
        <v>555.47400000000005</v>
      </c>
      <c r="FB18">
        <v>31.551400000000001</v>
      </c>
      <c r="FC18">
        <v>31.657699999999998</v>
      </c>
      <c r="FD18">
        <v>30.002199999999998</v>
      </c>
      <c r="FE18">
        <v>31.311699999999998</v>
      </c>
      <c r="FF18">
        <v>31.249099999999999</v>
      </c>
      <c r="FG18">
        <v>22.099900000000002</v>
      </c>
      <c r="FH18">
        <v>0</v>
      </c>
      <c r="FI18">
        <v>100</v>
      </c>
      <c r="FJ18">
        <v>-999.9</v>
      </c>
      <c r="FK18">
        <v>400</v>
      </c>
      <c r="FL18">
        <v>31.785799999999998</v>
      </c>
      <c r="FM18">
        <v>101.434</v>
      </c>
      <c r="FN18">
        <v>100.77800000000001</v>
      </c>
    </row>
    <row r="19" spans="1:170" x14ac:dyDescent="0.25">
      <c r="A19">
        <v>3</v>
      </c>
      <c r="B19">
        <v>1605210615.0999999</v>
      </c>
      <c r="C19">
        <v>649</v>
      </c>
      <c r="D19" t="s">
        <v>296</v>
      </c>
      <c r="E19" t="s">
        <v>297</v>
      </c>
      <c r="F19" t="s">
        <v>298</v>
      </c>
      <c r="G19" t="s">
        <v>299</v>
      </c>
      <c r="H19">
        <v>1605210607.3499999</v>
      </c>
      <c r="I19">
        <f t="shared" si="0"/>
        <v>4.7488507965103826E-3</v>
      </c>
      <c r="J19">
        <f t="shared" si="1"/>
        <v>19.175767613945389</v>
      </c>
      <c r="K19">
        <f t="shared" si="2"/>
        <v>374.81083333333299</v>
      </c>
      <c r="L19">
        <f t="shared" si="3"/>
        <v>246.0652742573125</v>
      </c>
      <c r="M19">
        <f t="shared" si="4"/>
        <v>25.079722035009102</v>
      </c>
      <c r="N19">
        <f t="shared" si="5"/>
        <v>38.201861453560078</v>
      </c>
      <c r="O19">
        <f t="shared" si="6"/>
        <v>0.26762915470676857</v>
      </c>
      <c r="P19">
        <f t="shared" si="7"/>
        <v>2.9605147885387773</v>
      </c>
      <c r="Q19">
        <f t="shared" si="8"/>
        <v>0.25487811805779231</v>
      </c>
      <c r="R19">
        <f t="shared" si="9"/>
        <v>0.16039381677456716</v>
      </c>
      <c r="S19">
        <f t="shared" si="10"/>
        <v>231.28844453139877</v>
      </c>
      <c r="T19">
        <f t="shared" si="11"/>
        <v>34.433403493158323</v>
      </c>
      <c r="U19">
        <f t="shared" si="12"/>
        <v>34.0208266666667</v>
      </c>
      <c r="V19">
        <f t="shared" si="13"/>
        <v>5.3492202560956326</v>
      </c>
      <c r="W19">
        <f t="shared" si="14"/>
        <v>65.003697989699077</v>
      </c>
      <c r="X19">
        <f t="shared" si="15"/>
        <v>3.5329510364426024</v>
      </c>
      <c r="Y19">
        <f t="shared" si="16"/>
        <v>5.4350000779993426</v>
      </c>
      <c r="Z19">
        <f t="shared" si="17"/>
        <v>1.8162692196530301</v>
      </c>
      <c r="AA19">
        <f t="shared" si="18"/>
        <v>-209.42432012610789</v>
      </c>
      <c r="AB19">
        <f t="shared" si="19"/>
        <v>45.574792836525383</v>
      </c>
      <c r="AC19">
        <f t="shared" si="20"/>
        <v>3.5659726649794674</v>
      </c>
      <c r="AD19">
        <f t="shared" si="21"/>
        <v>71.004889906795711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52537.702210150746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431.13784281946801</v>
      </c>
      <c r="AR19">
        <v>1811.16</v>
      </c>
      <c r="AS19">
        <f t="shared" si="27"/>
        <v>0.76195485610356462</v>
      </c>
      <c r="AT19">
        <v>0.5</v>
      </c>
      <c r="AU19">
        <f t="shared" si="28"/>
        <v>1180.1695607473714</v>
      </c>
      <c r="AV19">
        <f t="shared" si="29"/>
        <v>19.175767613945389</v>
      </c>
      <c r="AW19">
        <f t="shared" si="30"/>
        <v>449.61796391853522</v>
      </c>
      <c r="AX19">
        <f t="shared" si="31"/>
        <v>0.60612535612535612</v>
      </c>
      <c r="AY19">
        <f t="shared" si="32"/>
        <v>1.6737861872367064E-2</v>
      </c>
      <c r="AZ19">
        <f t="shared" si="33"/>
        <v>0.80109984761147535</v>
      </c>
      <c r="BA19" t="s">
        <v>301</v>
      </c>
      <c r="BB19">
        <v>713.37</v>
      </c>
      <c r="BC19">
        <f t="shared" si="34"/>
        <v>1097.79</v>
      </c>
      <c r="BD19">
        <f t="shared" si="35"/>
        <v>1.2570912079546472</v>
      </c>
      <c r="BE19">
        <f t="shared" si="36"/>
        <v>0.56927622208882134</v>
      </c>
      <c r="BF19">
        <f t="shared" si="37"/>
        <v>1.2595085077483743</v>
      </c>
      <c r="BG19">
        <f t="shared" si="38"/>
        <v>0.56974721076402224</v>
      </c>
      <c r="BH19">
        <f t="shared" si="39"/>
        <v>1399.98133333333</v>
      </c>
      <c r="BI19">
        <f t="shared" si="40"/>
        <v>1180.1695607473714</v>
      </c>
      <c r="BJ19">
        <f t="shared" si="41"/>
        <v>0.84298949753666308</v>
      </c>
      <c r="BK19">
        <f t="shared" si="42"/>
        <v>0.19597899507332631</v>
      </c>
      <c r="BL19">
        <v>6</v>
      </c>
      <c r="BM19">
        <v>0.5</v>
      </c>
      <c r="BN19" t="s">
        <v>289</v>
      </c>
      <c r="BO19">
        <v>2</v>
      </c>
      <c r="BP19">
        <v>1605210607.3499999</v>
      </c>
      <c r="BQ19">
        <v>374.81083333333299</v>
      </c>
      <c r="BR19">
        <v>399.95633333333302</v>
      </c>
      <c r="BS19">
        <v>34.662926666666699</v>
      </c>
      <c r="BT19">
        <v>29.162126666666701</v>
      </c>
      <c r="BU19">
        <v>372.648866666667</v>
      </c>
      <c r="BV19">
        <v>34.569926666666703</v>
      </c>
      <c r="BW19">
        <v>500.026366666667</v>
      </c>
      <c r="BX19">
        <v>101.82299999999999</v>
      </c>
      <c r="BY19">
        <v>0.10004505666666701</v>
      </c>
      <c r="BZ19">
        <v>34.306370000000001</v>
      </c>
      <c r="CA19">
        <v>34.0208266666667</v>
      </c>
      <c r="CB19">
        <v>999.9</v>
      </c>
      <c r="CC19">
        <v>0</v>
      </c>
      <c r="CD19">
        <v>0</v>
      </c>
      <c r="CE19">
        <v>9995.3746666666702</v>
      </c>
      <c r="CF19">
        <v>0</v>
      </c>
      <c r="CG19">
        <v>362.71730000000002</v>
      </c>
      <c r="CH19">
        <v>1399.98133333333</v>
      </c>
      <c r="CI19">
        <v>0.89999249999999997</v>
      </c>
      <c r="CJ19">
        <v>0.100007436666667</v>
      </c>
      <c r="CK19">
        <v>0</v>
      </c>
      <c r="CL19">
        <v>1304.38266666667</v>
      </c>
      <c r="CM19">
        <v>4.9997499999999997</v>
      </c>
      <c r="CN19">
        <v>18149.939999999999</v>
      </c>
      <c r="CO19">
        <v>12177.85</v>
      </c>
      <c r="CP19">
        <v>48.785133333333299</v>
      </c>
      <c r="CQ19">
        <v>50.686999999999998</v>
      </c>
      <c r="CR19">
        <v>49.743566666666702</v>
      </c>
      <c r="CS19">
        <v>50.504066666666702</v>
      </c>
      <c r="CT19">
        <v>50.449599999999997</v>
      </c>
      <c r="CU19">
        <v>1255.4733333333299</v>
      </c>
      <c r="CV19">
        <v>139.50800000000001</v>
      </c>
      <c r="CW19">
        <v>0</v>
      </c>
      <c r="CX19">
        <v>392.799999952316</v>
      </c>
      <c r="CY19">
        <v>0</v>
      </c>
      <c r="CZ19">
        <v>431.13784281946801</v>
      </c>
      <c r="DA19">
        <v>0.17747371797013201</v>
      </c>
      <c r="DB19">
        <v>3.31716423815549</v>
      </c>
      <c r="DC19">
        <v>8405.6441255334503</v>
      </c>
      <c r="DD19">
        <v>15</v>
      </c>
      <c r="DE19">
        <v>0</v>
      </c>
      <c r="DF19" t="s">
        <v>290</v>
      </c>
      <c r="DG19">
        <v>1605221121</v>
      </c>
      <c r="DH19">
        <v>1605221127</v>
      </c>
      <c r="DI19">
        <v>0</v>
      </c>
      <c r="DJ19">
        <v>3.4000000000000002E-2</v>
      </c>
      <c r="DK19">
        <v>2.9000000000000001E-2</v>
      </c>
      <c r="DL19">
        <v>2.1619999999999999</v>
      </c>
      <c r="DM19">
        <v>9.2999999999999999E-2</v>
      </c>
      <c r="DN19">
        <v>400</v>
      </c>
      <c r="DO19">
        <v>17</v>
      </c>
      <c r="DP19">
        <v>0.06</v>
      </c>
      <c r="DQ19">
        <v>0.01</v>
      </c>
      <c r="DR19">
        <v>224.133314539618</v>
      </c>
      <c r="DS19">
        <v>6.1470171499501101</v>
      </c>
      <c r="DT19">
        <v>0.53879845476267196</v>
      </c>
      <c r="DU19">
        <v>0</v>
      </c>
      <c r="DV19">
        <v>-409.11667741935503</v>
      </c>
      <c r="DW19">
        <v>5.5753548387109602</v>
      </c>
      <c r="DX19">
        <v>0.421915171652745</v>
      </c>
      <c r="DY19">
        <v>0</v>
      </c>
      <c r="DZ19">
        <v>-2.2800764516129002</v>
      </c>
      <c r="EA19">
        <v>-8.6501917741935497</v>
      </c>
      <c r="EB19">
        <v>0.64689507056374096</v>
      </c>
      <c r="EC19">
        <v>0</v>
      </c>
      <c r="ED19">
        <v>0</v>
      </c>
      <c r="EE19">
        <v>3</v>
      </c>
      <c r="EF19" t="s">
        <v>291</v>
      </c>
      <c r="EG19">
        <v>100</v>
      </c>
      <c r="EH19">
        <v>100</v>
      </c>
      <c r="EI19">
        <v>2.1619999999999999</v>
      </c>
      <c r="EJ19">
        <v>9.2999999999999999E-2</v>
      </c>
      <c r="EK19">
        <v>2.1619999999999999</v>
      </c>
      <c r="EL19">
        <v>0</v>
      </c>
      <c r="EM19">
        <v>0</v>
      </c>
      <c r="EN19">
        <v>0</v>
      </c>
      <c r="EO19">
        <v>9.2999999999999999E-2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-175.1</v>
      </c>
      <c r="EX19">
        <v>-175.2</v>
      </c>
      <c r="EY19">
        <v>2</v>
      </c>
      <c r="EZ19">
        <v>496.94400000000002</v>
      </c>
      <c r="FA19">
        <v>549.97699999999998</v>
      </c>
      <c r="FB19">
        <v>32.927</v>
      </c>
      <c r="FC19">
        <v>32.718600000000002</v>
      </c>
      <c r="FD19">
        <v>30.0002</v>
      </c>
      <c r="FE19">
        <v>32.520400000000002</v>
      </c>
      <c r="FF19">
        <v>32.461799999999997</v>
      </c>
      <c r="FG19">
        <v>22.214300000000001</v>
      </c>
      <c r="FH19">
        <v>0</v>
      </c>
      <c r="FI19">
        <v>100</v>
      </c>
      <c r="FJ19">
        <v>-999.9</v>
      </c>
      <c r="FK19">
        <v>400</v>
      </c>
      <c r="FL19">
        <v>30.403400000000001</v>
      </c>
      <c r="FM19">
        <v>101.349</v>
      </c>
      <c r="FN19">
        <v>100.679</v>
      </c>
    </row>
    <row r="20" spans="1:170" x14ac:dyDescent="0.25">
      <c r="A20">
        <v>4</v>
      </c>
      <c r="B20">
        <v>1605210954.5999999</v>
      </c>
      <c r="C20">
        <v>988.5</v>
      </c>
      <c r="D20" t="s">
        <v>302</v>
      </c>
      <c r="E20" t="s">
        <v>303</v>
      </c>
      <c r="F20" t="s">
        <v>298</v>
      </c>
      <c r="G20" t="s">
        <v>299</v>
      </c>
      <c r="H20">
        <v>1605210946.5999999</v>
      </c>
      <c r="I20">
        <f t="shared" si="0"/>
        <v>5.8958542698211384E-3</v>
      </c>
      <c r="J20">
        <f t="shared" si="1"/>
        <v>23.099519718501735</v>
      </c>
      <c r="K20">
        <f t="shared" si="2"/>
        <v>369.63367741935502</v>
      </c>
      <c r="L20">
        <f t="shared" si="3"/>
        <v>245.20758376693021</v>
      </c>
      <c r="M20">
        <f t="shared" si="4"/>
        <v>24.988793252681429</v>
      </c>
      <c r="N20">
        <f t="shared" si="5"/>
        <v>37.668898336521622</v>
      </c>
      <c r="O20">
        <f t="shared" si="6"/>
        <v>0.33764913126345825</v>
      </c>
      <c r="P20">
        <f t="shared" si="7"/>
        <v>2.9610426794652271</v>
      </c>
      <c r="Q20">
        <f t="shared" si="8"/>
        <v>0.31762458605569244</v>
      </c>
      <c r="R20">
        <f t="shared" si="9"/>
        <v>0.20021545501223686</v>
      </c>
      <c r="S20">
        <f t="shared" si="10"/>
        <v>231.2894320317385</v>
      </c>
      <c r="T20">
        <f t="shared" si="11"/>
        <v>34.98644825887844</v>
      </c>
      <c r="U20">
        <f t="shared" si="12"/>
        <v>34.5166903225807</v>
      </c>
      <c r="V20">
        <f t="shared" si="13"/>
        <v>5.498944736559273</v>
      </c>
      <c r="W20">
        <f t="shared" si="14"/>
        <v>64.822525563948076</v>
      </c>
      <c r="X20">
        <f t="shared" si="15"/>
        <v>3.6925888366657618</v>
      </c>
      <c r="Y20">
        <f t="shared" si="16"/>
        <v>5.6964593781878889</v>
      </c>
      <c r="Z20">
        <f t="shared" si="17"/>
        <v>1.8063558998935112</v>
      </c>
      <c r="AA20">
        <f t="shared" si="18"/>
        <v>-260.0071732991122</v>
      </c>
      <c r="AB20">
        <f t="shared" si="19"/>
        <v>101.60556924344465</v>
      </c>
      <c r="AC20">
        <f t="shared" si="20"/>
        <v>8.0008885445865339</v>
      </c>
      <c r="AD20">
        <f t="shared" si="21"/>
        <v>80.888716520657482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52408.071631353028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520.04621497890298</v>
      </c>
      <c r="AR20">
        <v>1879.79</v>
      </c>
      <c r="AS20">
        <f t="shared" si="27"/>
        <v>0.72334877035259093</v>
      </c>
      <c r="AT20">
        <v>0.5</v>
      </c>
      <c r="AU20">
        <f t="shared" si="28"/>
        <v>1180.1737071990074</v>
      </c>
      <c r="AV20">
        <f t="shared" si="29"/>
        <v>23.099519718501735</v>
      </c>
      <c r="AW20">
        <f t="shared" si="30"/>
        <v>426.83859995243034</v>
      </c>
      <c r="AX20">
        <f t="shared" si="31"/>
        <v>0.6239952335101262</v>
      </c>
      <c r="AY20">
        <f t="shared" si="32"/>
        <v>2.0062527282117604E-2</v>
      </c>
      <c r="AZ20">
        <f t="shared" si="33"/>
        <v>0.735342777650695</v>
      </c>
      <c r="BA20" t="s">
        <v>305</v>
      </c>
      <c r="BB20">
        <v>706.81</v>
      </c>
      <c r="BC20">
        <f t="shared" si="34"/>
        <v>1172.98</v>
      </c>
      <c r="BD20">
        <f t="shared" si="35"/>
        <v>1.159221627837727</v>
      </c>
      <c r="BE20">
        <f t="shared" si="36"/>
        <v>0.54095653296911872</v>
      </c>
      <c r="BF20">
        <f t="shared" si="37"/>
        <v>1.1678506511448652</v>
      </c>
      <c r="BG20">
        <f t="shared" si="38"/>
        <v>0.54279758495782016</v>
      </c>
      <c r="BH20">
        <f t="shared" si="39"/>
        <v>1399.9861290322599</v>
      </c>
      <c r="BI20">
        <f t="shared" si="40"/>
        <v>1180.1737071990074</v>
      </c>
      <c r="BJ20">
        <f t="shared" si="41"/>
        <v>0.84298957162868615</v>
      </c>
      <c r="BK20">
        <f t="shared" si="42"/>
        <v>0.19597914325737237</v>
      </c>
      <c r="BL20">
        <v>6</v>
      </c>
      <c r="BM20">
        <v>0.5</v>
      </c>
      <c r="BN20" t="s">
        <v>289</v>
      </c>
      <c r="BO20">
        <v>2</v>
      </c>
      <c r="BP20">
        <v>1605210946.5999999</v>
      </c>
      <c r="BQ20">
        <v>369.63367741935502</v>
      </c>
      <c r="BR20">
        <v>399.96748387096801</v>
      </c>
      <c r="BS20">
        <v>36.234274193548401</v>
      </c>
      <c r="BT20">
        <v>29.415783870967701</v>
      </c>
      <c r="BU20">
        <v>367.491774193548</v>
      </c>
      <c r="BV20">
        <v>35.760235483871</v>
      </c>
      <c r="BW20">
        <v>500.01293548387099</v>
      </c>
      <c r="BX20">
        <v>101.80874193548399</v>
      </c>
      <c r="BY20">
        <v>9.9987267741935504E-2</v>
      </c>
      <c r="BZ20">
        <v>35.153174193548402</v>
      </c>
      <c r="CA20">
        <v>34.5166903225807</v>
      </c>
      <c r="CB20">
        <v>999.9</v>
      </c>
      <c r="CC20">
        <v>0</v>
      </c>
      <c r="CD20">
        <v>0</v>
      </c>
      <c r="CE20">
        <v>9999.7667741935493</v>
      </c>
      <c r="CF20">
        <v>0</v>
      </c>
      <c r="CG20">
        <v>306.58006451612903</v>
      </c>
      <c r="CH20">
        <v>1399.9861290322599</v>
      </c>
      <c r="CI20">
        <v>0.89999164516129004</v>
      </c>
      <c r="CJ20">
        <v>0.10000825806451601</v>
      </c>
      <c r="CK20">
        <v>0</v>
      </c>
      <c r="CL20">
        <v>1180.36967741935</v>
      </c>
      <c r="CM20">
        <v>4.9997499999999997</v>
      </c>
      <c r="CN20">
        <v>16386.390322580599</v>
      </c>
      <c r="CO20">
        <v>12177.9032258064</v>
      </c>
      <c r="CP20">
        <v>49.286000000000001</v>
      </c>
      <c r="CQ20">
        <v>51.037999999999997</v>
      </c>
      <c r="CR20">
        <v>50.223580645161299</v>
      </c>
      <c r="CS20">
        <v>50.683064516129001</v>
      </c>
      <c r="CT20">
        <v>50.957322580645098</v>
      </c>
      <c r="CU20">
        <v>1255.4741935483901</v>
      </c>
      <c r="CV20">
        <v>139.51193548387101</v>
      </c>
      <c r="CW20">
        <v>0</v>
      </c>
      <c r="CX20">
        <v>338.59999990463302</v>
      </c>
      <c r="CY20">
        <v>0</v>
      </c>
      <c r="CZ20">
        <v>520.04621497890298</v>
      </c>
      <c r="DA20">
        <v>0.28851056924321999</v>
      </c>
      <c r="DB20">
        <v>4.7091375648904004</v>
      </c>
      <c r="DC20">
        <v>9555.0960406329104</v>
      </c>
      <c r="DD20">
        <v>15</v>
      </c>
      <c r="DE20">
        <v>1605210684.0999999</v>
      </c>
      <c r="DF20" t="s">
        <v>306</v>
      </c>
      <c r="DG20">
        <v>1605210682.5999999</v>
      </c>
      <c r="DH20">
        <v>1605210684.0999999</v>
      </c>
      <c r="DI20">
        <v>1</v>
      </c>
      <c r="DJ20">
        <v>-0.02</v>
      </c>
      <c r="DK20">
        <v>0.38100000000000001</v>
      </c>
      <c r="DL20">
        <v>2.1419999999999999</v>
      </c>
      <c r="DM20">
        <v>0.47399999999999998</v>
      </c>
      <c r="DN20">
        <v>400</v>
      </c>
      <c r="DO20">
        <v>29</v>
      </c>
      <c r="DP20">
        <v>0.06</v>
      </c>
      <c r="DQ20">
        <v>0.02</v>
      </c>
      <c r="DR20">
        <v>224.133314539618</v>
      </c>
      <c r="DS20">
        <v>6.1470171499501101</v>
      </c>
      <c r="DT20">
        <v>0.53879845476267196</v>
      </c>
      <c r="DU20">
        <v>0</v>
      </c>
      <c r="DV20">
        <v>-409.11667741935503</v>
      </c>
      <c r="DW20">
        <v>5.5753548387109602</v>
      </c>
      <c r="DX20">
        <v>0.421915171652745</v>
      </c>
      <c r="DY20">
        <v>0</v>
      </c>
      <c r="DZ20">
        <v>-2.2800764516129002</v>
      </c>
      <c r="EA20">
        <v>-8.6501917741935497</v>
      </c>
      <c r="EB20">
        <v>0.64689507056374096</v>
      </c>
      <c r="EC20">
        <v>0</v>
      </c>
      <c r="ED20">
        <v>0</v>
      </c>
      <c r="EE20">
        <v>3</v>
      </c>
      <c r="EF20" t="s">
        <v>291</v>
      </c>
      <c r="EG20">
        <v>100</v>
      </c>
      <c r="EH20">
        <v>100</v>
      </c>
      <c r="EI20">
        <v>2.1419999999999999</v>
      </c>
      <c r="EJ20">
        <v>0.47399999999999998</v>
      </c>
      <c r="EK20">
        <v>2.1419523809522598</v>
      </c>
      <c r="EL20">
        <v>0</v>
      </c>
      <c r="EM20">
        <v>0</v>
      </c>
      <c r="EN20">
        <v>0</v>
      </c>
      <c r="EO20">
        <v>0.47404000000000202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516.577</v>
      </c>
      <c r="FA20">
        <v>545.61</v>
      </c>
      <c r="FB20">
        <v>33.833599999999997</v>
      </c>
      <c r="FC20">
        <v>32.9071</v>
      </c>
      <c r="FD20">
        <v>30.000299999999999</v>
      </c>
      <c r="FE20">
        <v>32.748699999999999</v>
      </c>
      <c r="FF20">
        <v>32.7042</v>
      </c>
      <c r="FG20">
        <v>22.3291</v>
      </c>
      <c r="FH20">
        <v>0</v>
      </c>
      <c r="FI20">
        <v>100</v>
      </c>
      <c r="FJ20">
        <v>-999.9</v>
      </c>
      <c r="FK20">
        <v>400</v>
      </c>
      <c r="FL20">
        <v>34.408499999999997</v>
      </c>
      <c r="FM20">
        <v>101.34699999999999</v>
      </c>
      <c r="FN20">
        <v>100.676</v>
      </c>
    </row>
    <row r="21" spans="1:170" x14ac:dyDescent="0.25">
      <c r="A21">
        <v>5</v>
      </c>
      <c r="B21">
        <v>1605211294.5999999</v>
      </c>
      <c r="C21">
        <v>1328.5</v>
      </c>
      <c r="D21" t="s">
        <v>307</v>
      </c>
      <c r="E21" t="s">
        <v>308</v>
      </c>
      <c r="F21" t="s">
        <v>309</v>
      </c>
      <c r="G21" t="s">
        <v>310</v>
      </c>
      <c r="H21">
        <v>1605211286.8499999</v>
      </c>
      <c r="I21">
        <f t="shared" si="0"/>
        <v>1.4453267760129104E-3</v>
      </c>
      <c r="J21">
        <f t="shared" si="1"/>
        <v>6.6050926556587521</v>
      </c>
      <c r="K21">
        <f t="shared" si="2"/>
        <v>391.3544</v>
      </c>
      <c r="L21">
        <f t="shared" si="3"/>
        <v>152.43207170768065</v>
      </c>
      <c r="M21">
        <f t="shared" si="4"/>
        <v>15.532400552327154</v>
      </c>
      <c r="N21">
        <f t="shared" si="5"/>
        <v>39.877915655261504</v>
      </c>
      <c r="O21">
        <f t="shared" si="6"/>
        <v>4.7219518796597706E-2</v>
      </c>
      <c r="P21">
        <f t="shared" si="7"/>
        <v>2.9609436292938245</v>
      </c>
      <c r="Q21">
        <f t="shared" si="8"/>
        <v>4.6805131319970335E-2</v>
      </c>
      <c r="R21">
        <f t="shared" si="9"/>
        <v>2.9290134914025399E-2</v>
      </c>
      <c r="S21">
        <f t="shared" si="10"/>
        <v>231.28921632445667</v>
      </c>
      <c r="T21">
        <f t="shared" si="11"/>
        <v>37.155920019429679</v>
      </c>
      <c r="U21">
        <f t="shared" si="12"/>
        <v>36.740403333333298</v>
      </c>
      <c r="V21">
        <f t="shared" si="13"/>
        <v>6.2160894793081489</v>
      </c>
      <c r="W21">
        <f t="shared" si="14"/>
        <v>53.324726718854464</v>
      </c>
      <c r="X21">
        <f t="shared" si="15"/>
        <v>3.2151550646073486</v>
      </c>
      <c r="Y21">
        <f t="shared" si="16"/>
        <v>6.029388732845657</v>
      </c>
      <c r="Z21">
        <f t="shared" si="17"/>
        <v>3.0009344147008004</v>
      </c>
      <c r="AA21">
        <f t="shared" si="18"/>
        <v>-63.738910822169352</v>
      </c>
      <c r="AB21">
        <f t="shared" si="19"/>
        <v>-88.840698888212373</v>
      </c>
      <c r="AC21">
        <f t="shared" si="20"/>
        <v>-7.1074846646216532</v>
      </c>
      <c r="AD21">
        <f t="shared" si="21"/>
        <v>71.602121949453291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52230.309995300951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567.80253200828997</v>
      </c>
      <c r="AR21">
        <v>1224.7</v>
      </c>
      <c r="AS21">
        <f t="shared" si="27"/>
        <v>0.53637418795763048</v>
      </c>
      <c r="AT21">
        <v>0.5</v>
      </c>
      <c r="AU21">
        <f t="shared" si="28"/>
        <v>1180.1757607473276</v>
      </c>
      <c r="AV21">
        <f t="shared" si="29"/>
        <v>6.6050926556587521</v>
      </c>
      <c r="AW21">
        <f t="shared" si="30"/>
        <v>316.50790765906328</v>
      </c>
      <c r="AX21">
        <f t="shared" si="31"/>
        <v>0.40890830407446727</v>
      </c>
      <c r="AY21">
        <f t="shared" si="32"/>
        <v>6.0862461121270238E-3</v>
      </c>
      <c r="AZ21">
        <f t="shared" si="33"/>
        <v>1.6635747530007348</v>
      </c>
      <c r="BA21" t="s">
        <v>312</v>
      </c>
      <c r="BB21">
        <v>723.91</v>
      </c>
      <c r="BC21">
        <f t="shared" si="34"/>
        <v>500.79000000000008</v>
      </c>
      <c r="BD21">
        <f t="shared" si="35"/>
        <v>1.3117224145684019</v>
      </c>
      <c r="BE21">
        <f t="shared" si="36"/>
        <v>0.8026964308931237</v>
      </c>
      <c r="BF21">
        <f t="shared" si="37"/>
        <v>1.2899994084339987</v>
      </c>
      <c r="BG21">
        <f t="shared" si="38"/>
        <v>0.80003830139939047</v>
      </c>
      <c r="BH21">
        <f t="shared" si="39"/>
        <v>1399.989</v>
      </c>
      <c r="BI21">
        <f t="shared" si="40"/>
        <v>1180.1757607473276</v>
      </c>
      <c r="BJ21">
        <f t="shared" si="41"/>
        <v>0.84298930973552466</v>
      </c>
      <c r="BK21">
        <f t="shared" si="42"/>
        <v>0.19597861947104933</v>
      </c>
      <c r="BL21">
        <v>6</v>
      </c>
      <c r="BM21">
        <v>0.5</v>
      </c>
      <c r="BN21" t="s">
        <v>289</v>
      </c>
      <c r="BO21">
        <v>2</v>
      </c>
      <c r="BP21">
        <v>1605211286.8499999</v>
      </c>
      <c r="BQ21">
        <v>391.3544</v>
      </c>
      <c r="BR21">
        <v>399.95906666666701</v>
      </c>
      <c r="BS21">
        <v>31.55293</v>
      </c>
      <c r="BT21">
        <v>29.8733033333333</v>
      </c>
      <c r="BU21">
        <v>389.21256666666699</v>
      </c>
      <c r="BV21">
        <v>31.078876666666702</v>
      </c>
      <c r="BW21">
        <v>500.012</v>
      </c>
      <c r="BX21">
        <v>101.7972</v>
      </c>
      <c r="BY21">
        <v>9.9995113333333302E-2</v>
      </c>
      <c r="BZ21">
        <v>36.183863333333299</v>
      </c>
      <c r="CA21">
        <v>36.740403333333298</v>
      </c>
      <c r="CB21">
        <v>999.9</v>
      </c>
      <c r="CC21">
        <v>0</v>
      </c>
      <c r="CD21">
        <v>0</v>
      </c>
      <c r="CE21">
        <v>10000.339</v>
      </c>
      <c r="CF21">
        <v>0</v>
      </c>
      <c r="CG21">
        <v>457.39996666666701</v>
      </c>
      <c r="CH21">
        <v>1399.989</v>
      </c>
      <c r="CI21">
        <v>0.89999700000000005</v>
      </c>
      <c r="CJ21">
        <v>0.10000299999999999</v>
      </c>
      <c r="CK21">
        <v>0</v>
      </c>
      <c r="CL21">
        <v>956.14353333333304</v>
      </c>
      <c r="CM21">
        <v>4.9997499999999997</v>
      </c>
      <c r="CN21">
        <v>13412.38</v>
      </c>
      <c r="CO21">
        <v>12177.9333333333</v>
      </c>
      <c r="CP21">
        <v>50.072566666666702</v>
      </c>
      <c r="CQ21">
        <v>51.837200000000003</v>
      </c>
      <c r="CR21">
        <v>50.983199999999997</v>
      </c>
      <c r="CS21">
        <v>51.437066666666603</v>
      </c>
      <c r="CT21">
        <v>51.714300000000001</v>
      </c>
      <c r="CU21">
        <v>1255.489</v>
      </c>
      <c r="CV21">
        <v>139.5</v>
      </c>
      <c r="CW21">
        <v>0</v>
      </c>
      <c r="CX21">
        <v>338.80000019073498</v>
      </c>
      <c r="CY21">
        <v>0</v>
      </c>
      <c r="CZ21">
        <v>567.80253200828997</v>
      </c>
      <c r="DA21">
        <v>0.37250597721239997</v>
      </c>
      <c r="DB21">
        <v>6.8100530798584904</v>
      </c>
      <c r="DC21">
        <v>10857.608600715899</v>
      </c>
      <c r="DD21">
        <v>15</v>
      </c>
      <c r="DE21">
        <v>1605210684.0999999</v>
      </c>
      <c r="DF21" t="s">
        <v>306</v>
      </c>
      <c r="DG21">
        <v>1605210682.5999999</v>
      </c>
      <c r="DH21">
        <v>1605210684.0999999</v>
      </c>
      <c r="DI21">
        <v>1</v>
      </c>
      <c r="DJ21">
        <v>-0.02</v>
      </c>
      <c r="DK21">
        <v>0.38100000000000001</v>
      </c>
      <c r="DL21">
        <v>2.1419999999999999</v>
      </c>
      <c r="DM21">
        <v>0.47399999999999998</v>
      </c>
      <c r="DN21">
        <v>400</v>
      </c>
      <c r="DO21">
        <v>29</v>
      </c>
      <c r="DP21">
        <v>0.06</v>
      </c>
      <c r="DQ21">
        <v>0.02</v>
      </c>
      <c r="DR21">
        <v>224.133314539618</v>
      </c>
      <c r="DS21">
        <v>6.1470171499501101</v>
      </c>
      <c r="DT21">
        <v>0.53879845476267196</v>
      </c>
      <c r="DU21">
        <v>0</v>
      </c>
      <c r="DV21">
        <v>-409.11667741935503</v>
      </c>
      <c r="DW21">
        <v>5.5753548387109602</v>
      </c>
      <c r="DX21">
        <v>0.421915171652745</v>
      </c>
      <c r="DY21">
        <v>0</v>
      </c>
      <c r="DZ21">
        <v>-2.2800764516129002</v>
      </c>
      <c r="EA21">
        <v>-8.6501917741935497</v>
      </c>
      <c r="EB21">
        <v>0.64689507056374096</v>
      </c>
      <c r="EC21">
        <v>0</v>
      </c>
      <c r="ED21">
        <v>0</v>
      </c>
      <c r="EE21">
        <v>3</v>
      </c>
      <c r="EF21" t="s">
        <v>291</v>
      </c>
      <c r="EG21">
        <v>100</v>
      </c>
      <c r="EH21">
        <v>100</v>
      </c>
      <c r="EI21">
        <v>2.1419999999999999</v>
      </c>
      <c r="EJ21">
        <v>0.47399999999999998</v>
      </c>
      <c r="EK21">
        <v>2.1419523809522598</v>
      </c>
      <c r="EL21">
        <v>0</v>
      </c>
      <c r="EM21">
        <v>0</v>
      </c>
      <c r="EN21">
        <v>0</v>
      </c>
      <c r="EO21">
        <v>0.47404000000000202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10.199999999999999</v>
      </c>
      <c r="EX21">
        <v>10.199999999999999</v>
      </c>
      <c r="EY21">
        <v>2</v>
      </c>
      <c r="EZ21">
        <v>511.255</v>
      </c>
      <c r="FA21">
        <v>538.49099999999999</v>
      </c>
      <c r="FB21">
        <v>34.575499999999998</v>
      </c>
      <c r="FC21">
        <v>33.385399999999997</v>
      </c>
      <c r="FD21">
        <v>30.000499999999999</v>
      </c>
      <c r="FE21">
        <v>33.170699999999997</v>
      </c>
      <c r="FF21">
        <v>33.121499999999997</v>
      </c>
      <c r="FG21">
        <v>22.4269</v>
      </c>
      <c r="FH21">
        <v>0</v>
      </c>
      <c r="FI21">
        <v>100</v>
      </c>
      <c r="FJ21">
        <v>-999.9</v>
      </c>
      <c r="FK21">
        <v>400</v>
      </c>
      <c r="FL21">
        <v>35.907600000000002</v>
      </c>
      <c r="FM21">
        <v>101.283</v>
      </c>
      <c r="FN21">
        <v>100.599</v>
      </c>
    </row>
    <row r="22" spans="1:170" x14ac:dyDescent="0.25">
      <c r="A22">
        <v>6</v>
      </c>
      <c r="B22">
        <v>1605211505</v>
      </c>
      <c r="C22">
        <v>1538.9000000953699</v>
      </c>
      <c r="D22" t="s">
        <v>313</v>
      </c>
      <c r="E22" t="s">
        <v>314</v>
      </c>
      <c r="F22" t="s">
        <v>309</v>
      </c>
      <c r="G22" t="s">
        <v>310</v>
      </c>
      <c r="H22">
        <v>1605211497.25</v>
      </c>
      <c r="I22">
        <f t="shared" si="0"/>
        <v>1.7297029969702419E-3</v>
      </c>
      <c r="J22">
        <f t="shared" si="1"/>
        <v>7.265337098924598</v>
      </c>
      <c r="K22">
        <f t="shared" si="2"/>
        <v>390.46429999999998</v>
      </c>
      <c r="L22">
        <f t="shared" si="3"/>
        <v>162.48533178035674</v>
      </c>
      <c r="M22">
        <f t="shared" si="4"/>
        <v>16.5557610840998</v>
      </c>
      <c r="N22">
        <f t="shared" si="5"/>
        <v>39.784721438170891</v>
      </c>
      <c r="O22">
        <f t="shared" si="6"/>
        <v>5.4824123488480932E-2</v>
      </c>
      <c r="P22">
        <f t="shared" si="7"/>
        <v>2.960760763802663</v>
      </c>
      <c r="Q22">
        <f t="shared" si="8"/>
        <v>5.4266332229532886E-2</v>
      </c>
      <c r="R22">
        <f t="shared" si="9"/>
        <v>3.3966099930306776E-2</v>
      </c>
      <c r="S22">
        <f t="shared" si="10"/>
        <v>231.29386052957176</v>
      </c>
      <c r="T22">
        <f t="shared" si="11"/>
        <v>37.632632492370085</v>
      </c>
      <c r="U22">
        <f t="shared" si="12"/>
        <v>37.182293333333298</v>
      </c>
      <c r="V22">
        <f t="shared" si="13"/>
        <v>6.367884238700027</v>
      </c>
      <c r="W22">
        <f t="shared" si="14"/>
        <v>52.686844420305015</v>
      </c>
      <c r="X22">
        <f t="shared" si="15"/>
        <v>3.2738449306029183</v>
      </c>
      <c r="Y22">
        <f t="shared" si="16"/>
        <v>6.213780625171033</v>
      </c>
      <c r="Z22">
        <f t="shared" si="17"/>
        <v>3.0940393080971087</v>
      </c>
      <c r="AA22">
        <f t="shared" si="18"/>
        <v>-76.279902166387672</v>
      </c>
      <c r="AB22">
        <f t="shared" si="19"/>
        <v>-71.619073397326886</v>
      </c>
      <c r="AC22">
        <f t="shared" si="20"/>
        <v>-5.75764869900474</v>
      </c>
      <c r="AD22">
        <f t="shared" si="21"/>
        <v>77.637236266852469</v>
      </c>
      <c r="AE22">
        <v>43</v>
      </c>
      <c r="AF22">
        <v>9</v>
      </c>
      <c r="AG22">
        <f t="shared" si="22"/>
        <v>1</v>
      </c>
      <c r="AH22">
        <f t="shared" si="23"/>
        <v>0</v>
      </c>
      <c r="AI22">
        <f t="shared" si="24"/>
        <v>52132.288373650801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604.97177140081305</v>
      </c>
      <c r="AR22">
        <v>1188.7</v>
      </c>
      <c r="AS22">
        <f t="shared" si="27"/>
        <v>0.49106438007839404</v>
      </c>
      <c r="AT22">
        <v>0.5</v>
      </c>
      <c r="AU22">
        <f t="shared" si="28"/>
        <v>1180.198870747337</v>
      </c>
      <c r="AV22">
        <f t="shared" si="29"/>
        <v>7.265337098924598</v>
      </c>
      <c r="AW22">
        <f t="shared" si="30"/>
        <v>289.77681341638083</v>
      </c>
      <c r="AX22">
        <f t="shared" si="31"/>
        <v>0.40776478505930852</v>
      </c>
      <c r="AY22">
        <f t="shared" si="32"/>
        <v>6.6455618397383712E-3</v>
      </c>
      <c r="AZ22">
        <f t="shared" si="33"/>
        <v>1.744241608479852</v>
      </c>
      <c r="BA22" t="s">
        <v>316</v>
      </c>
      <c r="BB22">
        <v>703.99</v>
      </c>
      <c r="BC22">
        <f t="shared" si="34"/>
        <v>484.71000000000004</v>
      </c>
      <c r="BD22">
        <f t="shared" si="35"/>
        <v>1.2042834449447855</v>
      </c>
      <c r="BE22">
        <f t="shared" si="36"/>
        <v>0.81051878550011924</v>
      </c>
      <c r="BF22">
        <f t="shared" si="37"/>
        <v>1.2335159823451987</v>
      </c>
      <c r="BG22">
        <f t="shared" si="38"/>
        <v>0.81417478003880894</v>
      </c>
      <c r="BH22">
        <f t="shared" si="39"/>
        <v>1400.0163333333301</v>
      </c>
      <c r="BI22">
        <f t="shared" si="40"/>
        <v>1180.198870747337</v>
      </c>
      <c r="BJ22">
        <f t="shared" si="41"/>
        <v>0.84298935851510759</v>
      </c>
      <c r="BK22">
        <f t="shared" si="42"/>
        <v>0.1959787170302151</v>
      </c>
      <c r="BL22">
        <v>6</v>
      </c>
      <c r="BM22">
        <v>0.5</v>
      </c>
      <c r="BN22" t="s">
        <v>289</v>
      </c>
      <c r="BO22">
        <v>2</v>
      </c>
      <c r="BP22">
        <v>1605211497.25</v>
      </c>
      <c r="BQ22">
        <v>390.46429999999998</v>
      </c>
      <c r="BR22">
        <v>399.99310000000003</v>
      </c>
      <c r="BS22">
        <v>32.1309166666667</v>
      </c>
      <c r="BT22">
        <v>30.121980000000001</v>
      </c>
      <c r="BU22">
        <v>388.32236666666699</v>
      </c>
      <c r="BV22">
        <v>31.656866666666701</v>
      </c>
      <c r="BW22">
        <v>500.00363333333303</v>
      </c>
      <c r="BX22">
        <v>101.7908</v>
      </c>
      <c r="BY22">
        <v>0.100003943333333</v>
      </c>
      <c r="BZ22">
        <v>36.733609999999999</v>
      </c>
      <c r="CA22">
        <v>37.182293333333298</v>
      </c>
      <c r="CB22">
        <v>999.9</v>
      </c>
      <c r="CC22">
        <v>0</v>
      </c>
      <c r="CD22">
        <v>0</v>
      </c>
      <c r="CE22">
        <v>9999.9310000000005</v>
      </c>
      <c r="CF22">
        <v>0</v>
      </c>
      <c r="CG22">
        <v>1242.7070000000001</v>
      </c>
      <c r="CH22">
        <v>1400.0163333333301</v>
      </c>
      <c r="CI22">
        <v>0.89999759999999995</v>
      </c>
      <c r="CJ22">
        <v>0.10000234</v>
      </c>
      <c r="CK22">
        <v>0</v>
      </c>
      <c r="CL22">
        <v>957.01313333333303</v>
      </c>
      <c r="CM22">
        <v>4.9997499999999997</v>
      </c>
      <c r="CN22">
        <v>13411.47</v>
      </c>
      <c r="CO22">
        <v>12178.1833333333</v>
      </c>
      <c r="CP22">
        <v>49.441233333333301</v>
      </c>
      <c r="CQ22">
        <v>51.245800000000003</v>
      </c>
      <c r="CR22">
        <v>50.2541333333333</v>
      </c>
      <c r="CS22">
        <v>50.668399999999998</v>
      </c>
      <c r="CT22">
        <v>51.164266666666698</v>
      </c>
      <c r="CU22">
        <v>1255.51133333333</v>
      </c>
      <c r="CV22">
        <v>139.505</v>
      </c>
      <c r="CW22">
        <v>0</v>
      </c>
      <c r="CX22">
        <v>209</v>
      </c>
      <c r="CY22">
        <v>0</v>
      </c>
      <c r="CZ22">
        <v>604.97177140081305</v>
      </c>
      <c r="DA22">
        <v>0.45374187072875399</v>
      </c>
      <c r="DB22">
        <v>8.6001559416669906</v>
      </c>
      <c r="DC22">
        <v>11699.075617841399</v>
      </c>
      <c r="DD22">
        <v>15</v>
      </c>
      <c r="DE22">
        <v>1605210684.0999999</v>
      </c>
      <c r="DF22" t="s">
        <v>306</v>
      </c>
      <c r="DG22">
        <v>1605210682.5999999</v>
      </c>
      <c r="DH22">
        <v>1605210684.0999999</v>
      </c>
      <c r="DI22">
        <v>1</v>
      </c>
      <c r="DJ22">
        <v>-0.02</v>
      </c>
      <c r="DK22">
        <v>0.38100000000000001</v>
      </c>
      <c r="DL22">
        <v>2.1419999999999999</v>
      </c>
      <c r="DM22">
        <v>0.47399999999999998</v>
      </c>
      <c r="DN22">
        <v>400</v>
      </c>
      <c r="DO22">
        <v>29</v>
      </c>
      <c r="DP22">
        <v>0.06</v>
      </c>
      <c r="DQ22">
        <v>0.02</v>
      </c>
      <c r="DR22">
        <v>224.133314539618</v>
      </c>
      <c r="DS22">
        <v>6.1470171499501101</v>
      </c>
      <c r="DT22">
        <v>0.53879845476267196</v>
      </c>
      <c r="DU22">
        <v>0</v>
      </c>
      <c r="DV22">
        <v>-409.11667741935503</v>
      </c>
      <c r="DW22">
        <v>5.5753548387109602</v>
      </c>
      <c r="DX22">
        <v>0.421915171652745</v>
      </c>
      <c r="DY22">
        <v>0</v>
      </c>
      <c r="DZ22">
        <v>-2.2800764516129002</v>
      </c>
      <c r="EA22">
        <v>-8.6501917741935497</v>
      </c>
      <c r="EB22">
        <v>0.64689507056374096</v>
      </c>
      <c r="EC22">
        <v>0</v>
      </c>
      <c r="ED22">
        <v>0</v>
      </c>
      <c r="EE22">
        <v>3</v>
      </c>
      <c r="EF22" t="s">
        <v>291</v>
      </c>
      <c r="EG22">
        <v>100</v>
      </c>
      <c r="EH22">
        <v>100</v>
      </c>
      <c r="EI22">
        <v>2.1419999999999999</v>
      </c>
      <c r="EJ22">
        <v>0.47399999999999998</v>
      </c>
      <c r="EK22">
        <v>2.1419523809522598</v>
      </c>
      <c r="EL22">
        <v>0</v>
      </c>
      <c r="EM22">
        <v>0</v>
      </c>
      <c r="EN22">
        <v>0</v>
      </c>
      <c r="EO22">
        <v>0.47404000000000202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13.7</v>
      </c>
      <c r="EX22">
        <v>13.7</v>
      </c>
      <c r="EY22">
        <v>2</v>
      </c>
      <c r="EZ22">
        <v>434.87799999999999</v>
      </c>
      <c r="FA22">
        <v>536.58399999999995</v>
      </c>
      <c r="FB22">
        <v>35.1447</v>
      </c>
      <c r="FC22">
        <v>33.579700000000003</v>
      </c>
      <c r="FD22">
        <v>30.000699999999998</v>
      </c>
      <c r="FE22">
        <v>33.369599999999998</v>
      </c>
      <c r="FF22">
        <v>33.311500000000002</v>
      </c>
      <c r="FG22">
        <v>22.476199999999999</v>
      </c>
      <c r="FH22">
        <v>0</v>
      </c>
      <c r="FI22">
        <v>100</v>
      </c>
      <c r="FJ22">
        <v>-999.9</v>
      </c>
      <c r="FK22">
        <v>400</v>
      </c>
      <c r="FL22">
        <v>31.488499999999998</v>
      </c>
      <c r="FM22">
        <v>101.26900000000001</v>
      </c>
      <c r="FN22">
        <v>100.584</v>
      </c>
    </row>
    <row r="23" spans="1:170" x14ac:dyDescent="0.25">
      <c r="A23">
        <v>7</v>
      </c>
      <c r="B23">
        <v>1605211682</v>
      </c>
      <c r="C23">
        <v>1715.9000000953699</v>
      </c>
      <c r="D23" t="s">
        <v>317</v>
      </c>
      <c r="E23" t="s">
        <v>318</v>
      </c>
      <c r="F23" t="s">
        <v>319</v>
      </c>
      <c r="G23" t="s">
        <v>320</v>
      </c>
      <c r="H23">
        <v>1605211674</v>
      </c>
      <c r="I23">
        <f t="shared" si="0"/>
        <v>3.1476796145732226E-3</v>
      </c>
      <c r="J23">
        <f t="shared" si="1"/>
        <v>10.765266528611768</v>
      </c>
      <c r="K23">
        <f t="shared" si="2"/>
        <v>385.60138709677398</v>
      </c>
      <c r="L23">
        <f t="shared" si="3"/>
        <v>224.20113154993899</v>
      </c>
      <c r="M23">
        <f t="shared" si="4"/>
        <v>22.843665962729524</v>
      </c>
      <c r="N23">
        <f t="shared" si="5"/>
        <v>39.288603142673402</v>
      </c>
      <c r="O23">
        <f t="shared" si="6"/>
        <v>0.11844128851021507</v>
      </c>
      <c r="P23">
        <f t="shared" si="7"/>
        <v>2.960769345919458</v>
      </c>
      <c r="Q23">
        <f t="shared" si="8"/>
        <v>0.11587065489924238</v>
      </c>
      <c r="R23">
        <f t="shared" si="9"/>
        <v>7.2645473622805073E-2</v>
      </c>
      <c r="S23">
        <f t="shared" si="10"/>
        <v>231.28969574107222</v>
      </c>
      <c r="T23">
        <f t="shared" si="11"/>
        <v>37.41952428940121</v>
      </c>
      <c r="U23">
        <f t="shared" si="12"/>
        <v>36.380280645161299</v>
      </c>
      <c r="V23">
        <f t="shared" si="13"/>
        <v>6.0947162818616087</v>
      </c>
      <c r="W23">
        <f t="shared" si="14"/>
        <v>55.174566689149515</v>
      </c>
      <c r="X23">
        <f t="shared" si="15"/>
        <v>3.4565830018517754</v>
      </c>
      <c r="Y23">
        <f t="shared" si="16"/>
        <v>6.2648122301095253</v>
      </c>
      <c r="Z23">
        <f t="shared" si="17"/>
        <v>2.6381332800098334</v>
      </c>
      <c r="AA23">
        <f t="shared" si="18"/>
        <v>-138.81267100267911</v>
      </c>
      <c r="AB23">
        <f t="shared" si="19"/>
        <v>80.284727321554442</v>
      </c>
      <c r="AC23">
        <f t="shared" si="20"/>
        <v>6.433930795457818</v>
      </c>
      <c r="AD23">
        <f t="shared" si="21"/>
        <v>179.19568285540538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52107.322739439383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321</v>
      </c>
      <c r="AQ23">
        <v>609.43399775130104</v>
      </c>
      <c r="AR23">
        <v>922.97</v>
      </c>
      <c r="AS23">
        <f t="shared" si="27"/>
        <v>0.33970335140762864</v>
      </c>
      <c r="AT23">
        <v>0.5</v>
      </c>
      <c r="AU23">
        <f t="shared" si="28"/>
        <v>1180.1745781667546</v>
      </c>
      <c r="AV23">
        <f t="shared" si="29"/>
        <v>10.765266528611768</v>
      </c>
      <c r="AW23">
        <f t="shared" si="30"/>
        <v>200.45462972466547</v>
      </c>
      <c r="AX23">
        <f t="shared" si="31"/>
        <v>0.35502779071909168</v>
      </c>
      <c r="AY23">
        <f t="shared" si="32"/>
        <v>9.6113017669367737E-3</v>
      </c>
      <c r="AZ23">
        <f t="shared" si="33"/>
        <v>2.5343293931547066</v>
      </c>
      <c r="BA23" t="s">
        <v>322</v>
      </c>
      <c r="BB23">
        <v>595.29</v>
      </c>
      <c r="BC23">
        <f t="shared" si="34"/>
        <v>327.68000000000006</v>
      </c>
      <c r="BD23">
        <f t="shared" si="35"/>
        <v>0.95683594436248454</v>
      </c>
      <c r="BE23">
        <f t="shared" si="36"/>
        <v>0.87712568293716409</v>
      </c>
      <c r="BF23">
        <f t="shared" si="37"/>
        <v>1.5110672938978813</v>
      </c>
      <c r="BG23">
        <f t="shared" si="38"/>
        <v>0.91852162639582613</v>
      </c>
      <c r="BH23">
        <f t="shared" si="39"/>
        <v>1399.9870967741899</v>
      </c>
      <c r="BI23">
        <f t="shared" si="40"/>
        <v>1180.1745781667546</v>
      </c>
      <c r="BJ23">
        <f t="shared" si="41"/>
        <v>0.84298961103718661</v>
      </c>
      <c r="BK23">
        <f t="shared" si="42"/>
        <v>0.19597922207437329</v>
      </c>
      <c r="BL23">
        <v>6</v>
      </c>
      <c r="BM23">
        <v>0.5</v>
      </c>
      <c r="BN23" t="s">
        <v>289</v>
      </c>
      <c r="BO23">
        <v>2</v>
      </c>
      <c r="BP23">
        <v>1605211674</v>
      </c>
      <c r="BQ23">
        <v>385.60138709677398</v>
      </c>
      <c r="BR23">
        <v>399.97590322580601</v>
      </c>
      <c r="BS23">
        <v>33.924932258064501</v>
      </c>
      <c r="BT23">
        <v>30.275935483870999</v>
      </c>
      <c r="BU23">
        <v>383.45945161290302</v>
      </c>
      <c r="BV23">
        <v>33.450887096774203</v>
      </c>
      <c r="BW23">
        <v>500.010548387097</v>
      </c>
      <c r="BX23">
        <v>101.78916129032299</v>
      </c>
      <c r="BY23">
        <v>0.10000316129032299</v>
      </c>
      <c r="BZ23">
        <v>36.883251612903202</v>
      </c>
      <c r="CA23">
        <v>36.380280645161299</v>
      </c>
      <c r="CB23">
        <v>999.9</v>
      </c>
      <c r="CC23">
        <v>0</v>
      </c>
      <c r="CD23">
        <v>0</v>
      </c>
      <c r="CE23">
        <v>10000.1406451613</v>
      </c>
      <c r="CF23">
        <v>0</v>
      </c>
      <c r="CG23">
        <v>730.47716129032301</v>
      </c>
      <c r="CH23">
        <v>1399.9870967741899</v>
      </c>
      <c r="CI23">
        <v>0.89999064516129001</v>
      </c>
      <c r="CJ23">
        <v>0.100009280645161</v>
      </c>
      <c r="CK23">
        <v>0</v>
      </c>
      <c r="CL23">
        <v>721.33500000000004</v>
      </c>
      <c r="CM23">
        <v>4.9997499999999997</v>
      </c>
      <c r="CN23">
        <v>10033.764516129</v>
      </c>
      <c r="CO23">
        <v>12177.9</v>
      </c>
      <c r="CP23">
        <v>48.933</v>
      </c>
      <c r="CQ23">
        <v>50.924999999999997</v>
      </c>
      <c r="CR23">
        <v>49.717548387096699</v>
      </c>
      <c r="CS23">
        <v>50.425064516128998</v>
      </c>
      <c r="CT23">
        <v>50.745935483871001</v>
      </c>
      <c r="CU23">
        <v>1255.47322580645</v>
      </c>
      <c r="CV23">
        <v>139.51387096774201</v>
      </c>
      <c r="CW23">
        <v>0</v>
      </c>
      <c r="CX23">
        <v>176.10000014305101</v>
      </c>
      <c r="CY23">
        <v>0</v>
      </c>
      <c r="CZ23">
        <v>609.43399775130104</v>
      </c>
      <c r="DA23">
        <v>0.46386759926872301</v>
      </c>
      <c r="DB23">
        <v>10.0726830331851</v>
      </c>
      <c r="DC23">
        <v>12300.4435060581</v>
      </c>
      <c r="DD23">
        <v>15</v>
      </c>
      <c r="DE23">
        <v>1605210684.0999999</v>
      </c>
      <c r="DF23" t="s">
        <v>306</v>
      </c>
      <c r="DG23">
        <v>1605210682.5999999</v>
      </c>
      <c r="DH23">
        <v>1605210684.0999999</v>
      </c>
      <c r="DI23">
        <v>1</v>
      </c>
      <c r="DJ23">
        <v>-0.02</v>
      </c>
      <c r="DK23">
        <v>0.38100000000000001</v>
      </c>
      <c r="DL23">
        <v>2.1419999999999999</v>
      </c>
      <c r="DM23">
        <v>0.47399999999999998</v>
      </c>
      <c r="DN23">
        <v>400</v>
      </c>
      <c r="DO23">
        <v>29</v>
      </c>
      <c r="DP23">
        <v>0.06</v>
      </c>
      <c r="DQ23">
        <v>0.02</v>
      </c>
      <c r="DR23">
        <v>224.133314539618</v>
      </c>
      <c r="DS23">
        <v>6.1470171499501101</v>
      </c>
      <c r="DT23">
        <v>0.53879845476267196</v>
      </c>
      <c r="DU23">
        <v>0</v>
      </c>
      <c r="DV23">
        <v>-409.11667741935503</v>
      </c>
      <c r="DW23">
        <v>5.5753548387109602</v>
      </c>
      <c r="DX23">
        <v>0.421915171652745</v>
      </c>
      <c r="DY23">
        <v>0</v>
      </c>
      <c r="DZ23">
        <v>-2.2800764516129002</v>
      </c>
      <c r="EA23">
        <v>-8.6501917741935497</v>
      </c>
      <c r="EB23">
        <v>0.64689507056374096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2.1419999999999999</v>
      </c>
      <c r="EJ23">
        <v>0.47410000000000002</v>
      </c>
      <c r="EK23">
        <v>2.1419523809522598</v>
      </c>
      <c r="EL23">
        <v>0</v>
      </c>
      <c r="EM23">
        <v>0</v>
      </c>
      <c r="EN23">
        <v>0</v>
      </c>
      <c r="EO23">
        <v>0.47404000000000202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16.7</v>
      </c>
      <c r="EX23">
        <v>16.600000000000001</v>
      </c>
      <c r="EY23">
        <v>2</v>
      </c>
      <c r="EZ23">
        <v>492.15899999999999</v>
      </c>
      <c r="FA23">
        <v>534.26300000000003</v>
      </c>
      <c r="FB23">
        <v>35.507100000000001</v>
      </c>
      <c r="FC23">
        <v>33.809800000000003</v>
      </c>
      <c r="FD23">
        <v>30.000399999999999</v>
      </c>
      <c r="FE23">
        <v>33.570599999999999</v>
      </c>
      <c r="FF23">
        <v>33.51</v>
      </c>
      <c r="FG23">
        <v>22.504799999999999</v>
      </c>
      <c r="FH23">
        <v>0</v>
      </c>
      <c r="FI23">
        <v>100</v>
      </c>
      <c r="FJ23">
        <v>-999.9</v>
      </c>
      <c r="FK23">
        <v>400</v>
      </c>
      <c r="FL23">
        <v>32.058500000000002</v>
      </c>
      <c r="FM23">
        <v>101.239</v>
      </c>
      <c r="FN23">
        <v>100.553</v>
      </c>
    </row>
    <row r="24" spans="1:170" x14ac:dyDescent="0.25">
      <c r="A24">
        <v>8</v>
      </c>
      <c r="B24">
        <v>1605211921</v>
      </c>
      <c r="C24">
        <v>1954.9000000953699</v>
      </c>
      <c r="D24" t="s">
        <v>323</v>
      </c>
      <c r="E24" t="s">
        <v>324</v>
      </c>
      <c r="F24" t="s">
        <v>319</v>
      </c>
      <c r="G24" t="s">
        <v>320</v>
      </c>
      <c r="H24">
        <v>1605211913.25</v>
      </c>
      <c r="I24">
        <f t="shared" si="0"/>
        <v>2.1305673230148266E-3</v>
      </c>
      <c r="J24">
        <f t="shared" si="1"/>
        <v>8.0570432821874736</v>
      </c>
      <c r="K24">
        <f t="shared" si="2"/>
        <v>389.32283333333299</v>
      </c>
      <c r="L24">
        <f t="shared" si="3"/>
        <v>199.19325734164934</v>
      </c>
      <c r="M24">
        <f t="shared" si="4"/>
        <v>20.297695992355091</v>
      </c>
      <c r="N24">
        <f t="shared" si="5"/>
        <v>39.671807265687086</v>
      </c>
      <c r="O24">
        <f t="shared" si="6"/>
        <v>7.3945712013975859E-2</v>
      </c>
      <c r="P24">
        <f t="shared" si="7"/>
        <v>2.9610964166536449</v>
      </c>
      <c r="Q24">
        <f t="shared" si="8"/>
        <v>7.2934955208383626E-2</v>
      </c>
      <c r="R24">
        <f t="shared" si="9"/>
        <v>4.5674008437790792E-2</v>
      </c>
      <c r="S24">
        <f t="shared" si="10"/>
        <v>231.29150789241689</v>
      </c>
      <c r="T24">
        <f t="shared" si="11"/>
        <v>38.015436987511713</v>
      </c>
      <c r="U24">
        <f t="shared" si="12"/>
        <v>36.662053333333297</v>
      </c>
      <c r="V24">
        <f t="shared" si="13"/>
        <v>6.1895058144953037</v>
      </c>
      <c r="W24">
        <f t="shared" si="14"/>
        <v>52.536085661765888</v>
      </c>
      <c r="X24">
        <f t="shared" si="15"/>
        <v>3.3521947454073495</v>
      </c>
      <c r="Y24">
        <f t="shared" si="16"/>
        <v>6.380747067813946</v>
      </c>
      <c r="Z24">
        <f t="shared" si="17"/>
        <v>2.8373110690879542</v>
      </c>
      <c r="AA24">
        <f t="shared" si="18"/>
        <v>-93.958018944953849</v>
      </c>
      <c r="AB24">
        <f t="shared" si="19"/>
        <v>88.960755090731212</v>
      </c>
      <c r="AC24">
        <f t="shared" si="20"/>
        <v>7.1497891778608249</v>
      </c>
      <c r="AD24">
        <f t="shared" si="21"/>
        <v>233.44403321605506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52060.348648149295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325</v>
      </c>
      <c r="AQ24">
        <v>623.68585607800003</v>
      </c>
      <c r="AR24">
        <v>1149.9100000000001</v>
      </c>
      <c r="AS24">
        <f t="shared" si="27"/>
        <v>0.45762202600377422</v>
      </c>
      <c r="AT24">
        <v>0.5</v>
      </c>
      <c r="AU24">
        <f t="shared" si="28"/>
        <v>1180.1918307472395</v>
      </c>
      <c r="AV24">
        <f t="shared" si="29"/>
        <v>8.0570432821874736</v>
      </c>
      <c r="AW24">
        <f t="shared" si="30"/>
        <v>270.04088832982757</v>
      </c>
      <c r="AX24">
        <f t="shared" si="31"/>
        <v>0.38627370837717739</v>
      </c>
      <c r="AY24">
        <f t="shared" si="32"/>
        <v>7.3164298693175764E-3</v>
      </c>
      <c r="AZ24">
        <f t="shared" si="33"/>
        <v>1.8368133158247166</v>
      </c>
      <c r="BA24" t="s">
        <v>326</v>
      </c>
      <c r="BB24">
        <v>705.73</v>
      </c>
      <c r="BC24">
        <f t="shared" si="34"/>
        <v>444.18000000000006</v>
      </c>
      <c r="BD24">
        <f t="shared" si="35"/>
        <v>1.1847092258138592</v>
      </c>
      <c r="BE24">
        <f t="shared" si="36"/>
        <v>0.82624445009486192</v>
      </c>
      <c r="BF24">
        <f t="shared" si="37"/>
        <v>1.211289314453319</v>
      </c>
      <c r="BG24">
        <f t="shared" si="38"/>
        <v>0.82940683577278207</v>
      </c>
      <c r="BH24">
        <f t="shared" si="39"/>
        <v>1400.00866666667</v>
      </c>
      <c r="BI24">
        <f t="shared" si="40"/>
        <v>1180.1918307472395</v>
      </c>
      <c r="BJ24">
        <f t="shared" si="41"/>
        <v>0.84298894631645371</v>
      </c>
      <c r="BK24">
        <f t="shared" si="42"/>
        <v>0.19597789263290738</v>
      </c>
      <c r="BL24">
        <v>6</v>
      </c>
      <c r="BM24">
        <v>0.5</v>
      </c>
      <c r="BN24" t="s">
        <v>289</v>
      </c>
      <c r="BO24">
        <v>2</v>
      </c>
      <c r="BP24">
        <v>1605211913.25</v>
      </c>
      <c r="BQ24">
        <v>389.32283333333299</v>
      </c>
      <c r="BR24">
        <v>399.9864</v>
      </c>
      <c r="BS24">
        <v>32.8970633333333</v>
      </c>
      <c r="BT24">
        <v>30.42455</v>
      </c>
      <c r="BU24">
        <v>387.18090000000001</v>
      </c>
      <c r="BV24">
        <v>32.423023333333298</v>
      </c>
      <c r="BW24">
        <v>500.01216666666699</v>
      </c>
      <c r="BX24">
        <v>101.799533333333</v>
      </c>
      <c r="BY24">
        <v>9.9980050000000001E-2</v>
      </c>
      <c r="BZ24">
        <v>37.2193166666667</v>
      </c>
      <c r="CA24">
        <v>36.662053333333297</v>
      </c>
      <c r="CB24">
        <v>999.9</v>
      </c>
      <c r="CC24">
        <v>0</v>
      </c>
      <c r="CD24">
        <v>0</v>
      </c>
      <c r="CE24">
        <v>10000.976000000001</v>
      </c>
      <c r="CF24">
        <v>0</v>
      </c>
      <c r="CG24">
        <v>1195.0326666666699</v>
      </c>
      <c r="CH24">
        <v>1400.00866666667</v>
      </c>
      <c r="CI24">
        <v>0.90001176666666705</v>
      </c>
      <c r="CJ24">
        <v>9.9988073333333302E-2</v>
      </c>
      <c r="CK24">
        <v>0</v>
      </c>
      <c r="CL24">
        <v>913.06683333333297</v>
      </c>
      <c r="CM24">
        <v>4.9997499999999997</v>
      </c>
      <c r="CN24">
        <v>12744.9066666667</v>
      </c>
      <c r="CO24">
        <v>12178.166666666701</v>
      </c>
      <c r="CP24">
        <v>48.375</v>
      </c>
      <c r="CQ24">
        <v>50.441200000000002</v>
      </c>
      <c r="CR24">
        <v>49.125</v>
      </c>
      <c r="CS24">
        <v>50.066200000000002</v>
      </c>
      <c r="CT24">
        <v>50.295466666666698</v>
      </c>
      <c r="CU24">
        <v>1255.5236666666699</v>
      </c>
      <c r="CV24">
        <v>139.48500000000001</v>
      </c>
      <c r="CW24">
        <v>0</v>
      </c>
      <c r="CX24">
        <v>237.799999952316</v>
      </c>
      <c r="CY24">
        <v>0</v>
      </c>
      <c r="CZ24">
        <v>623.68585607800003</v>
      </c>
      <c r="DA24">
        <v>0.50487187815318801</v>
      </c>
      <c r="DB24">
        <v>10.454853165074899</v>
      </c>
      <c r="DC24">
        <v>12443.078659003</v>
      </c>
      <c r="DD24">
        <v>15</v>
      </c>
      <c r="DE24">
        <v>1605210684.0999999</v>
      </c>
      <c r="DF24" t="s">
        <v>306</v>
      </c>
      <c r="DG24">
        <v>1605210682.5999999</v>
      </c>
      <c r="DH24">
        <v>1605210684.0999999</v>
      </c>
      <c r="DI24">
        <v>1</v>
      </c>
      <c r="DJ24">
        <v>-0.02</v>
      </c>
      <c r="DK24">
        <v>0.38100000000000001</v>
      </c>
      <c r="DL24">
        <v>2.1419999999999999</v>
      </c>
      <c r="DM24">
        <v>0.47399999999999998</v>
      </c>
      <c r="DN24">
        <v>400</v>
      </c>
      <c r="DO24">
        <v>29</v>
      </c>
      <c r="DP24">
        <v>0.06</v>
      </c>
      <c r="DQ24">
        <v>0.02</v>
      </c>
      <c r="DR24">
        <v>224.133314539618</v>
      </c>
      <c r="DS24">
        <v>6.1470171499501101</v>
      </c>
      <c r="DT24">
        <v>0.53879845476267196</v>
      </c>
      <c r="DU24">
        <v>0</v>
      </c>
      <c r="DV24">
        <v>-409.11667741935503</v>
      </c>
      <c r="DW24">
        <v>5.5753548387109602</v>
      </c>
      <c r="DX24">
        <v>0.421915171652745</v>
      </c>
      <c r="DY24">
        <v>0</v>
      </c>
      <c r="DZ24">
        <v>-2.2800764516129002</v>
      </c>
      <c r="EA24">
        <v>-8.6501917741935497</v>
      </c>
      <c r="EB24">
        <v>0.64689507056374096</v>
      </c>
      <c r="EC24">
        <v>0</v>
      </c>
      <c r="ED24">
        <v>0</v>
      </c>
      <c r="EE24">
        <v>3</v>
      </c>
      <c r="EF24" t="s">
        <v>291</v>
      </c>
      <c r="EG24">
        <v>100</v>
      </c>
      <c r="EH24">
        <v>100</v>
      </c>
      <c r="EI24">
        <v>2.1419999999999999</v>
      </c>
      <c r="EJ24">
        <v>0.47399999999999998</v>
      </c>
      <c r="EK24">
        <v>2.1419523809522598</v>
      </c>
      <c r="EL24">
        <v>0</v>
      </c>
      <c r="EM24">
        <v>0</v>
      </c>
      <c r="EN24">
        <v>0</v>
      </c>
      <c r="EO24">
        <v>0.47404000000000202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20.6</v>
      </c>
      <c r="EX24">
        <v>20.6</v>
      </c>
      <c r="EY24">
        <v>2</v>
      </c>
      <c r="EZ24">
        <v>488.08499999999998</v>
      </c>
      <c r="FA24">
        <v>531.70699999999999</v>
      </c>
      <c r="FB24">
        <v>35.8902</v>
      </c>
      <c r="FC24">
        <v>33.957799999999999</v>
      </c>
      <c r="FD24">
        <v>30.0001</v>
      </c>
      <c r="FE24">
        <v>33.718699999999998</v>
      </c>
      <c r="FF24">
        <v>33.655500000000004</v>
      </c>
      <c r="FG24">
        <v>22.543299999999999</v>
      </c>
      <c r="FH24">
        <v>0</v>
      </c>
      <c r="FI24">
        <v>100</v>
      </c>
      <c r="FJ24">
        <v>-999.9</v>
      </c>
      <c r="FK24">
        <v>400</v>
      </c>
      <c r="FL24">
        <v>33.817</v>
      </c>
      <c r="FM24">
        <v>101.236</v>
      </c>
      <c r="FN24">
        <v>100.548</v>
      </c>
    </row>
    <row r="25" spans="1:170" x14ac:dyDescent="0.25">
      <c r="A25">
        <v>9</v>
      </c>
      <c r="B25">
        <v>1605212123.5</v>
      </c>
      <c r="C25">
        <v>2157.4000000953702</v>
      </c>
      <c r="D25" t="s">
        <v>327</v>
      </c>
      <c r="E25" t="s">
        <v>328</v>
      </c>
      <c r="F25" t="s">
        <v>329</v>
      </c>
      <c r="G25" t="s">
        <v>330</v>
      </c>
      <c r="H25">
        <v>1605212115.5</v>
      </c>
      <c r="I25">
        <f t="shared" si="0"/>
        <v>6.7319806803695995E-3</v>
      </c>
      <c r="J25">
        <f t="shared" si="1"/>
        <v>19.840304252402415</v>
      </c>
      <c r="K25">
        <f t="shared" si="2"/>
        <v>373.173612903226</v>
      </c>
      <c r="L25">
        <f t="shared" si="3"/>
        <v>258.77502503508867</v>
      </c>
      <c r="M25">
        <f t="shared" si="4"/>
        <v>26.368756087631887</v>
      </c>
      <c r="N25">
        <f t="shared" si="5"/>
        <v>38.02578697712908</v>
      </c>
      <c r="O25">
        <f t="shared" si="6"/>
        <v>0.3231228284703504</v>
      </c>
      <c r="P25">
        <f t="shared" si="7"/>
        <v>2.9616269328590246</v>
      </c>
      <c r="Q25">
        <f t="shared" si="8"/>
        <v>0.30473725562086484</v>
      </c>
      <c r="R25">
        <f t="shared" si="9"/>
        <v>0.19202542332530115</v>
      </c>
      <c r="S25">
        <f t="shared" si="10"/>
        <v>231.29332689910828</v>
      </c>
      <c r="T25">
        <f t="shared" si="11"/>
        <v>37.002868600797491</v>
      </c>
      <c r="U25">
        <f t="shared" si="12"/>
        <v>36.262438709677397</v>
      </c>
      <c r="V25">
        <f t="shared" si="13"/>
        <v>6.0554492066195946</v>
      </c>
      <c r="W25">
        <f t="shared" si="14"/>
        <v>60.804635848468514</v>
      </c>
      <c r="X25">
        <f t="shared" si="15"/>
        <v>3.9145259025734243</v>
      </c>
      <c r="Y25">
        <f t="shared" si="16"/>
        <v>6.4378740994828592</v>
      </c>
      <c r="Z25">
        <f t="shared" si="17"/>
        <v>2.1409233040461704</v>
      </c>
      <c r="AA25">
        <f t="shared" si="18"/>
        <v>-296.88034800429932</v>
      </c>
      <c r="AB25">
        <f t="shared" si="19"/>
        <v>178.91176806468061</v>
      </c>
      <c r="AC25">
        <f t="shared" si="20"/>
        <v>14.360213648644043</v>
      </c>
      <c r="AD25">
        <f t="shared" si="21"/>
        <v>127.68496060813362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52047.885478316886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331</v>
      </c>
      <c r="AQ25">
        <v>629.22448081516904</v>
      </c>
      <c r="AR25">
        <v>1489.46</v>
      </c>
      <c r="AS25">
        <f t="shared" si="27"/>
        <v>0.57754858753160943</v>
      </c>
      <c r="AT25">
        <v>0.5</v>
      </c>
      <c r="AU25">
        <f t="shared" si="28"/>
        <v>1180.1928297796671</v>
      </c>
      <c r="AV25">
        <f t="shared" si="29"/>
        <v>19.840304252402415</v>
      </c>
      <c r="AW25">
        <f t="shared" si="30"/>
        <v>340.80935092708995</v>
      </c>
      <c r="AX25">
        <f t="shared" si="31"/>
        <v>0.53822190592563757</v>
      </c>
      <c r="AY25">
        <f t="shared" si="32"/>
        <v>1.7300606491593862E-2</v>
      </c>
      <c r="AZ25">
        <f t="shared" si="33"/>
        <v>1.1901091670806869</v>
      </c>
      <c r="BA25" t="s">
        <v>332</v>
      </c>
      <c r="BB25">
        <v>687.8</v>
      </c>
      <c r="BC25">
        <f t="shared" si="34"/>
        <v>801.66000000000008</v>
      </c>
      <c r="BD25">
        <f t="shared" si="35"/>
        <v>1.0730677833306275</v>
      </c>
      <c r="BE25">
        <f t="shared" si="36"/>
        <v>0.68858865391488111</v>
      </c>
      <c r="BF25">
        <f t="shared" si="37"/>
        <v>1.1114397004707717</v>
      </c>
      <c r="BG25">
        <f t="shared" si="38"/>
        <v>0.69607235460571304</v>
      </c>
      <c r="BH25">
        <f t="shared" si="39"/>
        <v>1400.00870967742</v>
      </c>
      <c r="BI25">
        <f t="shared" si="40"/>
        <v>1180.1928297796671</v>
      </c>
      <c r="BJ25">
        <f t="shared" si="41"/>
        <v>0.84298963400849036</v>
      </c>
      <c r="BK25">
        <f t="shared" si="42"/>
        <v>0.19597926801698071</v>
      </c>
      <c r="BL25">
        <v>6</v>
      </c>
      <c r="BM25">
        <v>0.5</v>
      </c>
      <c r="BN25" t="s">
        <v>289</v>
      </c>
      <c r="BO25">
        <v>2</v>
      </c>
      <c r="BP25">
        <v>1605212115.5</v>
      </c>
      <c r="BQ25">
        <v>373.173612903226</v>
      </c>
      <c r="BR25">
        <v>399.99587096774201</v>
      </c>
      <c r="BS25">
        <v>38.415977419354803</v>
      </c>
      <c r="BT25">
        <v>30.648154838709701</v>
      </c>
      <c r="BU25">
        <v>371.00506451612898</v>
      </c>
      <c r="BV25">
        <v>37.930416129032203</v>
      </c>
      <c r="BW25">
        <v>500.01387096774198</v>
      </c>
      <c r="BX25">
        <v>101.79838709677399</v>
      </c>
      <c r="BY25">
        <v>9.9993877419354907E-2</v>
      </c>
      <c r="BZ25">
        <v>37.382967741935502</v>
      </c>
      <c r="CA25">
        <v>36.262438709677397</v>
      </c>
      <c r="CB25">
        <v>999.9</v>
      </c>
      <c r="CC25">
        <v>0</v>
      </c>
      <c r="CD25">
        <v>0</v>
      </c>
      <c r="CE25">
        <v>10004.0967741935</v>
      </c>
      <c r="CF25">
        <v>0</v>
      </c>
      <c r="CG25">
        <v>1230.9322580645201</v>
      </c>
      <c r="CH25">
        <v>1400.00870967742</v>
      </c>
      <c r="CI25">
        <v>0.89998980645161297</v>
      </c>
      <c r="CJ25">
        <v>0.100010161290323</v>
      </c>
      <c r="CK25">
        <v>0</v>
      </c>
      <c r="CL25">
        <v>954.25051612903201</v>
      </c>
      <c r="CM25">
        <v>4.9997499999999997</v>
      </c>
      <c r="CN25">
        <v>13145.293548387101</v>
      </c>
      <c r="CO25">
        <v>12178.0774193548</v>
      </c>
      <c r="CP25">
        <v>48.193096774193499</v>
      </c>
      <c r="CQ25">
        <v>50.441064516129003</v>
      </c>
      <c r="CR25">
        <v>48.941064516129003</v>
      </c>
      <c r="CS25">
        <v>50.100612903225802</v>
      </c>
      <c r="CT25">
        <v>50.155000000000001</v>
      </c>
      <c r="CU25">
        <v>1255.4916129032299</v>
      </c>
      <c r="CV25">
        <v>139.51709677419399</v>
      </c>
      <c r="CW25">
        <v>0</v>
      </c>
      <c r="CX25">
        <v>201.40000009536701</v>
      </c>
      <c r="CY25">
        <v>0</v>
      </c>
      <c r="CZ25">
        <v>629.22448081516904</v>
      </c>
      <c r="DA25">
        <v>0.52255389300473398</v>
      </c>
      <c r="DB25">
        <v>10.746900768728599</v>
      </c>
      <c r="DC25">
        <v>12546.560813616001</v>
      </c>
      <c r="DD25">
        <v>15</v>
      </c>
      <c r="DE25">
        <v>1605211980</v>
      </c>
      <c r="DF25" t="s">
        <v>333</v>
      </c>
      <c r="DG25">
        <v>1605211980</v>
      </c>
      <c r="DH25">
        <v>1605211979.5</v>
      </c>
      <c r="DI25">
        <v>2</v>
      </c>
      <c r="DJ25">
        <v>2.7E-2</v>
      </c>
      <c r="DK25">
        <v>1.2E-2</v>
      </c>
      <c r="DL25">
        <v>2.169</v>
      </c>
      <c r="DM25">
        <v>0.48599999999999999</v>
      </c>
      <c r="DN25">
        <v>400</v>
      </c>
      <c r="DO25">
        <v>30</v>
      </c>
      <c r="DP25">
        <v>0.14000000000000001</v>
      </c>
      <c r="DQ25">
        <v>0.04</v>
      </c>
      <c r="DR25">
        <v>224.133314539618</v>
      </c>
      <c r="DS25">
        <v>6.1470171499501101</v>
      </c>
      <c r="DT25">
        <v>0.53879845476267196</v>
      </c>
      <c r="DU25">
        <v>0</v>
      </c>
      <c r="DV25">
        <v>-409.11667741935503</v>
      </c>
      <c r="DW25">
        <v>5.5753548387109602</v>
      </c>
      <c r="DX25">
        <v>0.421915171652745</v>
      </c>
      <c r="DY25">
        <v>0</v>
      </c>
      <c r="DZ25">
        <v>-2.2800764516129002</v>
      </c>
      <c r="EA25">
        <v>-8.6501917741935497</v>
      </c>
      <c r="EB25">
        <v>0.64689507056374096</v>
      </c>
      <c r="EC25">
        <v>0</v>
      </c>
      <c r="ED25">
        <v>0</v>
      </c>
      <c r="EE25">
        <v>3</v>
      </c>
      <c r="EF25" t="s">
        <v>291</v>
      </c>
      <c r="EG25">
        <v>100</v>
      </c>
      <c r="EH25">
        <v>100</v>
      </c>
      <c r="EI25">
        <v>2.1680000000000001</v>
      </c>
      <c r="EJ25">
        <v>0.48549999999999999</v>
      </c>
      <c r="EK25">
        <v>2.1686500000000102</v>
      </c>
      <c r="EL25">
        <v>0</v>
      </c>
      <c r="EM25">
        <v>0</v>
      </c>
      <c r="EN25">
        <v>0</v>
      </c>
      <c r="EO25">
        <v>0.48556190476190503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2.4</v>
      </c>
      <c r="EX25">
        <v>2.4</v>
      </c>
      <c r="EY25">
        <v>2</v>
      </c>
      <c r="EZ25">
        <v>516.42399999999998</v>
      </c>
      <c r="FA25">
        <v>528.84299999999996</v>
      </c>
      <c r="FB25">
        <v>36.168599999999998</v>
      </c>
      <c r="FC25">
        <v>34.094000000000001</v>
      </c>
      <c r="FD25">
        <v>30.000499999999999</v>
      </c>
      <c r="FE25">
        <v>33.852400000000003</v>
      </c>
      <c r="FF25">
        <v>33.7898</v>
      </c>
      <c r="FG25">
        <v>22.573599999999999</v>
      </c>
      <c r="FH25">
        <v>0</v>
      </c>
      <c r="FI25">
        <v>100</v>
      </c>
      <c r="FJ25">
        <v>-999.9</v>
      </c>
      <c r="FK25">
        <v>400</v>
      </c>
      <c r="FL25">
        <v>32.869500000000002</v>
      </c>
      <c r="FM25">
        <v>101.212</v>
      </c>
      <c r="FN25">
        <v>100.524</v>
      </c>
    </row>
    <row r="26" spans="1:170" x14ac:dyDescent="0.25">
      <c r="A26">
        <v>10</v>
      </c>
      <c r="B26">
        <v>1605212396</v>
      </c>
      <c r="C26">
        <v>2429.9000000953702</v>
      </c>
      <c r="D26" t="s">
        <v>334</v>
      </c>
      <c r="E26" t="s">
        <v>335</v>
      </c>
      <c r="F26" t="s">
        <v>329</v>
      </c>
      <c r="G26" t="s">
        <v>330</v>
      </c>
      <c r="H26">
        <v>1605212388</v>
      </c>
      <c r="I26">
        <f t="shared" si="0"/>
        <v>4.1174521087815278E-3</v>
      </c>
      <c r="J26">
        <f t="shared" si="1"/>
        <v>13.713224835617606</v>
      </c>
      <c r="K26">
        <f t="shared" si="2"/>
        <v>381.63890322580602</v>
      </c>
      <c r="L26">
        <f t="shared" si="3"/>
        <v>211.80468498551801</v>
      </c>
      <c r="M26">
        <f t="shared" si="4"/>
        <v>21.581777650146371</v>
      </c>
      <c r="N26">
        <f t="shared" si="5"/>
        <v>38.88698662462653</v>
      </c>
      <c r="O26">
        <f t="shared" si="6"/>
        <v>0.14395017805796406</v>
      </c>
      <c r="P26">
        <f t="shared" si="7"/>
        <v>2.9604066707530339</v>
      </c>
      <c r="Q26">
        <f t="shared" si="8"/>
        <v>0.14017159763212242</v>
      </c>
      <c r="R26">
        <f t="shared" si="9"/>
        <v>8.7938477694458728E-2</v>
      </c>
      <c r="S26">
        <f t="shared" si="10"/>
        <v>231.29188328063458</v>
      </c>
      <c r="T26">
        <f t="shared" si="11"/>
        <v>38.095591822514848</v>
      </c>
      <c r="U26">
        <f t="shared" si="12"/>
        <v>37.532990322580702</v>
      </c>
      <c r="V26">
        <f t="shared" si="13"/>
        <v>6.4906332202614401</v>
      </c>
      <c r="W26">
        <f t="shared" si="14"/>
        <v>55.348385539148303</v>
      </c>
      <c r="X26">
        <f t="shared" si="15"/>
        <v>3.6464252461353754</v>
      </c>
      <c r="Y26">
        <f t="shared" si="16"/>
        <v>6.588132988190293</v>
      </c>
      <c r="Z26">
        <f t="shared" si="17"/>
        <v>2.8442079741260646</v>
      </c>
      <c r="AA26">
        <f t="shared" si="18"/>
        <v>-181.57963799726537</v>
      </c>
      <c r="AB26">
        <f t="shared" si="19"/>
        <v>43.807507436803917</v>
      </c>
      <c r="AC26">
        <f t="shared" si="20"/>
        <v>3.5465605696819074</v>
      </c>
      <c r="AD26">
        <f t="shared" si="21"/>
        <v>97.066313289855032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51942.246560997293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336</v>
      </c>
      <c r="AQ26">
        <v>651.27960349405998</v>
      </c>
      <c r="AR26">
        <v>1299.48</v>
      </c>
      <c r="AS26">
        <f t="shared" si="27"/>
        <v>0.49881521570623633</v>
      </c>
      <c r="AT26">
        <v>0.5</v>
      </c>
      <c r="AU26">
        <f t="shared" si="28"/>
        <v>1180.1896265537755</v>
      </c>
      <c r="AV26">
        <f t="shared" si="29"/>
        <v>13.713224835617606</v>
      </c>
      <c r="AW26">
        <f t="shared" si="30"/>
        <v>294.34827157184202</v>
      </c>
      <c r="AX26">
        <f t="shared" si="31"/>
        <v>0.46993412749715274</v>
      </c>
      <c r="AY26">
        <f t="shared" si="32"/>
        <v>1.210904755803042E-2</v>
      </c>
      <c r="AZ26">
        <f t="shared" si="33"/>
        <v>1.5102964262628127</v>
      </c>
      <c r="BA26" t="s">
        <v>337</v>
      </c>
      <c r="BB26">
        <v>688.81</v>
      </c>
      <c r="BC26">
        <f t="shared" si="34"/>
        <v>610.67000000000007</v>
      </c>
      <c r="BD26">
        <f t="shared" si="35"/>
        <v>1.0614577374129071</v>
      </c>
      <c r="BE26">
        <f t="shared" si="36"/>
        <v>0.76268716458047536</v>
      </c>
      <c r="BF26">
        <f t="shared" si="37"/>
        <v>1.1099263379246183</v>
      </c>
      <c r="BG26">
        <f t="shared" si="38"/>
        <v>0.77067369382562101</v>
      </c>
      <c r="BH26">
        <f t="shared" si="39"/>
        <v>1400.00548387097</v>
      </c>
      <c r="BI26">
        <f t="shared" si="40"/>
        <v>1180.1896265537755</v>
      </c>
      <c r="BJ26">
        <f t="shared" si="41"/>
        <v>0.84298928836377784</v>
      </c>
      <c r="BK26">
        <f t="shared" si="42"/>
        <v>0.19597857672755586</v>
      </c>
      <c r="BL26">
        <v>6</v>
      </c>
      <c r="BM26">
        <v>0.5</v>
      </c>
      <c r="BN26" t="s">
        <v>289</v>
      </c>
      <c r="BO26">
        <v>2</v>
      </c>
      <c r="BP26">
        <v>1605212388</v>
      </c>
      <c r="BQ26">
        <v>381.63890322580602</v>
      </c>
      <c r="BR26">
        <v>399.97993548387097</v>
      </c>
      <c r="BS26">
        <v>35.786206451612898</v>
      </c>
      <c r="BT26">
        <v>31.022209677419401</v>
      </c>
      <c r="BU26">
        <v>379.47025806451597</v>
      </c>
      <c r="BV26">
        <v>35.300632258064503</v>
      </c>
      <c r="BW26">
        <v>500.013451612903</v>
      </c>
      <c r="BX26">
        <v>101.79470967741899</v>
      </c>
      <c r="BY26">
        <v>0.100003612903226</v>
      </c>
      <c r="BZ26">
        <v>37.807470967741899</v>
      </c>
      <c r="CA26">
        <v>37.532990322580702</v>
      </c>
      <c r="CB26">
        <v>999.9</v>
      </c>
      <c r="CC26">
        <v>0</v>
      </c>
      <c r="CD26">
        <v>0</v>
      </c>
      <c r="CE26">
        <v>9997.5396774193505</v>
      </c>
      <c r="CF26">
        <v>0</v>
      </c>
      <c r="CG26">
        <v>1352.92580645161</v>
      </c>
      <c r="CH26">
        <v>1400.00548387097</v>
      </c>
      <c r="CI26">
        <v>0.90000206451612896</v>
      </c>
      <c r="CJ26">
        <v>9.9997825806451598E-2</v>
      </c>
      <c r="CK26">
        <v>0</v>
      </c>
      <c r="CL26">
        <v>871.81690322580698</v>
      </c>
      <c r="CM26">
        <v>4.9997499999999997</v>
      </c>
      <c r="CN26">
        <v>12019.6903225806</v>
      </c>
      <c r="CO26">
        <v>12178.0903225806</v>
      </c>
      <c r="CP26">
        <v>48.375</v>
      </c>
      <c r="CQ26">
        <v>50.727645161290297</v>
      </c>
      <c r="CR26">
        <v>49.064064516129001</v>
      </c>
      <c r="CS26">
        <v>50.378999999999998</v>
      </c>
      <c r="CT26">
        <v>50.316064516129003</v>
      </c>
      <c r="CU26">
        <v>1255.5048387096799</v>
      </c>
      <c r="CV26">
        <v>139.50064516129001</v>
      </c>
      <c r="CW26">
        <v>0</v>
      </c>
      <c r="CX26">
        <v>271.5</v>
      </c>
      <c r="CY26">
        <v>0</v>
      </c>
      <c r="CZ26">
        <v>651.27960349405998</v>
      </c>
      <c r="DA26">
        <v>0.60389847999236301</v>
      </c>
      <c r="DB26">
        <v>12.986123412853701</v>
      </c>
      <c r="DC26">
        <v>13171.748839916099</v>
      </c>
      <c r="DD26">
        <v>15</v>
      </c>
      <c r="DE26">
        <v>1605211980</v>
      </c>
      <c r="DF26" t="s">
        <v>333</v>
      </c>
      <c r="DG26">
        <v>1605211980</v>
      </c>
      <c r="DH26">
        <v>1605211979.5</v>
      </c>
      <c r="DI26">
        <v>2</v>
      </c>
      <c r="DJ26">
        <v>2.7E-2</v>
      </c>
      <c r="DK26">
        <v>1.2E-2</v>
      </c>
      <c r="DL26">
        <v>2.169</v>
      </c>
      <c r="DM26">
        <v>0.48599999999999999</v>
      </c>
      <c r="DN26">
        <v>400</v>
      </c>
      <c r="DO26">
        <v>30</v>
      </c>
      <c r="DP26">
        <v>0.14000000000000001</v>
      </c>
      <c r="DQ26">
        <v>0.04</v>
      </c>
      <c r="DR26">
        <v>224.133314539618</v>
      </c>
      <c r="DS26">
        <v>6.1470171499501101</v>
      </c>
      <c r="DT26">
        <v>0.53879845476267196</v>
      </c>
      <c r="DU26">
        <v>0</v>
      </c>
      <c r="DV26">
        <v>-409.11667741935503</v>
      </c>
      <c r="DW26">
        <v>5.5753548387109602</v>
      </c>
      <c r="DX26">
        <v>0.421915171652745</v>
      </c>
      <c r="DY26">
        <v>0</v>
      </c>
      <c r="DZ26">
        <v>-2.2800764516129002</v>
      </c>
      <c r="EA26">
        <v>-8.6501917741935497</v>
      </c>
      <c r="EB26">
        <v>0.64689507056374096</v>
      </c>
      <c r="EC26">
        <v>0</v>
      </c>
      <c r="ED26">
        <v>0</v>
      </c>
      <c r="EE26">
        <v>3</v>
      </c>
      <c r="EF26" t="s">
        <v>291</v>
      </c>
      <c r="EG26">
        <v>100</v>
      </c>
      <c r="EH26">
        <v>100</v>
      </c>
      <c r="EI26">
        <v>2.169</v>
      </c>
      <c r="EJ26">
        <v>0.48549999999999999</v>
      </c>
      <c r="EK26">
        <v>2.1686500000000102</v>
      </c>
      <c r="EL26">
        <v>0</v>
      </c>
      <c r="EM26">
        <v>0</v>
      </c>
      <c r="EN26">
        <v>0</v>
      </c>
      <c r="EO26">
        <v>0.48556190476190503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6.9</v>
      </c>
      <c r="EX26">
        <v>6.9</v>
      </c>
      <c r="EY26">
        <v>2</v>
      </c>
      <c r="EZ26">
        <v>494.64100000000002</v>
      </c>
      <c r="FA26">
        <v>525.42600000000004</v>
      </c>
      <c r="FB26">
        <v>36.528700000000001</v>
      </c>
      <c r="FC26">
        <v>34.337299999999999</v>
      </c>
      <c r="FD26">
        <v>30.000599999999999</v>
      </c>
      <c r="FE26">
        <v>34.076300000000003</v>
      </c>
      <c r="FF26">
        <v>34.015599999999999</v>
      </c>
      <c r="FG26">
        <v>22.607900000000001</v>
      </c>
      <c r="FH26">
        <v>0</v>
      </c>
      <c r="FI26">
        <v>100</v>
      </c>
      <c r="FJ26">
        <v>-999.9</v>
      </c>
      <c r="FK26">
        <v>400</v>
      </c>
      <c r="FL26">
        <v>38.262999999999998</v>
      </c>
      <c r="FM26">
        <v>101.185</v>
      </c>
      <c r="FN26">
        <v>100.49299999999999</v>
      </c>
    </row>
    <row r="27" spans="1:170" x14ac:dyDescent="0.25">
      <c r="A27">
        <v>11</v>
      </c>
      <c r="B27">
        <v>1605212623</v>
      </c>
      <c r="C27">
        <v>2656.9000000953702</v>
      </c>
      <c r="D27" t="s">
        <v>338</v>
      </c>
      <c r="E27" t="s">
        <v>339</v>
      </c>
      <c r="F27" t="s">
        <v>329</v>
      </c>
      <c r="G27" t="s">
        <v>330</v>
      </c>
      <c r="H27">
        <v>1605212615.25</v>
      </c>
      <c r="I27">
        <f t="shared" si="0"/>
        <v>4.1666008326390067E-3</v>
      </c>
      <c r="J27">
        <f t="shared" si="1"/>
        <v>13.838617706364433</v>
      </c>
      <c r="K27">
        <f t="shared" si="2"/>
        <v>381.477233333333</v>
      </c>
      <c r="L27">
        <f t="shared" si="3"/>
        <v>206.88370905198605</v>
      </c>
      <c r="M27">
        <f t="shared" si="4"/>
        <v>21.081010191420525</v>
      </c>
      <c r="N27">
        <f t="shared" si="5"/>
        <v>38.871719192128907</v>
      </c>
      <c r="O27">
        <f t="shared" si="6"/>
        <v>0.14117755504678209</v>
      </c>
      <c r="P27">
        <f t="shared" si="7"/>
        <v>2.9608367642631159</v>
      </c>
      <c r="Q27">
        <f t="shared" si="8"/>
        <v>0.13754166471021986</v>
      </c>
      <c r="R27">
        <f t="shared" si="9"/>
        <v>8.6282411473100271E-2</v>
      </c>
      <c r="S27">
        <f t="shared" si="10"/>
        <v>231.29031285227225</v>
      </c>
      <c r="T27">
        <f t="shared" si="11"/>
        <v>38.479010240779274</v>
      </c>
      <c r="U27">
        <f t="shared" si="12"/>
        <v>37.885986666666703</v>
      </c>
      <c r="V27">
        <f t="shared" si="13"/>
        <v>6.6162556975822229</v>
      </c>
      <c r="W27">
        <f t="shared" si="14"/>
        <v>54.752949082666447</v>
      </c>
      <c r="X27">
        <f t="shared" si="15"/>
        <v>3.685462359647226</v>
      </c>
      <c r="Y27">
        <f t="shared" si="16"/>
        <v>6.7310755336354307</v>
      </c>
      <c r="Z27">
        <f t="shared" si="17"/>
        <v>2.9307933379349969</v>
      </c>
      <c r="AA27">
        <f t="shared" si="18"/>
        <v>-183.74709671938018</v>
      </c>
      <c r="AB27">
        <f t="shared" si="19"/>
        <v>50.695186760944061</v>
      </c>
      <c r="AC27">
        <f t="shared" si="20"/>
        <v>4.1184362007833704</v>
      </c>
      <c r="AD27">
        <f t="shared" si="21"/>
        <v>102.35683909461952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51888.333596780874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340</v>
      </c>
      <c r="AQ27">
        <v>661.49197996550402</v>
      </c>
      <c r="AR27">
        <v>1219.9000000000001</v>
      </c>
      <c r="AS27">
        <f t="shared" si="27"/>
        <v>0.45774901224239362</v>
      </c>
      <c r="AT27">
        <v>0.5</v>
      </c>
      <c r="AU27">
        <f t="shared" si="28"/>
        <v>1180.1788607473763</v>
      </c>
      <c r="AV27">
        <f t="shared" si="29"/>
        <v>13.838617706364433</v>
      </c>
      <c r="AW27">
        <f t="shared" si="30"/>
        <v>270.11285388823245</v>
      </c>
      <c r="AX27">
        <f t="shared" si="31"/>
        <v>0.45598819575375038</v>
      </c>
      <c r="AY27">
        <f t="shared" si="32"/>
        <v>1.2215407058766626E-2</v>
      </c>
      <c r="AZ27">
        <f t="shared" si="33"/>
        <v>1.674055250430363</v>
      </c>
      <c r="BA27" t="s">
        <v>341</v>
      </c>
      <c r="BB27">
        <v>663.64</v>
      </c>
      <c r="BC27">
        <f t="shared" si="34"/>
        <v>556.2600000000001</v>
      </c>
      <c r="BD27">
        <f t="shared" si="35"/>
        <v>1.003861539629842</v>
      </c>
      <c r="BE27">
        <f t="shared" si="36"/>
        <v>0.78592540139468292</v>
      </c>
      <c r="BF27">
        <f t="shared" si="37"/>
        <v>1.1070231430344561</v>
      </c>
      <c r="BG27">
        <f t="shared" si="38"/>
        <v>0.80192316521797957</v>
      </c>
      <c r="BH27">
        <f t="shared" si="39"/>
        <v>1399.99233333333</v>
      </c>
      <c r="BI27">
        <f t="shared" si="40"/>
        <v>1180.1788607473763</v>
      </c>
      <c r="BJ27">
        <f t="shared" si="41"/>
        <v>0.84298951690500634</v>
      </c>
      <c r="BK27">
        <f t="shared" si="42"/>
        <v>0.19597903381001264</v>
      </c>
      <c r="BL27">
        <v>6</v>
      </c>
      <c r="BM27">
        <v>0.5</v>
      </c>
      <c r="BN27" t="s">
        <v>289</v>
      </c>
      <c r="BO27">
        <v>2</v>
      </c>
      <c r="BP27">
        <v>1605212615.25</v>
      </c>
      <c r="BQ27">
        <v>381.477233333333</v>
      </c>
      <c r="BR27">
        <v>399.99009999999998</v>
      </c>
      <c r="BS27">
        <v>36.168196666666702</v>
      </c>
      <c r="BT27">
        <v>31.349329999999998</v>
      </c>
      <c r="BU27">
        <v>379.30860000000001</v>
      </c>
      <c r="BV27">
        <v>35.682646666666699</v>
      </c>
      <c r="BW27">
        <v>500.02243333333303</v>
      </c>
      <c r="BX27">
        <v>101.79786666666701</v>
      </c>
      <c r="BY27">
        <v>0.10000769</v>
      </c>
      <c r="BZ27">
        <v>38.203576666666699</v>
      </c>
      <c r="CA27">
        <v>37.885986666666703</v>
      </c>
      <c r="CB27">
        <v>999.9</v>
      </c>
      <c r="CC27">
        <v>0</v>
      </c>
      <c r="CD27">
        <v>0</v>
      </c>
      <c r="CE27">
        <v>9999.6676666666699</v>
      </c>
      <c r="CF27">
        <v>0</v>
      </c>
      <c r="CG27">
        <v>1262.10633333333</v>
      </c>
      <c r="CH27">
        <v>1399.99233333333</v>
      </c>
      <c r="CI27">
        <v>0.89999273333333296</v>
      </c>
      <c r="CJ27">
        <v>0.10000726</v>
      </c>
      <c r="CK27">
        <v>0</v>
      </c>
      <c r="CL27">
        <v>825.23850000000004</v>
      </c>
      <c r="CM27">
        <v>4.9997499999999997</v>
      </c>
      <c r="CN27">
        <v>11418.11</v>
      </c>
      <c r="CO27">
        <v>12177.95</v>
      </c>
      <c r="CP27">
        <v>49.182866666666598</v>
      </c>
      <c r="CQ27">
        <v>51.375</v>
      </c>
      <c r="CR27">
        <v>49.820399999999999</v>
      </c>
      <c r="CS27">
        <v>51.093499999999999</v>
      </c>
      <c r="CT27">
        <v>51.061999999999998</v>
      </c>
      <c r="CU27">
        <v>1255.48233333333</v>
      </c>
      <c r="CV27">
        <v>139.51</v>
      </c>
      <c r="CW27">
        <v>0</v>
      </c>
      <c r="CX27">
        <v>148.5</v>
      </c>
      <c r="CY27">
        <v>0</v>
      </c>
      <c r="CZ27">
        <v>661.49197996550402</v>
      </c>
      <c r="DA27">
        <v>0.64449792455126398</v>
      </c>
      <c r="DB27">
        <v>13.0318780321928</v>
      </c>
      <c r="DC27">
        <v>13208.2690897705</v>
      </c>
      <c r="DD27">
        <v>15</v>
      </c>
      <c r="DE27">
        <v>1605211980</v>
      </c>
      <c r="DF27" t="s">
        <v>333</v>
      </c>
      <c r="DG27">
        <v>1605211980</v>
      </c>
      <c r="DH27">
        <v>1605211979.5</v>
      </c>
      <c r="DI27">
        <v>2</v>
      </c>
      <c r="DJ27">
        <v>2.7E-2</v>
      </c>
      <c r="DK27">
        <v>1.2E-2</v>
      </c>
      <c r="DL27">
        <v>2.169</v>
      </c>
      <c r="DM27">
        <v>0.48599999999999999</v>
      </c>
      <c r="DN27">
        <v>400</v>
      </c>
      <c r="DO27">
        <v>30</v>
      </c>
      <c r="DP27">
        <v>0.14000000000000001</v>
      </c>
      <c r="DQ27">
        <v>0.04</v>
      </c>
      <c r="DR27">
        <v>224.133314539618</v>
      </c>
      <c r="DS27">
        <v>6.1470171499501101</v>
      </c>
      <c r="DT27">
        <v>0.53879845476267196</v>
      </c>
      <c r="DU27">
        <v>0</v>
      </c>
      <c r="DV27">
        <v>-409.11667741935503</v>
      </c>
      <c r="DW27">
        <v>5.5753548387109602</v>
      </c>
      <c r="DX27">
        <v>0.421915171652745</v>
      </c>
      <c r="DY27">
        <v>0</v>
      </c>
      <c r="DZ27">
        <v>-2.2800764516129002</v>
      </c>
      <c r="EA27">
        <v>-8.6501917741935497</v>
      </c>
      <c r="EB27">
        <v>0.64689507056374096</v>
      </c>
      <c r="EC27">
        <v>0</v>
      </c>
      <c r="ED27">
        <v>0</v>
      </c>
      <c r="EE27">
        <v>3</v>
      </c>
      <c r="EF27" t="s">
        <v>291</v>
      </c>
      <c r="EG27">
        <v>100</v>
      </c>
      <c r="EH27">
        <v>100</v>
      </c>
      <c r="EI27">
        <v>2.1680000000000001</v>
      </c>
      <c r="EJ27">
        <v>0.48559999999999998</v>
      </c>
      <c r="EK27">
        <v>2.1686500000000102</v>
      </c>
      <c r="EL27">
        <v>0</v>
      </c>
      <c r="EM27">
        <v>0</v>
      </c>
      <c r="EN27">
        <v>0</v>
      </c>
      <c r="EO27">
        <v>0.48556190476190503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10.7</v>
      </c>
      <c r="EX27">
        <v>10.7</v>
      </c>
      <c r="EY27">
        <v>2</v>
      </c>
      <c r="EZ27">
        <v>496.41300000000001</v>
      </c>
      <c r="FA27">
        <v>521.63</v>
      </c>
      <c r="FB27">
        <v>36.944099999999999</v>
      </c>
      <c r="FC27">
        <v>34.712000000000003</v>
      </c>
      <c r="FD27">
        <v>30.000399999999999</v>
      </c>
      <c r="FE27">
        <v>34.411999999999999</v>
      </c>
      <c r="FF27">
        <v>34.340699999999998</v>
      </c>
      <c r="FG27">
        <v>22.630800000000001</v>
      </c>
      <c r="FH27">
        <v>0</v>
      </c>
      <c r="FI27">
        <v>100</v>
      </c>
      <c r="FJ27">
        <v>-999.9</v>
      </c>
      <c r="FK27">
        <v>400</v>
      </c>
      <c r="FL27">
        <v>35.831800000000001</v>
      </c>
      <c r="FM27">
        <v>101.127</v>
      </c>
      <c r="FN27">
        <v>100.426</v>
      </c>
    </row>
    <row r="28" spans="1:170" x14ac:dyDescent="0.25">
      <c r="A28">
        <v>12</v>
      </c>
      <c r="B28">
        <v>1605212831.5</v>
      </c>
      <c r="C28">
        <v>2865.4000000953702</v>
      </c>
      <c r="D28" t="s">
        <v>342</v>
      </c>
      <c r="E28" t="s">
        <v>343</v>
      </c>
      <c r="F28" t="s">
        <v>344</v>
      </c>
      <c r="G28" t="s">
        <v>345</v>
      </c>
      <c r="H28">
        <v>1605212823.5</v>
      </c>
      <c r="I28">
        <f t="shared" si="0"/>
        <v>3.5453710476367989E-3</v>
      </c>
      <c r="J28">
        <f t="shared" si="1"/>
        <v>11.207446538554182</v>
      </c>
      <c r="K28">
        <f t="shared" si="2"/>
        <v>384.908419354839</v>
      </c>
      <c r="L28">
        <f t="shared" si="3"/>
        <v>225.83822949158613</v>
      </c>
      <c r="M28">
        <f t="shared" si="4"/>
        <v>23.010865615886527</v>
      </c>
      <c r="N28">
        <f t="shared" si="5"/>
        <v>39.21867405769526</v>
      </c>
      <c r="O28">
        <f t="shared" si="6"/>
        <v>0.12612051142291864</v>
      </c>
      <c r="P28">
        <f t="shared" si="7"/>
        <v>2.9606508409676406</v>
      </c>
      <c r="Q28">
        <f t="shared" si="8"/>
        <v>0.12321003300283054</v>
      </c>
      <c r="R28">
        <f t="shared" si="9"/>
        <v>7.7262171449284267E-2</v>
      </c>
      <c r="S28">
        <f t="shared" si="10"/>
        <v>231.29025437873918</v>
      </c>
      <c r="T28">
        <f t="shared" si="11"/>
        <v>38.291531253441612</v>
      </c>
      <c r="U28">
        <f t="shared" si="12"/>
        <v>37.304635483871003</v>
      </c>
      <c r="V28">
        <f t="shared" si="13"/>
        <v>6.4104748608958859</v>
      </c>
      <c r="W28">
        <f t="shared" si="14"/>
        <v>54.843240443079999</v>
      </c>
      <c r="X28">
        <f t="shared" si="15"/>
        <v>3.6229171373885092</v>
      </c>
      <c r="Y28">
        <f t="shared" si="16"/>
        <v>6.6059501738388633</v>
      </c>
      <c r="Z28">
        <f t="shared" si="17"/>
        <v>2.7875577235073767</v>
      </c>
      <c r="AA28">
        <f t="shared" si="18"/>
        <v>-156.35086320078284</v>
      </c>
      <c r="AB28">
        <f t="shared" si="19"/>
        <v>88.205092000525283</v>
      </c>
      <c r="AC28">
        <f t="shared" si="20"/>
        <v>7.1341530884585476</v>
      </c>
      <c r="AD28">
        <f t="shared" si="21"/>
        <v>170.27863626694017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51940.746758813715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346</v>
      </c>
      <c r="AQ28">
        <v>664.59866798529197</v>
      </c>
      <c r="AR28">
        <v>1134.73</v>
      </c>
      <c r="AS28">
        <f t="shared" si="27"/>
        <v>0.41431118593384153</v>
      </c>
      <c r="AT28">
        <v>0.5</v>
      </c>
      <c r="AU28">
        <f t="shared" si="28"/>
        <v>1180.1865684891472</v>
      </c>
      <c r="AV28">
        <f t="shared" si="29"/>
        <v>11.207446538554182</v>
      </c>
      <c r="AW28">
        <f t="shared" si="30"/>
        <v>244.48224840696474</v>
      </c>
      <c r="AX28">
        <f t="shared" si="31"/>
        <v>0.40247459748133918</v>
      </c>
      <c r="AY28">
        <f t="shared" si="32"/>
        <v>9.985873702543141E-3</v>
      </c>
      <c r="AZ28">
        <f t="shared" si="33"/>
        <v>1.8747631595181231</v>
      </c>
      <c r="BA28" t="s">
        <v>347</v>
      </c>
      <c r="BB28">
        <v>678.03</v>
      </c>
      <c r="BC28">
        <f t="shared" si="34"/>
        <v>456.70000000000005</v>
      </c>
      <c r="BD28">
        <f t="shared" si="35"/>
        <v>1.0294095292636478</v>
      </c>
      <c r="BE28">
        <f t="shared" si="36"/>
        <v>0.8232619337861109</v>
      </c>
      <c r="BF28">
        <f t="shared" si="37"/>
        <v>1.1213545180515536</v>
      </c>
      <c r="BG28">
        <f t="shared" si="38"/>
        <v>0.83536771759907014</v>
      </c>
      <c r="BH28">
        <f t="shared" si="39"/>
        <v>1400.0025806451599</v>
      </c>
      <c r="BI28">
        <f t="shared" si="40"/>
        <v>1180.1865684891472</v>
      </c>
      <c r="BJ28">
        <f t="shared" si="41"/>
        <v>0.84298885216717578</v>
      </c>
      <c r="BK28">
        <f t="shared" si="42"/>
        <v>0.19597770433435166</v>
      </c>
      <c r="BL28">
        <v>6</v>
      </c>
      <c r="BM28">
        <v>0.5</v>
      </c>
      <c r="BN28" t="s">
        <v>289</v>
      </c>
      <c r="BO28">
        <v>2</v>
      </c>
      <c r="BP28">
        <v>1605212823.5</v>
      </c>
      <c r="BQ28">
        <v>384.908419354839</v>
      </c>
      <c r="BR28">
        <v>399.99454838709698</v>
      </c>
      <c r="BS28">
        <v>35.556819354838701</v>
      </c>
      <c r="BT28">
        <v>31.453751612903201</v>
      </c>
      <c r="BU28">
        <v>382.73983870967697</v>
      </c>
      <c r="BV28">
        <v>35.071264516128998</v>
      </c>
      <c r="BW28">
        <v>500.01254838709701</v>
      </c>
      <c r="BX28">
        <v>101.790935483871</v>
      </c>
      <c r="BY28">
        <v>9.9987358064516099E-2</v>
      </c>
      <c r="BZ28">
        <v>37.857248387096803</v>
      </c>
      <c r="CA28">
        <v>37.304635483871003</v>
      </c>
      <c r="CB28">
        <v>999.9</v>
      </c>
      <c r="CC28">
        <v>0</v>
      </c>
      <c r="CD28">
        <v>0</v>
      </c>
      <c r="CE28">
        <v>9999.2945161290299</v>
      </c>
      <c r="CF28">
        <v>0</v>
      </c>
      <c r="CG28">
        <v>343.60583870967702</v>
      </c>
      <c r="CH28">
        <v>1400.0025806451599</v>
      </c>
      <c r="CI28">
        <v>0.90001500000000001</v>
      </c>
      <c r="CJ28">
        <v>9.9984799999999999E-2</v>
      </c>
      <c r="CK28">
        <v>0</v>
      </c>
      <c r="CL28">
        <v>879.41125806451601</v>
      </c>
      <c r="CM28">
        <v>4.9997499999999997</v>
      </c>
      <c r="CN28">
        <v>12214.896774193499</v>
      </c>
      <c r="CO28">
        <v>12178.125806451601</v>
      </c>
      <c r="CP28">
        <v>48.703258064516099</v>
      </c>
      <c r="CQ28">
        <v>50.668999999999997</v>
      </c>
      <c r="CR28">
        <v>49.485774193548401</v>
      </c>
      <c r="CS28">
        <v>50.383000000000003</v>
      </c>
      <c r="CT28">
        <v>50.622967741935497</v>
      </c>
      <c r="CU28">
        <v>1255.5225806451599</v>
      </c>
      <c r="CV28">
        <v>139.47999999999999</v>
      </c>
      <c r="CW28">
        <v>0</v>
      </c>
      <c r="CX28">
        <v>207.5</v>
      </c>
      <c r="CY28">
        <v>0</v>
      </c>
      <c r="CZ28">
        <v>664.59866798529197</v>
      </c>
      <c r="DA28">
        <v>0.65644669783068099</v>
      </c>
      <c r="DB28">
        <v>15.1277625238956</v>
      </c>
      <c r="DC28">
        <v>13665.005706808701</v>
      </c>
      <c r="DD28">
        <v>15</v>
      </c>
      <c r="DE28">
        <v>1605211980</v>
      </c>
      <c r="DF28" t="s">
        <v>333</v>
      </c>
      <c r="DG28">
        <v>1605211980</v>
      </c>
      <c r="DH28">
        <v>1605211979.5</v>
      </c>
      <c r="DI28">
        <v>2</v>
      </c>
      <c r="DJ28">
        <v>2.7E-2</v>
      </c>
      <c r="DK28">
        <v>1.2E-2</v>
      </c>
      <c r="DL28">
        <v>2.169</v>
      </c>
      <c r="DM28">
        <v>0.48599999999999999</v>
      </c>
      <c r="DN28">
        <v>400</v>
      </c>
      <c r="DO28">
        <v>30</v>
      </c>
      <c r="DP28">
        <v>0.14000000000000001</v>
      </c>
      <c r="DQ28">
        <v>0.04</v>
      </c>
      <c r="DR28">
        <v>224.133314539618</v>
      </c>
      <c r="DS28">
        <v>6.1470171499501101</v>
      </c>
      <c r="DT28">
        <v>0.53879845476267196</v>
      </c>
      <c r="DU28">
        <v>0</v>
      </c>
      <c r="DV28">
        <v>-409.11667741935503</v>
      </c>
      <c r="DW28">
        <v>5.5753548387109602</v>
      </c>
      <c r="DX28">
        <v>0.421915171652745</v>
      </c>
      <c r="DY28">
        <v>0</v>
      </c>
      <c r="DZ28">
        <v>-2.2800764516129002</v>
      </c>
      <c r="EA28">
        <v>-8.6501917741935497</v>
      </c>
      <c r="EB28">
        <v>0.64689507056374096</v>
      </c>
      <c r="EC28">
        <v>0</v>
      </c>
      <c r="ED28">
        <v>0</v>
      </c>
      <c r="EE28">
        <v>3</v>
      </c>
      <c r="EF28" t="s">
        <v>291</v>
      </c>
      <c r="EG28">
        <v>100</v>
      </c>
      <c r="EH28">
        <v>100</v>
      </c>
      <c r="EI28">
        <v>2.169</v>
      </c>
      <c r="EJ28">
        <v>0.48559999999999998</v>
      </c>
      <c r="EK28">
        <v>2.1686500000000102</v>
      </c>
      <c r="EL28">
        <v>0</v>
      </c>
      <c r="EM28">
        <v>0</v>
      </c>
      <c r="EN28">
        <v>0</v>
      </c>
      <c r="EO28">
        <v>0.48556190476190503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14.2</v>
      </c>
      <c r="EX28">
        <v>14.2</v>
      </c>
      <c r="EY28">
        <v>2</v>
      </c>
      <c r="EZ28">
        <v>504.89100000000002</v>
      </c>
      <c r="FA28">
        <v>520.33900000000006</v>
      </c>
      <c r="FB28">
        <v>36.794899999999998</v>
      </c>
      <c r="FC28">
        <v>34.677700000000002</v>
      </c>
      <c r="FD28">
        <v>29.9999</v>
      </c>
      <c r="FE28">
        <v>34.422499999999999</v>
      </c>
      <c r="FF28">
        <v>34.357100000000003</v>
      </c>
      <c r="FG28">
        <v>22.651</v>
      </c>
      <c r="FH28">
        <v>0</v>
      </c>
      <c r="FI28">
        <v>100</v>
      </c>
      <c r="FJ28">
        <v>-999.9</v>
      </c>
      <c r="FK28">
        <v>400</v>
      </c>
      <c r="FL28">
        <v>36.150100000000002</v>
      </c>
      <c r="FM28">
        <v>101.152</v>
      </c>
      <c r="FN28">
        <v>100.43899999999999</v>
      </c>
    </row>
    <row r="29" spans="1:170" x14ac:dyDescent="0.25">
      <c r="A29">
        <v>13</v>
      </c>
      <c r="B29">
        <v>1605213061.5999999</v>
      </c>
      <c r="C29">
        <v>3095.5</v>
      </c>
      <c r="D29" t="s">
        <v>348</v>
      </c>
      <c r="E29" t="s">
        <v>349</v>
      </c>
      <c r="F29" t="s">
        <v>344</v>
      </c>
      <c r="G29" t="s">
        <v>345</v>
      </c>
      <c r="H29">
        <v>1605213053.8499999</v>
      </c>
      <c r="I29">
        <f t="shared" si="0"/>
        <v>1.4372915722357124E-3</v>
      </c>
      <c r="J29">
        <f t="shared" si="1"/>
        <v>4.4739292125078602</v>
      </c>
      <c r="K29">
        <f t="shared" si="2"/>
        <v>393.96306666666698</v>
      </c>
      <c r="L29">
        <f t="shared" si="3"/>
        <v>199.48684319688022</v>
      </c>
      <c r="M29">
        <f t="shared" si="4"/>
        <v>20.327269229182626</v>
      </c>
      <c r="N29">
        <f t="shared" si="5"/>
        <v>40.14396736221952</v>
      </c>
      <c r="O29">
        <f t="shared" si="6"/>
        <v>4.0579490114402275E-2</v>
      </c>
      <c r="P29">
        <f t="shared" si="7"/>
        <v>2.9608668895677011</v>
      </c>
      <c r="Q29">
        <f t="shared" si="8"/>
        <v>4.0273035233741629E-2</v>
      </c>
      <c r="R29">
        <f t="shared" si="9"/>
        <v>2.519798771321077E-2</v>
      </c>
      <c r="S29">
        <f t="shared" si="10"/>
        <v>231.2915181164193</v>
      </c>
      <c r="T29">
        <f t="shared" si="11"/>
        <v>39.036996386655105</v>
      </c>
      <c r="U29">
        <f t="shared" si="12"/>
        <v>38.520659999999999</v>
      </c>
      <c r="V29">
        <f t="shared" si="13"/>
        <v>6.8474329052804901</v>
      </c>
      <c r="W29">
        <f t="shared" si="14"/>
        <v>50.798561004278532</v>
      </c>
      <c r="X29">
        <f t="shared" si="15"/>
        <v>3.3935789924793465</v>
      </c>
      <c r="Y29">
        <f t="shared" si="16"/>
        <v>6.6804628426256416</v>
      </c>
      <c r="Z29">
        <f t="shared" si="17"/>
        <v>3.4538539128011436</v>
      </c>
      <c r="AA29">
        <f t="shared" si="18"/>
        <v>-63.384558335594917</v>
      </c>
      <c r="AB29">
        <f t="shared" si="19"/>
        <v>-72.868321575001829</v>
      </c>
      <c r="AC29">
        <f t="shared" si="20"/>
        <v>-5.9338550495865112</v>
      </c>
      <c r="AD29">
        <f t="shared" si="21"/>
        <v>89.104783156236039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51912.437430193197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350</v>
      </c>
      <c r="AQ29">
        <v>679.54343749999998</v>
      </c>
      <c r="AR29">
        <v>1023.36</v>
      </c>
      <c r="AS29">
        <f t="shared" si="27"/>
        <v>0.33596834203017512</v>
      </c>
      <c r="AT29">
        <v>0.5</v>
      </c>
      <c r="AU29">
        <f t="shared" si="28"/>
        <v>1180.1865497508873</v>
      </c>
      <c r="AV29">
        <f t="shared" si="29"/>
        <v>4.4739292125078602</v>
      </c>
      <c r="AW29">
        <f t="shared" si="30"/>
        <v>198.25265920305918</v>
      </c>
      <c r="AX29">
        <f t="shared" si="31"/>
        <v>0.32880902126328954</v>
      </c>
      <c r="AY29">
        <f t="shared" si="32"/>
        <v>4.2804052405023482E-3</v>
      </c>
      <c r="AZ29">
        <f t="shared" si="33"/>
        <v>2.1876172607879925</v>
      </c>
      <c r="BA29" t="s">
        <v>351</v>
      </c>
      <c r="BB29">
        <v>686.87</v>
      </c>
      <c r="BC29">
        <f t="shared" si="34"/>
        <v>336.49</v>
      </c>
      <c r="BD29">
        <f t="shared" si="35"/>
        <v>1.0217734925257809</v>
      </c>
      <c r="BE29">
        <f t="shared" si="36"/>
        <v>0.86933492802528722</v>
      </c>
      <c r="BF29">
        <f t="shared" si="37"/>
        <v>1.1167114670154501</v>
      </c>
      <c r="BG29">
        <f t="shared" si="38"/>
        <v>0.87910048498995941</v>
      </c>
      <c r="BH29">
        <f t="shared" si="39"/>
        <v>1400.00166666667</v>
      </c>
      <c r="BI29">
        <f t="shared" si="40"/>
        <v>1180.1865497508873</v>
      </c>
      <c r="BJ29">
        <f t="shared" si="41"/>
        <v>0.84298938912040655</v>
      </c>
      <c r="BK29">
        <f t="shared" si="42"/>
        <v>0.19597877824081295</v>
      </c>
      <c r="BL29">
        <v>6</v>
      </c>
      <c r="BM29">
        <v>0.5</v>
      </c>
      <c r="BN29" t="s">
        <v>289</v>
      </c>
      <c r="BO29">
        <v>2</v>
      </c>
      <c r="BP29">
        <v>1605213053.8499999</v>
      </c>
      <c r="BQ29">
        <v>393.96306666666698</v>
      </c>
      <c r="BR29">
        <v>400.01106666666698</v>
      </c>
      <c r="BS29">
        <v>33.303753333333297</v>
      </c>
      <c r="BT29">
        <v>31.636500000000002</v>
      </c>
      <c r="BU29">
        <v>391.79456666666698</v>
      </c>
      <c r="BV29">
        <v>32.818190000000001</v>
      </c>
      <c r="BW29">
        <v>500.01676666666702</v>
      </c>
      <c r="BX29">
        <v>101.7978</v>
      </c>
      <c r="BY29">
        <v>9.9993876666666703E-2</v>
      </c>
      <c r="BZ29">
        <v>38.064166666666701</v>
      </c>
      <c r="CA29">
        <v>38.520659999999999</v>
      </c>
      <c r="CB29">
        <v>999.9</v>
      </c>
      <c r="CC29">
        <v>0</v>
      </c>
      <c r="CD29">
        <v>0</v>
      </c>
      <c r="CE29">
        <v>9999.8449999999993</v>
      </c>
      <c r="CF29">
        <v>0</v>
      </c>
      <c r="CG29">
        <v>364.43239999999997</v>
      </c>
      <c r="CH29">
        <v>1400.00166666667</v>
      </c>
      <c r="CI29">
        <v>0.8999954</v>
      </c>
      <c r="CJ29">
        <v>0.10000456000000001</v>
      </c>
      <c r="CK29">
        <v>0</v>
      </c>
      <c r="CL29">
        <v>854.5009</v>
      </c>
      <c r="CM29">
        <v>4.9997499999999997</v>
      </c>
      <c r="CN29">
        <v>11924.176666666701</v>
      </c>
      <c r="CO29">
        <v>12178.05</v>
      </c>
      <c r="CP29">
        <v>48.370800000000003</v>
      </c>
      <c r="CQ29">
        <v>50</v>
      </c>
      <c r="CR29">
        <v>49.045466666666698</v>
      </c>
      <c r="CS29">
        <v>49.811999999999998</v>
      </c>
      <c r="CT29">
        <v>50.25</v>
      </c>
      <c r="CU29">
        <v>1255.4970000000001</v>
      </c>
      <c r="CV29">
        <v>139.505</v>
      </c>
      <c r="CW29">
        <v>0</v>
      </c>
      <c r="CX29">
        <v>228.799999952316</v>
      </c>
      <c r="CY29">
        <v>0</v>
      </c>
      <c r="CZ29">
        <v>679.54343749999998</v>
      </c>
      <c r="DA29">
        <v>0.73119582723978405</v>
      </c>
      <c r="DB29">
        <v>16.918354652471201</v>
      </c>
      <c r="DC29">
        <v>14028.994677176001</v>
      </c>
      <c r="DD29">
        <v>15</v>
      </c>
      <c r="DE29">
        <v>1605211980</v>
      </c>
      <c r="DF29" t="s">
        <v>333</v>
      </c>
      <c r="DG29">
        <v>1605211980</v>
      </c>
      <c r="DH29">
        <v>1605211979.5</v>
      </c>
      <c r="DI29">
        <v>2</v>
      </c>
      <c r="DJ29">
        <v>2.7E-2</v>
      </c>
      <c r="DK29">
        <v>1.2E-2</v>
      </c>
      <c r="DL29">
        <v>2.169</v>
      </c>
      <c r="DM29">
        <v>0.48599999999999999</v>
      </c>
      <c r="DN29">
        <v>400</v>
      </c>
      <c r="DO29">
        <v>30</v>
      </c>
      <c r="DP29">
        <v>0.14000000000000001</v>
      </c>
      <c r="DQ29">
        <v>0.04</v>
      </c>
      <c r="DR29">
        <v>224.133314539618</v>
      </c>
      <c r="DS29">
        <v>6.1470171499501101</v>
      </c>
      <c r="DT29">
        <v>0.53879845476267196</v>
      </c>
      <c r="DU29">
        <v>0</v>
      </c>
      <c r="DV29">
        <v>-409.11667741935503</v>
      </c>
      <c r="DW29">
        <v>5.5753548387109602</v>
      </c>
      <c r="DX29">
        <v>0.421915171652745</v>
      </c>
      <c r="DY29">
        <v>0</v>
      </c>
      <c r="DZ29">
        <v>-2.2800764516129002</v>
      </c>
      <c r="EA29">
        <v>-8.6501917741935497</v>
      </c>
      <c r="EB29">
        <v>0.64689507056374096</v>
      </c>
      <c r="EC29">
        <v>0</v>
      </c>
      <c r="ED29">
        <v>0</v>
      </c>
      <c r="EE29">
        <v>3</v>
      </c>
      <c r="EF29" t="s">
        <v>291</v>
      </c>
      <c r="EG29">
        <v>100</v>
      </c>
      <c r="EH29">
        <v>100</v>
      </c>
      <c r="EI29">
        <v>2.1680000000000001</v>
      </c>
      <c r="EJ29">
        <v>0.48559999999999998</v>
      </c>
      <c r="EK29">
        <v>2.1686500000000102</v>
      </c>
      <c r="EL29">
        <v>0</v>
      </c>
      <c r="EM29">
        <v>0</v>
      </c>
      <c r="EN29">
        <v>0</v>
      </c>
      <c r="EO29">
        <v>0.48556190476190503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18</v>
      </c>
      <c r="EX29">
        <v>18</v>
      </c>
      <c r="EY29">
        <v>2</v>
      </c>
      <c r="EZ29">
        <v>512.72799999999995</v>
      </c>
      <c r="FA29">
        <v>518.07000000000005</v>
      </c>
      <c r="FB29">
        <v>36.821199999999997</v>
      </c>
      <c r="FC29">
        <v>34.6631</v>
      </c>
      <c r="FD29">
        <v>30.000399999999999</v>
      </c>
      <c r="FE29">
        <v>34.4268</v>
      </c>
      <c r="FF29">
        <v>34.372500000000002</v>
      </c>
      <c r="FG29">
        <v>22.671600000000002</v>
      </c>
      <c r="FH29">
        <v>0</v>
      </c>
      <c r="FI29">
        <v>100</v>
      </c>
      <c r="FJ29">
        <v>-999.9</v>
      </c>
      <c r="FK29">
        <v>400</v>
      </c>
      <c r="FL29">
        <v>35.508600000000001</v>
      </c>
      <c r="FM29">
        <v>101.15900000000001</v>
      </c>
      <c r="FN29">
        <v>100.444</v>
      </c>
    </row>
    <row r="30" spans="1:170" x14ac:dyDescent="0.25">
      <c r="A30">
        <v>14</v>
      </c>
      <c r="B30">
        <v>1605213290.0999999</v>
      </c>
      <c r="C30">
        <v>3324</v>
      </c>
      <c r="D30" t="s">
        <v>352</v>
      </c>
      <c r="E30" t="s">
        <v>353</v>
      </c>
      <c r="F30" t="s">
        <v>354</v>
      </c>
      <c r="G30" t="s">
        <v>320</v>
      </c>
      <c r="H30">
        <v>1605213282.3499999</v>
      </c>
      <c r="I30">
        <f t="shared" si="0"/>
        <v>9.8086092894403331E-4</v>
      </c>
      <c r="J30">
        <f t="shared" si="1"/>
        <v>3.6500721521044275</v>
      </c>
      <c r="K30">
        <f t="shared" si="2"/>
        <v>395.13353333333299</v>
      </c>
      <c r="L30">
        <f t="shared" si="3"/>
        <v>180.90157971583778</v>
      </c>
      <c r="M30">
        <f t="shared" si="4"/>
        <v>18.43416407038627</v>
      </c>
      <c r="N30">
        <f t="shared" si="5"/>
        <v>40.264747243334313</v>
      </c>
      <c r="O30">
        <f t="shared" si="6"/>
        <v>2.9509789493744266E-2</v>
      </c>
      <c r="P30">
        <f t="shared" si="7"/>
        <v>2.9612555626575543</v>
      </c>
      <c r="Q30">
        <f t="shared" si="8"/>
        <v>2.9347385914738022E-2</v>
      </c>
      <c r="R30">
        <f t="shared" si="9"/>
        <v>1.8356632863325437E-2</v>
      </c>
      <c r="S30">
        <f t="shared" si="10"/>
        <v>231.29344803602308</v>
      </c>
      <c r="T30">
        <f t="shared" si="11"/>
        <v>39.23805078177778</v>
      </c>
      <c r="U30">
        <f t="shared" si="12"/>
        <v>37.908706666666703</v>
      </c>
      <c r="V30">
        <f t="shared" si="13"/>
        <v>6.6244129428821452</v>
      </c>
      <c r="W30">
        <f t="shared" si="14"/>
        <v>50.451866883101602</v>
      </c>
      <c r="X30">
        <f t="shared" si="15"/>
        <v>3.3858977023626338</v>
      </c>
      <c r="Y30">
        <f t="shared" si="16"/>
        <v>6.7111445255491811</v>
      </c>
      <c r="Z30">
        <f t="shared" si="17"/>
        <v>3.2385152405195115</v>
      </c>
      <c r="AA30">
        <f t="shared" si="18"/>
        <v>-43.25596696643187</v>
      </c>
      <c r="AB30">
        <f t="shared" si="19"/>
        <v>38.328102151349938</v>
      </c>
      <c r="AC30">
        <f t="shared" si="20"/>
        <v>3.1128220145865537</v>
      </c>
      <c r="AD30">
        <f t="shared" si="21"/>
        <v>229.4784052355277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51909.368180223522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355</v>
      </c>
      <c r="AQ30">
        <v>673.21656099364498</v>
      </c>
      <c r="AR30">
        <v>936.26</v>
      </c>
      <c r="AS30">
        <f t="shared" si="27"/>
        <v>0.2809512731574082</v>
      </c>
      <c r="AT30">
        <v>0.5</v>
      </c>
      <c r="AU30">
        <f t="shared" si="28"/>
        <v>1180.1956307473602</v>
      </c>
      <c r="AV30">
        <f t="shared" si="29"/>
        <v>3.6500721521044275</v>
      </c>
      <c r="AW30">
        <f t="shared" si="30"/>
        <v>165.78873251664064</v>
      </c>
      <c r="AX30">
        <f t="shared" si="31"/>
        <v>0.27429346549035521</v>
      </c>
      <c r="AY30">
        <f t="shared" si="32"/>
        <v>3.5823040873684468E-3</v>
      </c>
      <c r="AZ30">
        <f t="shared" si="33"/>
        <v>2.4841603827996495</v>
      </c>
      <c r="BA30" t="s">
        <v>356</v>
      </c>
      <c r="BB30">
        <v>679.45</v>
      </c>
      <c r="BC30">
        <f t="shared" si="34"/>
        <v>256.80999999999995</v>
      </c>
      <c r="BD30">
        <f t="shared" si="35"/>
        <v>1.0242725711863054</v>
      </c>
      <c r="BE30">
        <f t="shared" si="36"/>
        <v>0.90056260478659333</v>
      </c>
      <c r="BF30">
        <f t="shared" si="37"/>
        <v>1.1914112379999211</v>
      </c>
      <c r="BG30">
        <f t="shared" si="38"/>
        <v>0.91330290969810757</v>
      </c>
      <c r="BH30">
        <f t="shared" si="39"/>
        <v>1400.0123333333299</v>
      </c>
      <c r="BI30">
        <f t="shared" si="40"/>
        <v>1180.1956307473602</v>
      </c>
      <c r="BJ30">
        <f t="shared" si="41"/>
        <v>0.84298945276960402</v>
      </c>
      <c r="BK30">
        <f t="shared" si="42"/>
        <v>0.19597890553920816</v>
      </c>
      <c r="BL30">
        <v>6</v>
      </c>
      <c r="BM30">
        <v>0.5</v>
      </c>
      <c r="BN30" t="s">
        <v>289</v>
      </c>
      <c r="BO30">
        <v>2</v>
      </c>
      <c r="BP30">
        <v>1605213282.3499999</v>
      </c>
      <c r="BQ30">
        <v>395.13353333333299</v>
      </c>
      <c r="BR30">
        <v>399.97853333333302</v>
      </c>
      <c r="BS30">
        <v>33.227123333333303</v>
      </c>
      <c r="BT30">
        <v>32.089239999999997</v>
      </c>
      <c r="BU30">
        <v>392.96480000000003</v>
      </c>
      <c r="BV30">
        <v>32.741573333333299</v>
      </c>
      <c r="BW30">
        <v>500.01773333333301</v>
      </c>
      <c r="BX30">
        <v>101.801633333333</v>
      </c>
      <c r="BY30">
        <v>9.9986870000000005E-2</v>
      </c>
      <c r="BZ30">
        <v>38.148786666666702</v>
      </c>
      <c r="CA30">
        <v>37.908706666666703</v>
      </c>
      <c r="CB30">
        <v>999.9</v>
      </c>
      <c r="CC30">
        <v>0</v>
      </c>
      <c r="CD30">
        <v>0</v>
      </c>
      <c r="CE30">
        <v>10001.672</v>
      </c>
      <c r="CF30">
        <v>0</v>
      </c>
      <c r="CG30">
        <v>1432.1179999999999</v>
      </c>
      <c r="CH30">
        <v>1400.0123333333299</v>
      </c>
      <c r="CI30">
        <v>0.89999600000000002</v>
      </c>
      <c r="CJ30">
        <v>0.100004</v>
      </c>
      <c r="CK30">
        <v>0</v>
      </c>
      <c r="CL30">
        <v>768.50450000000001</v>
      </c>
      <c r="CM30">
        <v>4.9997499999999997</v>
      </c>
      <c r="CN30">
        <v>10674.8166666667</v>
      </c>
      <c r="CO30">
        <v>12178.1466666667</v>
      </c>
      <c r="CP30">
        <v>48.270733333333297</v>
      </c>
      <c r="CQ30">
        <v>50.491599999999998</v>
      </c>
      <c r="CR30">
        <v>49.062066666666603</v>
      </c>
      <c r="CS30">
        <v>49.962200000000003</v>
      </c>
      <c r="CT30">
        <v>50.2582666666667</v>
      </c>
      <c r="CU30">
        <v>1255.5033333333299</v>
      </c>
      <c r="CV30">
        <v>139.50899999999999</v>
      </c>
      <c r="CW30">
        <v>0</v>
      </c>
      <c r="CX30">
        <v>227.59999990463299</v>
      </c>
      <c r="CY30">
        <v>0</v>
      </c>
      <c r="CZ30">
        <v>673.21656099364498</v>
      </c>
      <c r="DA30">
        <v>0.68748760419801902</v>
      </c>
      <c r="DB30">
        <v>20.834909752014799</v>
      </c>
      <c r="DC30">
        <v>14736.299619826699</v>
      </c>
      <c r="DD30">
        <v>15</v>
      </c>
      <c r="DE30">
        <v>1605211980</v>
      </c>
      <c r="DF30" t="s">
        <v>333</v>
      </c>
      <c r="DG30">
        <v>1605211980</v>
      </c>
      <c r="DH30">
        <v>1605211979.5</v>
      </c>
      <c r="DI30">
        <v>2</v>
      </c>
      <c r="DJ30">
        <v>2.7E-2</v>
      </c>
      <c r="DK30">
        <v>1.2E-2</v>
      </c>
      <c r="DL30">
        <v>2.169</v>
      </c>
      <c r="DM30">
        <v>0.48599999999999999</v>
      </c>
      <c r="DN30">
        <v>400</v>
      </c>
      <c r="DO30">
        <v>30</v>
      </c>
      <c r="DP30">
        <v>0.14000000000000001</v>
      </c>
      <c r="DQ30">
        <v>0.04</v>
      </c>
      <c r="DR30">
        <v>224.133314539618</v>
      </c>
      <c r="DS30">
        <v>6.1470171499501101</v>
      </c>
      <c r="DT30">
        <v>0.53879845476267196</v>
      </c>
      <c r="DU30">
        <v>0</v>
      </c>
      <c r="DV30">
        <v>-409.11667741935503</v>
      </c>
      <c r="DW30">
        <v>5.5753548387109602</v>
      </c>
      <c r="DX30">
        <v>0.421915171652745</v>
      </c>
      <c r="DY30">
        <v>0</v>
      </c>
      <c r="DZ30">
        <v>-2.2800764516129002</v>
      </c>
      <c r="EA30">
        <v>-8.6501917741935497</v>
      </c>
      <c r="EB30">
        <v>0.64689507056374096</v>
      </c>
      <c r="EC30">
        <v>0</v>
      </c>
      <c r="ED30">
        <v>0</v>
      </c>
      <c r="EE30">
        <v>3</v>
      </c>
      <c r="EF30" t="s">
        <v>291</v>
      </c>
      <c r="EG30">
        <v>100</v>
      </c>
      <c r="EH30">
        <v>100</v>
      </c>
      <c r="EI30">
        <v>2.169</v>
      </c>
      <c r="EJ30">
        <v>0.48549999999999999</v>
      </c>
      <c r="EK30">
        <v>2.1686500000000102</v>
      </c>
      <c r="EL30">
        <v>0</v>
      </c>
      <c r="EM30">
        <v>0</v>
      </c>
      <c r="EN30">
        <v>0</v>
      </c>
      <c r="EO30">
        <v>0.48556190476190503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21.8</v>
      </c>
      <c r="EX30">
        <v>21.8</v>
      </c>
      <c r="EY30">
        <v>2</v>
      </c>
      <c r="EZ30">
        <v>515.61500000000001</v>
      </c>
      <c r="FA30">
        <v>515.78599999999994</v>
      </c>
      <c r="FB30">
        <v>36.914700000000003</v>
      </c>
      <c r="FC30">
        <v>34.806899999999999</v>
      </c>
      <c r="FD30">
        <v>29.999500000000001</v>
      </c>
      <c r="FE30">
        <v>34.546799999999998</v>
      </c>
      <c r="FF30">
        <v>34.478200000000001</v>
      </c>
      <c r="FG30">
        <v>22.702500000000001</v>
      </c>
      <c r="FH30">
        <v>0</v>
      </c>
      <c r="FI30">
        <v>100</v>
      </c>
      <c r="FJ30">
        <v>-999.9</v>
      </c>
      <c r="FK30">
        <v>400</v>
      </c>
      <c r="FL30">
        <v>33.278599999999997</v>
      </c>
      <c r="FM30">
        <v>101.148</v>
      </c>
      <c r="FN30">
        <v>100.435</v>
      </c>
    </row>
    <row r="31" spans="1:170" x14ac:dyDescent="0.25">
      <c r="A31">
        <v>15</v>
      </c>
      <c r="B31">
        <v>1605213608.0999999</v>
      </c>
      <c r="C31">
        <v>3642</v>
      </c>
      <c r="D31" t="s">
        <v>357</v>
      </c>
      <c r="E31" t="s">
        <v>358</v>
      </c>
      <c r="F31" t="s">
        <v>354</v>
      </c>
      <c r="G31" t="s">
        <v>320</v>
      </c>
      <c r="H31">
        <v>1605213600.0999999</v>
      </c>
      <c r="I31">
        <f t="shared" si="0"/>
        <v>1.0437143230222811E-3</v>
      </c>
      <c r="J31">
        <f t="shared" si="1"/>
        <v>3.1327592263597657</v>
      </c>
      <c r="K31">
        <f t="shared" si="2"/>
        <v>395.73916129032301</v>
      </c>
      <c r="L31">
        <f t="shared" si="3"/>
        <v>202.35292798122524</v>
      </c>
      <c r="M31">
        <f t="shared" si="4"/>
        <v>20.619852569554233</v>
      </c>
      <c r="N31">
        <f t="shared" si="5"/>
        <v>40.325994999007946</v>
      </c>
      <c r="O31">
        <f t="shared" si="6"/>
        <v>2.863260607084556E-2</v>
      </c>
      <c r="P31">
        <f t="shared" si="7"/>
        <v>2.9606878088266972</v>
      </c>
      <c r="Q31">
        <f t="shared" si="8"/>
        <v>2.8479657784574834E-2</v>
      </c>
      <c r="R31">
        <f t="shared" si="9"/>
        <v>1.7813459662783665E-2</v>
      </c>
      <c r="S31">
        <f t="shared" si="10"/>
        <v>231.28722256053078</v>
      </c>
      <c r="T31">
        <f t="shared" si="11"/>
        <v>39.770853039853208</v>
      </c>
      <c r="U31">
        <f t="shared" si="12"/>
        <v>38.944029032258101</v>
      </c>
      <c r="V31">
        <f t="shared" si="13"/>
        <v>7.0055107481932852</v>
      </c>
      <c r="W31">
        <f t="shared" si="14"/>
        <v>50.091069071830887</v>
      </c>
      <c r="X31">
        <f t="shared" si="15"/>
        <v>3.462914566546631</v>
      </c>
      <c r="Y31">
        <f t="shared" si="16"/>
        <v>6.9132374906608431</v>
      </c>
      <c r="Z31">
        <f t="shared" si="17"/>
        <v>3.5425961816466542</v>
      </c>
      <c r="AA31">
        <f t="shared" si="18"/>
        <v>-46.027801645282594</v>
      </c>
      <c r="AB31">
        <f t="shared" si="19"/>
        <v>-39.283190219675454</v>
      </c>
      <c r="AC31">
        <f t="shared" si="20"/>
        <v>-3.2154471966676343</v>
      </c>
      <c r="AD31">
        <f t="shared" si="21"/>
        <v>142.76078349890511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51801.89809767202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359</v>
      </c>
      <c r="AQ31">
        <v>690.08063085882202</v>
      </c>
      <c r="AR31">
        <v>1036.5999999999999</v>
      </c>
      <c r="AS31">
        <f t="shared" si="27"/>
        <v>0.33428455444836769</v>
      </c>
      <c r="AT31">
        <v>0.5</v>
      </c>
      <c r="AU31">
        <f t="shared" si="28"/>
        <v>1180.1659555860308</v>
      </c>
      <c r="AV31">
        <f t="shared" si="29"/>
        <v>3.1327592263597657</v>
      </c>
      <c r="AW31">
        <f t="shared" si="30"/>
        <v>197.25562531910421</v>
      </c>
      <c r="AX31">
        <f t="shared" si="31"/>
        <v>0.33113061933243287</v>
      </c>
      <c r="AY31">
        <f t="shared" si="32"/>
        <v>3.1440550276960627E-3</v>
      </c>
      <c r="AZ31">
        <f t="shared" si="33"/>
        <v>2.1469033378352309</v>
      </c>
      <c r="BA31" t="s">
        <v>360</v>
      </c>
      <c r="BB31">
        <v>693.35</v>
      </c>
      <c r="BC31">
        <f t="shared" si="34"/>
        <v>343.24999999999989</v>
      </c>
      <c r="BD31">
        <f t="shared" si="35"/>
        <v>1.0095247462233883</v>
      </c>
      <c r="BE31">
        <f t="shared" si="36"/>
        <v>0.86637365546398415</v>
      </c>
      <c r="BF31">
        <f t="shared" si="37"/>
        <v>1.0790858522577762</v>
      </c>
      <c r="BG31">
        <f t="shared" si="38"/>
        <v>0.87390140229035118</v>
      </c>
      <c r="BH31">
        <f t="shared" si="39"/>
        <v>1399.9774193548401</v>
      </c>
      <c r="BI31">
        <f t="shared" si="40"/>
        <v>1180.1659555860308</v>
      </c>
      <c r="BJ31">
        <f t="shared" si="41"/>
        <v>0.84298927916272648</v>
      </c>
      <c r="BK31">
        <f t="shared" si="42"/>
        <v>0.19597855832545288</v>
      </c>
      <c r="BL31">
        <v>6</v>
      </c>
      <c r="BM31">
        <v>0.5</v>
      </c>
      <c r="BN31" t="s">
        <v>289</v>
      </c>
      <c r="BO31">
        <v>2</v>
      </c>
      <c r="BP31">
        <v>1605213600.0999999</v>
      </c>
      <c r="BQ31">
        <v>395.73916129032301</v>
      </c>
      <c r="BR31">
        <v>399.99396774193502</v>
      </c>
      <c r="BS31">
        <v>33.983312903225801</v>
      </c>
      <c r="BT31">
        <v>32.773461290322601</v>
      </c>
      <c r="BU31">
        <v>393.57048387096802</v>
      </c>
      <c r="BV31">
        <v>33.4977612903226</v>
      </c>
      <c r="BW31">
        <v>500.01774193548403</v>
      </c>
      <c r="BX31">
        <v>101.800451612903</v>
      </c>
      <c r="BY31">
        <v>9.9989241935483905E-2</v>
      </c>
      <c r="BZ31">
        <v>38.697919354838703</v>
      </c>
      <c r="CA31">
        <v>38.944029032258101</v>
      </c>
      <c r="CB31">
        <v>999.9</v>
      </c>
      <c r="CC31">
        <v>0</v>
      </c>
      <c r="CD31">
        <v>0</v>
      </c>
      <c r="CE31">
        <v>9998.5693548387098</v>
      </c>
      <c r="CF31">
        <v>0</v>
      </c>
      <c r="CG31">
        <v>1125.3038709677401</v>
      </c>
      <c r="CH31">
        <v>1399.9774193548401</v>
      </c>
      <c r="CI31">
        <v>0.89999874193548401</v>
      </c>
      <c r="CJ31">
        <v>0.100000987096774</v>
      </c>
      <c r="CK31">
        <v>0</v>
      </c>
      <c r="CL31">
        <v>872.15887096774202</v>
      </c>
      <c r="CM31">
        <v>4.9997499999999997</v>
      </c>
      <c r="CN31">
        <v>12240.6419354839</v>
      </c>
      <c r="CO31">
        <v>12177.845161290301</v>
      </c>
      <c r="CP31">
        <v>48.558</v>
      </c>
      <c r="CQ31">
        <v>50.866870967741903</v>
      </c>
      <c r="CR31">
        <v>49.253999999999998</v>
      </c>
      <c r="CS31">
        <v>50.5</v>
      </c>
      <c r="CT31">
        <v>50.561999999999998</v>
      </c>
      <c r="CU31">
        <v>1255.48</v>
      </c>
      <c r="CV31">
        <v>139.497419354839</v>
      </c>
      <c r="CW31">
        <v>0</v>
      </c>
      <c r="CX31">
        <v>316.40000009536698</v>
      </c>
      <c r="CY31">
        <v>0</v>
      </c>
      <c r="CZ31">
        <v>690.08063085882202</v>
      </c>
      <c r="DA31">
        <v>0.78933266758001996</v>
      </c>
      <c r="DB31">
        <v>21.532773666391002</v>
      </c>
      <c r="DC31">
        <v>14888.2932632633</v>
      </c>
      <c r="DD31">
        <v>15</v>
      </c>
      <c r="DE31">
        <v>1605211980</v>
      </c>
      <c r="DF31" t="s">
        <v>333</v>
      </c>
      <c r="DG31">
        <v>1605211980</v>
      </c>
      <c r="DH31">
        <v>1605211979.5</v>
      </c>
      <c r="DI31">
        <v>2</v>
      </c>
      <c r="DJ31">
        <v>2.7E-2</v>
      </c>
      <c r="DK31">
        <v>1.2E-2</v>
      </c>
      <c r="DL31">
        <v>2.169</v>
      </c>
      <c r="DM31">
        <v>0.48599999999999999</v>
      </c>
      <c r="DN31">
        <v>400</v>
      </c>
      <c r="DO31">
        <v>30</v>
      </c>
      <c r="DP31">
        <v>0.14000000000000001</v>
      </c>
      <c r="DQ31">
        <v>0.04</v>
      </c>
      <c r="DR31">
        <v>224.133314539618</v>
      </c>
      <c r="DS31">
        <v>6.1470171499501101</v>
      </c>
      <c r="DT31">
        <v>0.53879845476267196</v>
      </c>
      <c r="DU31">
        <v>0</v>
      </c>
      <c r="DV31">
        <v>-409.11667741935503</v>
      </c>
      <c r="DW31">
        <v>5.5753548387109602</v>
      </c>
      <c r="DX31">
        <v>0.421915171652745</v>
      </c>
      <c r="DY31">
        <v>0</v>
      </c>
      <c r="DZ31">
        <v>-2.2800764516129002</v>
      </c>
      <c r="EA31">
        <v>-8.6501917741935497</v>
      </c>
      <c r="EB31">
        <v>0.64689507056374096</v>
      </c>
      <c r="EC31">
        <v>0</v>
      </c>
      <c r="ED31">
        <v>0</v>
      </c>
      <c r="EE31">
        <v>3</v>
      </c>
      <c r="EF31" t="s">
        <v>291</v>
      </c>
      <c r="EG31">
        <v>100</v>
      </c>
      <c r="EH31">
        <v>100</v>
      </c>
      <c r="EI31">
        <v>2.1680000000000001</v>
      </c>
      <c r="EJ31">
        <v>0.48549999999999999</v>
      </c>
      <c r="EK31">
        <v>2.1686500000000102</v>
      </c>
      <c r="EL31">
        <v>0</v>
      </c>
      <c r="EM31">
        <v>0</v>
      </c>
      <c r="EN31">
        <v>0</v>
      </c>
      <c r="EO31">
        <v>0.48556190476190503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27.1</v>
      </c>
      <c r="EX31">
        <v>27.1</v>
      </c>
      <c r="EY31">
        <v>2</v>
      </c>
      <c r="EZ31">
        <v>496.40600000000001</v>
      </c>
      <c r="FA31">
        <v>514.62</v>
      </c>
      <c r="FB31">
        <v>37.336100000000002</v>
      </c>
      <c r="FC31">
        <v>34.810200000000002</v>
      </c>
      <c r="FD31">
        <v>30.000399999999999</v>
      </c>
      <c r="FE31">
        <v>34.551600000000001</v>
      </c>
      <c r="FF31">
        <v>34.492800000000003</v>
      </c>
      <c r="FG31">
        <v>22.7593</v>
      </c>
      <c r="FH31">
        <v>0</v>
      </c>
      <c r="FI31">
        <v>100</v>
      </c>
      <c r="FJ31">
        <v>-999.9</v>
      </c>
      <c r="FK31">
        <v>400</v>
      </c>
      <c r="FL31">
        <v>33.240499999999997</v>
      </c>
      <c r="FM31">
        <v>101.152</v>
      </c>
      <c r="FN31">
        <v>100.437</v>
      </c>
    </row>
    <row r="32" spans="1:170" x14ac:dyDescent="0.25">
      <c r="A32">
        <v>16</v>
      </c>
      <c r="B32">
        <v>1605214117.5999999</v>
      </c>
      <c r="C32">
        <v>4151.5</v>
      </c>
      <c r="D32" t="s">
        <v>361</v>
      </c>
      <c r="E32" t="s">
        <v>362</v>
      </c>
      <c r="F32" t="s">
        <v>363</v>
      </c>
      <c r="G32" t="s">
        <v>310</v>
      </c>
      <c r="H32">
        <v>1605214109.8499999</v>
      </c>
      <c r="I32">
        <f t="shared" si="0"/>
        <v>1.3168127471819746E-3</v>
      </c>
      <c r="J32">
        <f t="shared" si="1"/>
        <v>8.4633761930372593</v>
      </c>
      <c r="K32">
        <f t="shared" si="2"/>
        <v>389.212966666667</v>
      </c>
      <c r="L32">
        <f t="shared" si="3"/>
        <v>56.384762656708816</v>
      </c>
      <c r="M32">
        <f t="shared" si="4"/>
        <v>5.7449540587136445</v>
      </c>
      <c r="N32">
        <f t="shared" si="5"/>
        <v>39.656292005152217</v>
      </c>
      <c r="O32">
        <f t="shared" si="6"/>
        <v>4.2382709536804161E-2</v>
      </c>
      <c r="P32">
        <f t="shared" si="7"/>
        <v>2.9610842588933681</v>
      </c>
      <c r="Q32">
        <f t="shared" si="8"/>
        <v>4.2048559162678405E-2</v>
      </c>
      <c r="R32">
        <f t="shared" si="9"/>
        <v>2.6310151821807268E-2</v>
      </c>
      <c r="S32">
        <f t="shared" si="10"/>
        <v>231.29043421762847</v>
      </c>
      <c r="T32">
        <f t="shared" si="11"/>
        <v>39.521341571091817</v>
      </c>
      <c r="U32">
        <f t="shared" si="12"/>
        <v>38.700159999999997</v>
      </c>
      <c r="V32">
        <f t="shared" si="13"/>
        <v>6.9140727910279098</v>
      </c>
      <c r="W32">
        <f t="shared" si="14"/>
        <v>56.853853756021465</v>
      </c>
      <c r="X32">
        <f t="shared" si="15"/>
        <v>3.8924984515113796</v>
      </c>
      <c r="Y32">
        <f t="shared" si="16"/>
        <v>6.8464988639387006</v>
      </c>
      <c r="Z32">
        <f t="shared" si="17"/>
        <v>3.0215743395165302</v>
      </c>
      <c r="AA32">
        <f t="shared" si="18"/>
        <v>-58.071442150725083</v>
      </c>
      <c r="AB32">
        <f t="shared" si="19"/>
        <v>-29.058368383573008</v>
      </c>
      <c r="AC32">
        <f t="shared" si="20"/>
        <v>-2.3733527697186898</v>
      </c>
      <c r="AD32">
        <f t="shared" si="21"/>
        <v>141.78727091361171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51842.718786915437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364</v>
      </c>
      <c r="AQ32">
        <v>662.58534402947896</v>
      </c>
      <c r="AR32">
        <v>1077.3800000000001</v>
      </c>
      <c r="AS32">
        <f t="shared" si="27"/>
        <v>0.38500311493671791</v>
      </c>
      <c r="AT32">
        <v>0.5</v>
      </c>
      <c r="AU32">
        <f t="shared" si="28"/>
        <v>1180.1869807472235</v>
      </c>
      <c r="AV32">
        <f t="shared" si="29"/>
        <v>8.4633761930372593</v>
      </c>
      <c r="AW32">
        <f t="shared" si="30"/>
        <v>227.18783189772068</v>
      </c>
      <c r="AX32">
        <f t="shared" si="31"/>
        <v>0.40005383430173203</v>
      </c>
      <c r="AY32">
        <f t="shared" si="32"/>
        <v>7.6607553043240538E-3</v>
      </c>
      <c r="AZ32">
        <f t="shared" si="33"/>
        <v>2.0277896378250939</v>
      </c>
      <c r="BA32" t="s">
        <v>365</v>
      </c>
      <c r="BB32">
        <v>646.37</v>
      </c>
      <c r="BC32">
        <f t="shared" si="34"/>
        <v>431.0100000000001</v>
      </c>
      <c r="BD32">
        <f t="shared" si="35"/>
        <v>0.96237826493705725</v>
      </c>
      <c r="BE32">
        <f t="shared" si="36"/>
        <v>0.83522255907573839</v>
      </c>
      <c r="BF32">
        <f t="shared" si="37"/>
        <v>1.1461484646583597</v>
      </c>
      <c r="BG32">
        <f t="shared" si="38"/>
        <v>0.85788791343158777</v>
      </c>
      <c r="BH32">
        <f t="shared" si="39"/>
        <v>1400.0029999999999</v>
      </c>
      <c r="BI32">
        <f t="shared" si="40"/>
        <v>1180.1869807472235</v>
      </c>
      <c r="BJ32">
        <f t="shared" si="41"/>
        <v>0.84298889412895794</v>
      </c>
      <c r="BK32">
        <f t="shared" si="42"/>
        <v>0.19597778825791592</v>
      </c>
      <c r="BL32">
        <v>6</v>
      </c>
      <c r="BM32">
        <v>0.5</v>
      </c>
      <c r="BN32" t="s">
        <v>289</v>
      </c>
      <c r="BO32">
        <v>2</v>
      </c>
      <c r="BP32">
        <v>1605214109.8499999</v>
      </c>
      <c r="BQ32">
        <v>389.212966666667</v>
      </c>
      <c r="BR32">
        <v>399.98373333333302</v>
      </c>
      <c r="BS32">
        <v>38.2035433333333</v>
      </c>
      <c r="BT32">
        <v>36.683779999999999</v>
      </c>
      <c r="BU32">
        <v>387.09039999999999</v>
      </c>
      <c r="BV32">
        <v>37.6639433333333</v>
      </c>
      <c r="BW32">
        <v>500.014366666667</v>
      </c>
      <c r="BX32">
        <v>101.788433333333</v>
      </c>
      <c r="BY32">
        <v>9.9980983333333301E-2</v>
      </c>
      <c r="BZ32">
        <v>38.518133333333303</v>
      </c>
      <c r="CA32">
        <v>38.700159999999997</v>
      </c>
      <c r="CB32">
        <v>999.9</v>
      </c>
      <c r="CC32">
        <v>0</v>
      </c>
      <c r="CD32">
        <v>0</v>
      </c>
      <c r="CE32">
        <v>10001.997666666701</v>
      </c>
      <c r="CF32">
        <v>0</v>
      </c>
      <c r="CG32">
        <v>155.51273333333299</v>
      </c>
      <c r="CH32">
        <v>1400.0029999999999</v>
      </c>
      <c r="CI32">
        <v>0.90001453333333403</v>
      </c>
      <c r="CJ32">
        <v>9.9985840000000006E-2</v>
      </c>
      <c r="CK32">
        <v>0</v>
      </c>
      <c r="CL32">
        <v>834.13746666666702</v>
      </c>
      <c r="CM32">
        <v>4.9997499999999997</v>
      </c>
      <c r="CN32">
        <v>11611.79</v>
      </c>
      <c r="CO32">
        <v>12178.1233333333</v>
      </c>
      <c r="CP32">
        <v>47.953800000000001</v>
      </c>
      <c r="CQ32">
        <v>49.4664</v>
      </c>
      <c r="CR32">
        <v>48.616599999999998</v>
      </c>
      <c r="CS32">
        <v>49.301666666666598</v>
      </c>
      <c r="CT32">
        <v>49.932866666666598</v>
      </c>
      <c r="CU32">
        <v>1255.521</v>
      </c>
      <c r="CV32">
        <v>139.482</v>
      </c>
      <c r="CW32">
        <v>0</v>
      </c>
      <c r="CX32">
        <v>159.80000019073501</v>
      </c>
      <c r="CY32">
        <v>0</v>
      </c>
      <c r="CZ32">
        <v>662.58534402947896</v>
      </c>
      <c r="DA32">
        <v>0.57092373548391495</v>
      </c>
      <c r="DB32">
        <v>18.6432527463745</v>
      </c>
      <c r="DC32">
        <v>14584.1512906683</v>
      </c>
      <c r="DD32">
        <v>15</v>
      </c>
      <c r="DE32">
        <v>1605213826.0999999</v>
      </c>
      <c r="DF32" t="s">
        <v>366</v>
      </c>
      <c r="DG32">
        <v>1605213825.0999999</v>
      </c>
      <c r="DH32">
        <v>1605213826.0999999</v>
      </c>
      <c r="DI32">
        <v>3</v>
      </c>
      <c r="DJ32">
        <v>-4.5999999999999999E-2</v>
      </c>
      <c r="DK32">
        <v>5.3999999999999999E-2</v>
      </c>
      <c r="DL32">
        <v>2.1219999999999999</v>
      </c>
      <c r="DM32">
        <v>0.54</v>
      </c>
      <c r="DN32">
        <v>399</v>
      </c>
      <c r="DO32">
        <v>33</v>
      </c>
      <c r="DP32">
        <v>0.28000000000000003</v>
      </c>
      <c r="DQ32">
        <v>0.33</v>
      </c>
      <c r="DR32">
        <v>224.133314539618</v>
      </c>
      <c r="DS32">
        <v>6.1470171499501101</v>
      </c>
      <c r="DT32">
        <v>0.53879845476267196</v>
      </c>
      <c r="DU32">
        <v>0</v>
      </c>
      <c r="DV32">
        <v>-409.11667741935503</v>
      </c>
      <c r="DW32">
        <v>5.5753548387109602</v>
      </c>
      <c r="DX32">
        <v>0.421915171652745</v>
      </c>
      <c r="DY32">
        <v>0</v>
      </c>
      <c r="DZ32">
        <v>-2.2800764516129002</v>
      </c>
      <c r="EA32">
        <v>-8.6501917741935497</v>
      </c>
      <c r="EB32">
        <v>0.64689507056374096</v>
      </c>
      <c r="EC32">
        <v>0</v>
      </c>
      <c r="ED32">
        <v>0</v>
      </c>
      <c r="EE32">
        <v>3</v>
      </c>
      <c r="EF32" t="s">
        <v>291</v>
      </c>
      <c r="EG32">
        <v>100</v>
      </c>
      <c r="EH32">
        <v>100</v>
      </c>
      <c r="EI32">
        <v>2.1219999999999999</v>
      </c>
      <c r="EJ32">
        <v>0.53959999999999997</v>
      </c>
      <c r="EK32">
        <v>2.1225000000000001</v>
      </c>
      <c r="EL32">
        <v>0</v>
      </c>
      <c r="EM32">
        <v>0</v>
      </c>
      <c r="EN32">
        <v>0</v>
      </c>
      <c r="EO32">
        <v>0.53959500000000604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4.9000000000000004</v>
      </c>
      <c r="EX32">
        <v>4.9000000000000004</v>
      </c>
      <c r="EY32">
        <v>2</v>
      </c>
      <c r="EZ32">
        <v>514.51499999999999</v>
      </c>
      <c r="FA32">
        <v>520.28899999999999</v>
      </c>
      <c r="FB32">
        <v>37.244199999999999</v>
      </c>
      <c r="FC32">
        <v>34.688400000000001</v>
      </c>
      <c r="FD32">
        <v>30</v>
      </c>
      <c r="FE32">
        <v>34.457500000000003</v>
      </c>
      <c r="FF32">
        <v>34.394199999999998</v>
      </c>
      <c r="FG32">
        <v>22.864799999999999</v>
      </c>
      <c r="FH32">
        <v>0</v>
      </c>
      <c r="FI32">
        <v>100</v>
      </c>
      <c r="FJ32">
        <v>-999.9</v>
      </c>
      <c r="FK32">
        <v>400</v>
      </c>
      <c r="FL32">
        <v>37.215200000000003</v>
      </c>
      <c r="FM32">
        <v>101.18600000000001</v>
      </c>
      <c r="FN32">
        <v>100.468</v>
      </c>
    </row>
    <row r="33" spans="1:170" x14ac:dyDescent="0.25">
      <c r="A33">
        <v>17</v>
      </c>
      <c r="B33">
        <v>1605214439.0999999</v>
      </c>
      <c r="C33">
        <v>4473</v>
      </c>
      <c r="D33" t="s">
        <v>367</v>
      </c>
      <c r="E33" t="s">
        <v>368</v>
      </c>
      <c r="F33" t="s">
        <v>363</v>
      </c>
      <c r="G33" t="s">
        <v>310</v>
      </c>
      <c r="H33">
        <v>1605214431.3499999</v>
      </c>
      <c r="I33">
        <f t="shared" si="0"/>
        <v>1.255561917297755E-3</v>
      </c>
      <c r="J33">
        <f t="shared" si="1"/>
        <v>6.7979580886066708</v>
      </c>
      <c r="K33">
        <f t="shared" si="2"/>
        <v>391.28356666666701</v>
      </c>
      <c r="L33">
        <f t="shared" si="3"/>
        <v>118.33813606512132</v>
      </c>
      <c r="M33">
        <f t="shared" si="4"/>
        <v>12.057028322790865</v>
      </c>
      <c r="N33">
        <f t="shared" si="5"/>
        <v>39.866413333960907</v>
      </c>
      <c r="O33">
        <f t="shared" si="6"/>
        <v>4.200635370905173E-2</v>
      </c>
      <c r="P33">
        <f t="shared" si="7"/>
        <v>2.9607805800782101</v>
      </c>
      <c r="Q33">
        <f t="shared" si="8"/>
        <v>4.1678053269808446E-2</v>
      </c>
      <c r="R33">
        <f t="shared" si="9"/>
        <v>2.607806576577874E-2</v>
      </c>
      <c r="S33">
        <f t="shared" si="10"/>
        <v>231.28768349130388</v>
      </c>
      <c r="T33">
        <f t="shared" si="11"/>
        <v>39.491966274277814</v>
      </c>
      <c r="U33">
        <f t="shared" si="12"/>
        <v>38.8490033333333</v>
      </c>
      <c r="V33">
        <f t="shared" si="13"/>
        <v>6.9697572072819725</v>
      </c>
      <c r="W33">
        <f t="shared" si="14"/>
        <v>59.54238616201053</v>
      </c>
      <c r="X33">
        <f t="shared" si="15"/>
        <v>4.0666454695495879</v>
      </c>
      <c r="Y33">
        <f t="shared" si="16"/>
        <v>6.8298328832246318</v>
      </c>
      <c r="Z33">
        <f t="shared" si="17"/>
        <v>2.9031117377323845</v>
      </c>
      <c r="AA33">
        <f t="shared" si="18"/>
        <v>-55.370280552830998</v>
      </c>
      <c r="AB33">
        <f t="shared" si="19"/>
        <v>-60.018254662078007</v>
      </c>
      <c r="AC33">
        <f t="shared" si="20"/>
        <v>-4.9049647504098504</v>
      </c>
      <c r="AD33">
        <f t="shared" si="21"/>
        <v>110.99418352598504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51841.624324823002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369</v>
      </c>
      <c r="AQ33">
        <v>671.540584081671</v>
      </c>
      <c r="AR33">
        <v>982.74</v>
      </c>
      <c r="AS33">
        <f t="shared" si="27"/>
        <v>0.31666505476354789</v>
      </c>
      <c r="AT33">
        <v>0.5</v>
      </c>
      <c r="AU33">
        <f t="shared" si="28"/>
        <v>1180.1668907473463</v>
      </c>
      <c r="AV33">
        <f t="shared" si="29"/>
        <v>6.7979580886066708</v>
      </c>
      <c r="AW33">
        <f t="shared" si="30"/>
        <v>186.85880654431722</v>
      </c>
      <c r="AX33">
        <f t="shared" si="31"/>
        <v>0.37929666035777521</v>
      </c>
      <c r="AY33">
        <f t="shared" si="32"/>
        <v>6.2497140245581645E-3</v>
      </c>
      <c r="AZ33">
        <f t="shared" si="33"/>
        <v>2.3193723670553759</v>
      </c>
      <c r="BA33" t="s">
        <v>370</v>
      </c>
      <c r="BB33">
        <v>609.99</v>
      </c>
      <c r="BC33">
        <f t="shared" si="34"/>
        <v>372.75</v>
      </c>
      <c r="BD33">
        <f t="shared" si="35"/>
        <v>0.83487435524702613</v>
      </c>
      <c r="BE33">
        <f t="shared" si="36"/>
        <v>0.85945047113785733</v>
      </c>
      <c r="BF33">
        <f t="shared" si="37"/>
        <v>1.164393598626037</v>
      </c>
      <c r="BG33">
        <f t="shared" si="38"/>
        <v>0.89505114505476979</v>
      </c>
      <c r="BH33">
        <f t="shared" si="39"/>
        <v>1399.9783333333301</v>
      </c>
      <c r="BI33">
        <f t="shared" si="40"/>
        <v>1180.1668907473463</v>
      </c>
      <c r="BJ33">
        <f t="shared" si="41"/>
        <v>0.8429893967982951</v>
      </c>
      <c r="BK33">
        <f t="shared" si="42"/>
        <v>0.19597879359659026</v>
      </c>
      <c r="BL33">
        <v>6</v>
      </c>
      <c r="BM33">
        <v>0.5</v>
      </c>
      <c r="BN33" t="s">
        <v>289</v>
      </c>
      <c r="BO33">
        <v>2</v>
      </c>
      <c r="BP33">
        <v>1605214431.3499999</v>
      </c>
      <c r="BQ33">
        <v>391.28356666666701</v>
      </c>
      <c r="BR33">
        <v>400.030466666667</v>
      </c>
      <c r="BS33">
        <v>39.913586666666703</v>
      </c>
      <c r="BT33">
        <v>38.467080000000003</v>
      </c>
      <c r="BU33">
        <v>389.161</v>
      </c>
      <c r="BV33">
        <v>39.373993333333303</v>
      </c>
      <c r="BW33">
        <v>500.01066666666702</v>
      </c>
      <c r="BX33">
        <v>101.786233333333</v>
      </c>
      <c r="BY33">
        <v>0.100011656666667</v>
      </c>
      <c r="BZ33">
        <v>38.472999999999999</v>
      </c>
      <c r="CA33">
        <v>38.8490033333333</v>
      </c>
      <c r="CB33">
        <v>999.9</v>
      </c>
      <c r="CC33">
        <v>0</v>
      </c>
      <c r="CD33">
        <v>0</v>
      </c>
      <c r="CE33">
        <v>10000.492</v>
      </c>
      <c r="CF33">
        <v>0</v>
      </c>
      <c r="CG33">
        <v>169.16970000000001</v>
      </c>
      <c r="CH33">
        <v>1399.9783333333301</v>
      </c>
      <c r="CI33">
        <v>0.89999526666666696</v>
      </c>
      <c r="CJ33">
        <v>0.100004946666667</v>
      </c>
      <c r="CK33">
        <v>0</v>
      </c>
      <c r="CL33">
        <v>767.89546666666695</v>
      </c>
      <c r="CM33">
        <v>4.9997499999999997</v>
      </c>
      <c r="CN33">
        <v>10608.1233333333</v>
      </c>
      <c r="CO33">
        <v>12177.84</v>
      </c>
      <c r="CP33">
        <v>47.375</v>
      </c>
      <c r="CQ33">
        <v>48.932866666666598</v>
      </c>
      <c r="CR33">
        <v>48.061999999999998</v>
      </c>
      <c r="CS33">
        <v>48.703800000000001</v>
      </c>
      <c r="CT33">
        <v>49.432866666666598</v>
      </c>
      <c r="CU33">
        <v>1255.4753333333299</v>
      </c>
      <c r="CV33">
        <v>139.50299999999999</v>
      </c>
      <c r="CW33">
        <v>0</v>
      </c>
      <c r="CX33">
        <v>320.299999952316</v>
      </c>
      <c r="CY33">
        <v>0</v>
      </c>
      <c r="CZ33">
        <v>671.540584081671</v>
      </c>
      <c r="DA33">
        <v>0.63516360373092196</v>
      </c>
      <c r="DB33">
        <v>18.391870679256701</v>
      </c>
      <c r="DC33">
        <v>14602.2385036015</v>
      </c>
      <c r="DD33">
        <v>15</v>
      </c>
      <c r="DE33">
        <v>1605213826.0999999</v>
      </c>
      <c r="DF33" t="s">
        <v>366</v>
      </c>
      <c r="DG33">
        <v>1605213825.0999999</v>
      </c>
      <c r="DH33">
        <v>1605213826.0999999</v>
      </c>
      <c r="DI33">
        <v>3</v>
      </c>
      <c r="DJ33">
        <v>-4.5999999999999999E-2</v>
      </c>
      <c r="DK33">
        <v>5.3999999999999999E-2</v>
      </c>
      <c r="DL33">
        <v>2.1219999999999999</v>
      </c>
      <c r="DM33">
        <v>0.54</v>
      </c>
      <c r="DN33">
        <v>399</v>
      </c>
      <c r="DO33">
        <v>33</v>
      </c>
      <c r="DP33">
        <v>0.28000000000000003</v>
      </c>
      <c r="DQ33">
        <v>0.33</v>
      </c>
      <c r="DR33">
        <v>224.133314539618</v>
      </c>
      <c r="DS33">
        <v>6.1470171499501101</v>
      </c>
      <c r="DT33">
        <v>0.53879845476267196</v>
      </c>
      <c r="DU33">
        <v>0</v>
      </c>
      <c r="DV33">
        <v>-409.11667741935503</v>
      </c>
      <c r="DW33">
        <v>5.5753548387109602</v>
      </c>
      <c r="DX33">
        <v>0.421915171652745</v>
      </c>
      <c r="DY33">
        <v>0</v>
      </c>
      <c r="DZ33">
        <v>-2.2800764516129002</v>
      </c>
      <c r="EA33">
        <v>-8.6501917741935497</v>
      </c>
      <c r="EB33">
        <v>0.64689507056374096</v>
      </c>
      <c r="EC33">
        <v>0</v>
      </c>
      <c r="ED33">
        <v>0</v>
      </c>
      <c r="EE33">
        <v>3</v>
      </c>
      <c r="EF33" t="s">
        <v>291</v>
      </c>
      <c r="EG33">
        <v>100</v>
      </c>
      <c r="EH33">
        <v>100</v>
      </c>
      <c r="EI33">
        <v>2.1230000000000002</v>
      </c>
      <c r="EJ33">
        <v>0.53959999999999997</v>
      </c>
      <c r="EK33">
        <v>2.1225000000000001</v>
      </c>
      <c r="EL33">
        <v>0</v>
      </c>
      <c r="EM33">
        <v>0</v>
      </c>
      <c r="EN33">
        <v>0</v>
      </c>
      <c r="EO33">
        <v>0.53959500000000604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10.199999999999999</v>
      </c>
      <c r="EX33">
        <v>10.199999999999999</v>
      </c>
      <c r="EY33">
        <v>2</v>
      </c>
      <c r="EZ33">
        <v>493.89499999999998</v>
      </c>
      <c r="FA33">
        <v>522.83100000000002</v>
      </c>
      <c r="FB33">
        <v>37.219200000000001</v>
      </c>
      <c r="FC33">
        <v>34.403500000000001</v>
      </c>
      <c r="FD33">
        <v>29.9999</v>
      </c>
      <c r="FE33">
        <v>34.184600000000003</v>
      </c>
      <c r="FF33">
        <v>34.126199999999997</v>
      </c>
      <c r="FG33">
        <v>22.875499999999999</v>
      </c>
      <c r="FH33">
        <v>0</v>
      </c>
      <c r="FI33">
        <v>100</v>
      </c>
      <c r="FJ33">
        <v>-999.9</v>
      </c>
      <c r="FK33">
        <v>400</v>
      </c>
      <c r="FL33">
        <v>43.618400000000001</v>
      </c>
      <c r="FM33">
        <v>101.23699999999999</v>
      </c>
      <c r="FN33">
        <v>100.529</v>
      </c>
    </row>
    <row r="34" spans="1:170" x14ac:dyDescent="0.25">
      <c r="A34">
        <v>18</v>
      </c>
      <c r="B34">
        <v>1605214640</v>
      </c>
      <c r="C34">
        <v>4673.9000000953702</v>
      </c>
      <c r="D34" t="s">
        <v>371</v>
      </c>
      <c r="E34" t="s">
        <v>372</v>
      </c>
      <c r="F34" t="s">
        <v>373</v>
      </c>
      <c r="G34" t="s">
        <v>299</v>
      </c>
      <c r="H34">
        <v>1605214632</v>
      </c>
      <c r="I34">
        <f t="shared" si="0"/>
        <v>1.4218176667165452E-3</v>
      </c>
      <c r="J34">
        <f t="shared" si="1"/>
        <v>6.0259244997009906</v>
      </c>
      <c r="K34">
        <f t="shared" si="2"/>
        <v>392.11022580645198</v>
      </c>
      <c r="L34">
        <f t="shared" si="3"/>
        <v>171.59696984857669</v>
      </c>
      <c r="M34">
        <f t="shared" si="4"/>
        <v>17.482527861979268</v>
      </c>
      <c r="N34">
        <f t="shared" si="5"/>
        <v>39.948712111160503</v>
      </c>
      <c r="O34">
        <f t="shared" si="6"/>
        <v>4.6982466379374255E-2</v>
      </c>
      <c r="P34">
        <f t="shared" si="7"/>
        <v>2.9602176143613264</v>
      </c>
      <c r="Q34">
        <f t="shared" si="8"/>
        <v>4.6572109920142872E-2</v>
      </c>
      <c r="R34">
        <f t="shared" si="9"/>
        <v>2.9144138734895186E-2</v>
      </c>
      <c r="S34">
        <f t="shared" si="10"/>
        <v>231.28999364384964</v>
      </c>
      <c r="T34">
        <f t="shared" si="11"/>
        <v>39.430132287047897</v>
      </c>
      <c r="U34">
        <f t="shared" si="12"/>
        <v>38.644903225806502</v>
      </c>
      <c r="V34">
        <f t="shared" si="13"/>
        <v>6.8934988861169977</v>
      </c>
      <c r="W34">
        <f t="shared" si="14"/>
        <v>57.875522274930489</v>
      </c>
      <c r="X34">
        <f t="shared" si="15"/>
        <v>3.9486266172047637</v>
      </c>
      <c r="Y34">
        <f t="shared" si="16"/>
        <v>6.8226194114453129</v>
      </c>
      <c r="Z34">
        <f t="shared" si="17"/>
        <v>2.944872268912234</v>
      </c>
      <c r="AA34">
        <f t="shared" si="18"/>
        <v>-62.702159102199644</v>
      </c>
      <c r="AB34">
        <f t="shared" si="19"/>
        <v>-30.556576657972492</v>
      </c>
      <c r="AC34">
        <f t="shared" si="20"/>
        <v>-2.4950089091038645</v>
      </c>
      <c r="AD34">
        <f t="shared" si="21"/>
        <v>135.53624897457362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51828.90929139479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374</v>
      </c>
      <c r="AQ34">
        <v>675.08424451264204</v>
      </c>
      <c r="AR34">
        <v>947.17</v>
      </c>
      <c r="AS34">
        <f t="shared" si="27"/>
        <v>0.28726179617952208</v>
      </c>
      <c r="AT34">
        <v>0.5</v>
      </c>
      <c r="AU34">
        <f t="shared" si="28"/>
        <v>1180.1798523602263</v>
      </c>
      <c r="AV34">
        <f t="shared" si="29"/>
        <v>6.0259244997009906</v>
      </c>
      <c r="AW34">
        <f t="shared" si="30"/>
        <v>169.51029210194088</v>
      </c>
      <c r="AX34">
        <f t="shared" si="31"/>
        <v>0.3404246333815471</v>
      </c>
      <c r="AY34">
        <f t="shared" si="32"/>
        <v>5.5954793384335585E-3</v>
      </c>
      <c r="AZ34">
        <f t="shared" si="33"/>
        <v>2.4440279991976097</v>
      </c>
      <c r="BA34" t="s">
        <v>375</v>
      </c>
      <c r="BB34">
        <v>624.73</v>
      </c>
      <c r="BC34">
        <f t="shared" si="34"/>
        <v>322.43999999999994</v>
      </c>
      <c r="BD34">
        <f t="shared" si="35"/>
        <v>0.84383375352734757</v>
      </c>
      <c r="BE34">
        <f t="shared" si="36"/>
        <v>0.87774091417521372</v>
      </c>
      <c r="BF34">
        <f t="shared" si="37"/>
        <v>1.1743370112767393</v>
      </c>
      <c r="BG34">
        <f t="shared" si="38"/>
        <v>0.9090187713104394</v>
      </c>
      <c r="BH34">
        <f t="shared" si="39"/>
        <v>1399.9938709677399</v>
      </c>
      <c r="BI34">
        <f t="shared" si="40"/>
        <v>1180.1798523602263</v>
      </c>
      <c r="BJ34">
        <f t="shared" si="41"/>
        <v>0.84298929933488342</v>
      </c>
      <c r="BK34">
        <f t="shared" si="42"/>
        <v>0.195978598669767</v>
      </c>
      <c r="BL34">
        <v>6</v>
      </c>
      <c r="BM34">
        <v>0.5</v>
      </c>
      <c r="BN34" t="s">
        <v>289</v>
      </c>
      <c r="BO34">
        <v>2</v>
      </c>
      <c r="BP34">
        <v>1605214632</v>
      </c>
      <c r="BQ34">
        <v>392.11022580645198</v>
      </c>
      <c r="BR34">
        <v>400.01016129032303</v>
      </c>
      <c r="BS34">
        <v>38.757116129032298</v>
      </c>
      <c r="BT34">
        <v>37.117100000000001</v>
      </c>
      <c r="BU34">
        <v>389.98777419354798</v>
      </c>
      <c r="BV34">
        <v>38.2175193548387</v>
      </c>
      <c r="BW34">
        <v>500.01170967741899</v>
      </c>
      <c r="BX34">
        <v>101.781322580645</v>
      </c>
      <c r="BY34">
        <v>0.100009458064516</v>
      </c>
      <c r="BZ34">
        <v>38.453435483870997</v>
      </c>
      <c r="CA34">
        <v>38.644903225806502</v>
      </c>
      <c r="CB34">
        <v>999.9</v>
      </c>
      <c r="CC34">
        <v>0</v>
      </c>
      <c r="CD34">
        <v>0</v>
      </c>
      <c r="CE34">
        <v>9997.7829032258105</v>
      </c>
      <c r="CF34">
        <v>0</v>
      </c>
      <c r="CG34">
        <v>558.78080645161299</v>
      </c>
      <c r="CH34">
        <v>1399.9938709677399</v>
      </c>
      <c r="CI34">
        <v>0.89999841935483904</v>
      </c>
      <c r="CJ34">
        <v>0.100001329032258</v>
      </c>
      <c r="CK34">
        <v>0</v>
      </c>
      <c r="CL34">
        <v>761.34377419354803</v>
      </c>
      <c r="CM34">
        <v>4.9997499999999997</v>
      </c>
      <c r="CN34">
        <v>10534.0290322581</v>
      </c>
      <c r="CO34">
        <v>12177.990322580599</v>
      </c>
      <c r="CP34">
        <v>47.503999999999998</v>
      </c>
      <c r="CQ34">
        <v>49.061999999999998</v>
      </c>
      <c r="CR34">
        <v>48.186999999999998</v>
      </c>
      <c r="CS34">
        <v>48.8546774193548</v>
      </c>
      <c r="CT34">
        <v>49.524000000000001</v>
      </c>
      <c r="CU34">
        <v>1255.4938709677399</v>
      </c>
      <c r="CV34">
        <v>139.5</v>
      </c>
      <c r="CW34">
        <v>0</v>
      </c>
      <c r="CX34">
        <v>199.700000047684</v>
      </c>
      <c r="CY34">
        <v>0</v>
      </c>
      <c r="CZ34">
        <v>675.08424451264204</v>
      </c>
      <c r="DA34">
        <v>0.658608158985442</v>
      </c>
      <c r="DB34">
        <v>18.626800534888002</v>
      </c>
      <c r="DC34">
        <v>14660.9481687065</v>
      </c>
      <c r="DD34">
        <v>15</v>
      </c>
      <c r="DE34">
        <v>1605213826.0999999</v>
      </c>
      <c r="DF34" t="s">
        <v>366</v>
      </c>
      <c r="DG34">
        <v>1605213825.0999999</v>
      </c>
      <c r="DH34">
        <v>1605213826.0999999</v>
      </c>
      <c r="DI34">
        <v>3</v>
      </c>
      <c r="DJ34">
        <v>-4.5999999999999999E-2</v>
      </c>
      <c r="DK34">
        <v>5.3999999999999999E-2</v>
      </c>
      <c r="DL34">
        <v>2.1219999999999999</v>
      </c>
      <c r="DM34">
        <v>0.54</v>
      </c>
      <c r="DN34">
        <v>399</v>
      </c>
      <c r="DO34">
        <v>33</v>
      </c>
      <c r="DP34">
        <v>0.28000000000000003</v>
      </c>
      <c r="DQ34">
        <v>0.33</v>
      </c>
      <c r="DR34">
        <v>224.133314539618</v>
      </c>
      <c r="DS34">
        <v>6.1470171499501101</v>
      </c>
      <c r="DT34">
        <v>0.53879845476267196</v>
      </c>
      <c r="DU34">
        <v>0</v>
      </c>
      <c r="DV34">
        <v>-409.11667741935503</v>
      </c>
      <c r="DW34">
        <v>5.5753548387109602</v>
      </c>
      <c r="DX34">
        <v>0.421915171652745</v>
      </c>
      <c r="DY34">
        <v>0</v>
      </c>
      <c r="DZ34">
        <v>-2.2800764516129002</v>
      </c>
      <c r="EA34">
        <v>-8.6501917741935497</v>
      </c>
      <c r="EB34">
        <v>0.64689507056374096</v>
      </c>
      <c r="EC34">
        <v>0</v>
      </c>
      <c r="ED34">
        <v>0</v>
      </c>
      <c r="EE34">
        <v>3</v>
      </c>
      <c r="EF34" t="s">
        <v>291</v>
      </c>
      <c r="EG34">
        <v>100</v>
      </c>
      <c r="EH34">
        <v>100</v>
      </c>
      <c r="EI34">
        <v>2.1230000000000002</v>
      </c>
      <c r="EJ34">
        <v>0.53959999999999997</v>
      </c>
      <c r="EK34">
        <v>2.1225000000000001</v>
      </c>
      <c r="EL34">
        <v>0</v>
      </c>
      <c r="EM34">
        <v>0</v>
      </c>
      <c r="EN34">
        <v>0</v>
      </c>
      <c r="EO34">
        <v>0.53959500000000604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13.6</v>
      </c>
      <c r="EX34">
        <v>13.6</v>
      </c>
      <c r="EY34">
        <v>2</v>
      </c>
      <c r="EZ34">
        <v>508.43400000000003</v>
      </c>
      <c r="FA34">
        <v>518.70299999999997</v>
      </c>
      <c r="FB34">
        <v>37.1965</v>
      </c>
      <c r="FC34">
        <v>34.5075</v>
      </c>
      <c r="FD34">
        <v>30</v>
      </c>
      <c r="FE34">
        <v>34.2378</v>
      </c>
      <c r="FF34">
        <v>34.171999999999997</v>
      </c>
      <c r="FG34">
        <v>22.842300000000002</v>
      </c>
      <c r="FH34">
        <v>0</v>
      </c>
      <c r="FI34">
        <v>100</v>
      </c>
      <c r="FJ34">
        <v>-999.9</v>
      </c>
      <c r="FK34">
        <v>400</v>
      </c>
      <c r="FL34">
        <v>39.965499999999999</v>
      </c>
      <c r="FM34">
        <v>101.21599999999999</v>
      </c>
      <c r="FN34">
        <v>100.497</v>
      </c>
    </row>
    <row r="35" spans="1:170" x14ac:dyDescent="0.25">
      <c r="A35">
        <v>19</v>
      </c>
      <c r="B35">
        <v>1605214861.5</v>
      </c>
      <c r="C35">
        <v>4895.4000000953702</v>
      </c>
      <c r="D35" t="s">
        <v>376</v>
      </c>
      <c r="E35" t="s">
        <v>377</v>
      </c>
      <c r="F35" t="s">
        <v>373</v>
      </c>
      <c r="G35" t="s">
        <v>299</v>
      </c>
      <c r="H35">
        <v>1605214853.5</v>
      </c>
      <c r="I35">
        <f t="shared" si="0"/>
        <v>1.008545205423448E-3</v>
      </c>
      <c r="J35">
        <f t="shared" si="1"/>
        <v>3.4630746695987282</v>
      </c>
      <c r="K35">
        <f t="shared" si="2"/>
        <v>395.35212903225801</v>
      </c>
      <c r="L35">
        <f t="shared" si="3"/>
        <v>197.85330589186384</v>
      </c>
      <c r="M35">
        <f t="shared" si="4"/>
        <v>20.157818610678589</v>
      </c>
      <c r="N35">
        <f t="shared" si="5"/>
        <v>40.279521580162665</v>
      </c>
      <c r="O35">
        <f t="shared" si="6"/>
        <v>3.0628800924383522E-2</v>
      </c>
      <c r="P35">
        <f t="shared" si="7"/>
        <v>2.9605170259351166</v>
      </c>
      <c r="Q35">
        <f t="shared" si="8"/>
        <v>3.045384316483269E-2</v>
      </c>
      <c r="R35">
        <f t="shared" si="9"/>
        <v>1.9049287779989689E-2</v>
      </c>
      <c r="S35">
        <f t="shared" si="10"/>
        <v>231.30005789320657</v>
      </c>
      <c r="T35">
        <f t="shared" si="11"/>
        <v>39.483175300192556</v>
      </c>
      <c r="U35">
        <f t="shared" si="12"/>
        <v>38.963667741935502</v>
      </c>
      <c r="V35">
        <f t="shared" si="13"/>
        <v>7.0129196384259558</v>
      </c>
      <c r="W35">
        <f t="shared" si="14"/>
        <v>56.122965938692978</v>
      </c>
      <c r="X35">
        <f t="shared" si="15"/>
        <v>3.8182024078698564</v>
      </c>
      <c r="Y35">
        <f t="shared" si="16"/>
        <v>6.8032798053487484</v>
      </c>
      <c r="Z35">
        <f t="shared" si="17"/>
        <v>3.1947172305560994</v>
      </c>
      <c r="AA35">
        <f t="shared" si="18"/>
        <v>-44.476843559174057</v>
      </c>
      <c r="AB35">
        <f t="shared" si="19"/>
        <v>-89.822922387680251</v>
      </c>
      <c r="AC35">
        <f t="shared" si="20"/>
        <v>-7.3428983901986662</v>
      </c>
      <c r="AD35">
        <f t="shared" si="21"/>
        <v>89.657393556153608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51846.122979376938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378</v>
      </c>
      <c r="AQ35">
        <v>683.05361780809801</v>
      </c>
      <c r="AR35">
        <v>963.12</v>
      </c>
      <c r="AS35">
        <f t="shared" si="27"/>
        <v>0.2907907448624284</v>
      </c>
      <c r="AT35">
        <v>0.5</v>
      </c>
      <c r="AU35">
        <f t="shared" si="28"/>
        <v>1180.2292942957549</v>
      </c>
      <c r="AV35">
        <f t="shared" si="29"/>
        <v>3.4630746695987282</v>
      </c>
      <c r="AW35">
        <f t="shared" si="30"/>
        <v>171.59987779836038</v>
      </c>
      <c r="AX35">
        <f t="shared" si="31"/>
        <v>0.35134770329761605</v>
      </c>
      <c r="AY35">
        <f t="shared" si="32"/>
        <v>3.4237602548461716E-3</v>
      </c>
      <c r="AZ35">
        <f t="shared" si="33"/>
        <v>2.3869922751059058</v>
      </c>
      <c r="BA35" t="s">
        <v>375</v>
      </c>
      <c r="BB35">
        <v>624.73</v>
      </c>
      <c r="BC35">
        <f t="shared" si="34"/>
        <v>338.39</v>
      </c>
      <c r="BD35">
        <f t="shared" si="35"/>
        <v>0.82764379027720092</v>
      </c>
      <c r="BE35">
        <f t="shared" si="36"/>
        <v>0.87169317686313919</v>
      </c>
      <c r="BF35">
        <f t="shared" si="37"/>
        <v>1.1309275658810212</v>
      </c>
      <c r="BG35">
        <f t="shared" si="38"/>
        <v>0.90275552591325281</v>
      </c>
      <c r="BH35">
        <f t="shared" si="39"/>
        <v>1400.0522580645199</v>
      </c>
      <c r="BI35">
        <f t="shared" si="40"/>
        <v>1180.2292942957549</v>
      </c>
      <c r="BJ35">
        <f t="shared" si="41"/>
        <v>0.84298945807018955</v>
      </c>
      <c r="BK35">
        <f t="shared" si="42"/>
        <v>0.1959789161403791</v>
      </c>
      <c r="BL35">
        <v>6</v>
      </c>
      <c r="BM35">
        <v>0.5</v>
      </c>
      <c r="BN35" t="s">
        <v>289</v>
      </c>
      <c r="BO35">
        <v>2</v>
      </c>
      <c r="BP35">
        <v>1605214853.5</v>
      </c>
      <c r="BQ35">
        <v>395.35212903225801</v>
      </c>
      <c r="BR35">
        <v>399.98616129032303</v>
      </c>
      <c r="BS35">
        <v>37.476474193548398</v>
      </c>
      <c r="BT35">
        <v>36.311609677419298</v>
      </c>
      <c r="BU35">
        <v>393.229548387097</v>
      </c>
      <c r="BV35">
        <v>36.936880645161303</v>
      </c>
      <c r="BW35">
        <v>500.01445161290297</v>
      </c>
      <c r="BX35">
        <v>101.78264516129001</v>
      </c>
      <c r="BY35">
        <v>0.100002287096774</v>
      </c>
      <c r="BZ35">
        <v>38.400893548387103</v>
      </c>
      <c r="CA35">
        <v>38.963667741935502</v>
      </c>
      <c r="CB35">
        <v>999.9</v>
      </c>
      <c r="CC35">
        <v>0</v>
      </c>
      <c r="CD35">
        <v>0</v>
      </c>
      <c r="CE35">
        <v>9999.3503225806398</v>
      </c>
      <c r="CF35">
        <v>0</v>
      </c>
      <c r="CG35">
        <v>241.55935483870999</v>
      </c>
      <c r="CH35">
        <v>1400.0522580645199</v>
      </c>
      <c r="CI35">
        <v>0.89999516129032298</v>
      </c>
      <c r="CJ35">
        <v>0.100004625806452</v>
      </c>
      <c r="CK35">
        <v>0</v>
      </c>
      <c r="CL35">
        <v>826.24300000000005</v>
      </c>
      <c r="CM35">
        <v>4.9997499999999997</v>
      </c>
      <c r="CN35">
        <v>11535.796774193501</v>
      </c>
      <c r="CO35">
        <v>12178.490322580599</v>
      </c>
      <c r="CP35">
        <v>47.191064516129003</v>
      </c>
      <c r="CQ35">
        <v>48.842483870967698</v>
      </c>
      <c r="CR35">
        <v>47.929000000000002</v>
      </c>
      <c r="CS35">
        <v>48.518000000000001</v>
      </c>
      <c r="CT35">
        <v>49.245935483871001</v>
      </c>
      <c r="CU35">
        <v>1255.5390322580599</v>
      </c>
      <c r="CV35">
        <v>139.513225806452</v>
      </c>
      <c r="CW35">
        <v>0</v>
      </c>
      <c r="CX35">
        <v>219.799999952316</v>
      </c>
      <c r="CY35">
        <v>0</v>
      </c>
      <c r="CZ35">
        <v>683.05361780809801</v>
      </c>
      <c r="DA35">
        <v>0.72488023122222101</v>
      </c>
      <c r="DB35">
        <v>20.1454140071063</v>
      </c>
      <c r="DC35">
        <v>14853.6111382653</v>
      </c>
      <c r="DD35">
        <v>15</v>
      </c>
      <c r="DE35">
        <v>1605213826.0999999</v>
      </c>
      <c r="DF35" t="s">
        <v>366</v>
      </c>
      <c r="DG35">
        <v>1605213825.0999999</v>
      </c>
      <c r="DH35">
        <v>1605213826.0999999</v>
      </c>
      <c r="DI35">
        <v>3</v>
      </c>
      <c r="DJ35">
        <v>-4.5999999999999999E-2</v>
      </c>
      <c r="DK35">
        <v>5.3999999999999999E-2</v>
      </c>
      <c r="DL35">
        <v>2.1219999999999999</v>
      </c>
      <c r="DM35">
        <v>0.54</v>
      </c>
      <c r="DN35">
        <v>399</v>
      </c>
      <c r="DO35">
        <v>33</v>
      </c>
      <c r="DP35">
        <v>0.28000000000000003</v>
      </c>
      <c r="DQ35">
        <v>0.33</v>
      </c>
      <c r="DR35">
        <v>224.133314539618</v>
      </c>
      <c r="DS35">
        <v>6.1470171499501101</v>
      </c>
      <c r="DT35">
        <v>0.53879845476267196</v>
      </c>
      <c r="DU35">
        <v>0</v>
      </c>
      <c r="DV35">
        <v>-409.11667741935503</v>
      </c>
      <c r="DW35">
        <v>5.5753548387109602</v>
      </c>
      <c r="DX35">
        <v>0.421915171652745</v>
      </c>
      <c r="DY35">
        <v>0</v>
      </c>
      <c r="DZ35">
        <v>-2.2800764516129002</v>
      </c>
      <c r="EA35">
        <v>-8.6501917741935497</v>
      </c>
      <c r="EB35">
        <v>0.64689507056374096</v>
      </c>
      <c r="EC35">
        <v>0</v>
      </c>
      <c r="ED35">
        <v>0</v>
      </c>
      <c r="EE35">
        <v>3</v>
      </c>
      <c r="EF35" t="s">
        <v>291</v>
      </c>
      <c r="EG35">
        <v>100</v>
      </c>
      <c r="EH35">
        <v>100</v>
      </c>
      <c r="EI35">
        <v>2.1219999999999999</v>
      </c>
      <c r="EJ35">
        <v>0.53959999999999997</v>
      </c>
      <c r="EK35">
        <v>2.1225000000000001</v>
      </c>
      <c r="EL35">
        <v>0</v>
      </c>
      <c r="EM35">
        <v>0</v>
      </c>
      <c r="EN35">
        <v>0</v>
      </c>
      <c r="EO35">
        <v>0.53959500000000604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17.3</v>
      </c>
      <c r="EX35">
        <v>17.3</v>
      </c>
      <c r="EY35">
        <v>2</v>
      </c>
      <c r="EZ35">
        <v>506.65300000000002</v>
      </c>
      <c r="FA35">
        <v>517.82100000000003</v>
      </c>
      <c r="FB35">
        <v>37.107300000000002</v>
      </c>
      <c r="FC35">
        <v>34.3735</v>
      </c>
      <c r="FD35">
        <v>29.999400000000001</v>
      </c>
      <c r="FE35">
        <v>34.121899999999997</v>
      </c>
      <c r="FF35">
        <v>34.053800000000003</v>
      </c>
      <c r="FG35">
        <v>22.841100000000001</v>
      </c>
      <c r="FH35">
        <v>0</v>
      </c>
      <c r="FI35">
        <v>100</v>
      </c>
      <c r="FJ35">
        <v>-999.9</v>
      </c>
      <c r="FK35">
        <v>400</v>
      </c>
      <c r="FL35">
        <v>38.783099999999997</v>
      </c>
      <c r="FM35">
        <v>101.258</v>
      </c>
      <c r="FN35">
        <v>100.54300000000001</v>
      </c>
    </row>
    <row r="36" spans="1:170" x14ac:dyDescent="0.25">
      <c r="A36">
        <v>20</v>
      </c>
      <c r="B36">
        <v>1605215364</v>
      </c>
      <c r="C36">
        <v>5397.9000000953702</v>
      </c>
      <c r="D36" t="s">
        <v>379</v>
      </c>
      <c r="E36" t="s">
        <v>380</v>
      </c>
      <c r="F36" t="s">
        <v>329</v>
      </c>
      <c r="G36" t="s">
        <v>310</v>
      </c>
      <c r="H36">
        <v>1605215356</v>
      </c>
      <c r="I36">
        <f t="shared" si="0"/>
        <v>1.1438419134661448E-3</v>
      </c>
      <c r="J36">
        <f t="shared" si="1"/>
        <v>4.9513179769168865</v>
      </c>
      <c r="K36">
        <f t="shared" si="2"/>
        <v>393.52035483870998</v>
      </c>
      <c r="L36">
        <f t="shared" si="3"/>
        <v>153.62380024650452</v>
      </c>
      <c r="M36">
        <f t="shared" si="4"/>
        <v>15.64903587906489</v>
      </c>
      <c r="N36">
        <f t="shared" si="5"/>
        <v>40.086328694719555</v>
      </c>
      <c r="O36">
        <f t="shared" si="6"/>
        <v>3.5309206888933881E-2</v>
      </c>
      <c r="P36">
        <f t="shared" si="7"/>
        <v>2.9601214348296359</v>
      </c>
      <c r="Q36">
        <f t="shared" si="8"/>
        <v>3.5076880890705237E-2</v>
      </c>
      <c r="R36">
        <f t="shared" si="9"/>
        <v>2.1943796543942413E-2</v>
      </c>
      <c r="S36">
        <f t="shared" si="10"/>
        <v>231.29056696555793</v>
      </c>
      <c r="T36">
        <f t="shared" si="11"/>
        <v>39.451859873154071</v>
      </c>
      <c r="U36">
        <f t="shared" si="12"/>
        <v>38.7986516129032</v>
      </c>
      <c r="V36">
        <f t="shared" si="13"/>
        <v>6.9508765346798267</v>
      </c>
      <c r="W36">
        <f t="shared" si="14"/>
        <v>55.910996290968583</v>
      </c>
      <c r="X36">
        <f t="shared" si="15"/>
        <v>3.80443466641024</v>
      </c>
      <c r="Y36">
        <f t="shared" si="16"/>
        <v>6.8044479955453374</v>
      </c>
      <c r="Z36">
        <f t="shared" si="17"/>
        <v>3.1464418682695867</v>
      </c>
      <c r="AA36">
        <f t="shared" si="18"/>
        <v>-50.443428383856983</v>
      </c>
      <c r="AB36">
        <f t="shared" si="19"/>
        <v>-62.969573194541759</v>
      </c>
      <c r="AC36">
        <f t="shared" si="20"/>
        <v>-5.1443515903114676</v>
      </c>
      <c r="AD36">
        <f t="shared" si="21"/>
        <v>112.73321379684771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51834.094673127765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381</v>
      </c>
      <c r="AQ36">
        <v>681.675497954977</v>
      </c>
      <c r="AR36">
        <v>935.41</v>
      </c>
      <c r="AS36">
        <f t="shared" si="27"/>
        <v>0.27125485300031316</v>
      </c>
      <c r="AT36">
        <v>0.5</v>
      </c>
      <c r="AU36">
        <f t="shared" si="28"/>
        <v>1180.1808878441404</v>
      </c>
      <c r="AV36">
        <f t="shared" si="29"/>
        <v>4.9513179769168865</v>
      </c>
      <c r="AW36">
        <f t="shared" si="30"/>
        <v>160.06489662297068</v>
      </c>
      <c r="AX36">
        <f t="shared" si="31"/>
        <v>0.33144824194738132</v>
      </c>
      <c r="AY36">
        <f t="shared" si="32"/>
        <v>4.6849305167389731E-3</v>
      </c>
      <c r="AZ36">
        <f t="shared" si="33"/>
        <v>2.4873264130167523</v>
      </c>
      <c r="BA36" t="s">
        <v>382</v>
      </c>
      <c r="BB36">
        <v>625.37</v>
      </c>
      <c r="BC36">
        <f t="shared" si="34"/>
        <v>310.03999999999996</v>
      </c>
      <c r="BD36">
        <f t="shared" si="35"/>
        <v>0.81839279462334857</v>
      </c>
      <c r="BE36">
        <f t="shared" si="36"/>
        <v>0.88241406904816988</v>
      </c>
      <c r="BF36">
        <f t="shared" si="37"/>
        <v>1.1536895931927884</v>
      </c>
      <c r="BG36">
        <f t="shared" si="38"/>
        <v>0.91363668766598283</v>
      </c>
      <c r="BH36">
        <f t="shared" si="39"/>
        <v>1399.9948387096799</v>
      </c>
      <c r="BI36">
        <f t="shared" si="40"/>
        <v>1180.1808878441404</v>
      </c>
      <c r="BJ36">
        <f t="shared" si="41"/>
        <v>0.84298945625532917</v>
      </c>
      <c r="BK36">
        <f t="shared" si="42"/>
        <v>0.19597891251065838</v>
      </c>
      <c r="BL36">
        <v>6</v>
      </c>
      <c r="BM36">
        <v>0.5</v>
      </c>
      <c r="BN36" t="s">
        <v>289</v>
      </c>
      <c r="BO36">
        <v>2</v>
      </c>
      <c r="BP36">
        <v>1605215356</v>
      </c>
      <c r="BQ36">
        <v>393.52035483870998</v>
      </c>
      <c r="BR36">
        <v>400.001967741935</v>
      </c>
      <c r="BS36">
        <v>37.347458064516097</v>
      </c>
      <c r="BT36">
        <v>36.026135483871002</v>
      </c>
      <c r="BU36">
        <v>391.334580645161</v>
      </c>
      <c r="BV36">
        <v>36.669809677419401</v>
      </c>
      <c r="BW36">
        <v>500.00916129032299</v>
      </c>
      <c r="BX36">
        <v>101.765967741935</v>
      </c>
      <c r="BY36">
        <v>9.9992180645161299E-2</v>
      </c>
      <c r="BZ36">
        <v>38.404070967741902</v>
      </c>
      <c r="CA36">
        <v>38.7986516129032</v>
      </c>
      <c r="CB36">
        <v>999.9</v>
      </c>
      <c r="CC36">
        <v>0</v>
      </c>
      <c r="CD36">
        <v>0</v>
      </c>
      <c r="CE36">
        <v>9998.7461290322608</v>
      </c>
      <c r="CF36">
        <v>0</v>
      </c>
      <c r="CG36">
        <v>451.12977419354797</v>
      </c>
      <c r="CH36">
        <v>1399.9948387096799</v>
      </c>
      <c r="CI36">
        <v>0.89999593548387102</v>
      </c>
      <c r="CJ36">
        <v>0.10000384193548401</v>
      </c>
      <c r="CK36">
        <v>0</v>
      </c>
      <c r="CL36">
        <v>746.59945161290295</v>
      </c>
      <c r="CM36">
        <v>4.9997499999999997</v>
      </c>
      <c r="CN36">
        <v>10312.1193548387</v>
      </c>
      <c r="CO36">
        <v>12178.0032258065</v>
      </c>
      <c r="CP36">
        <v>46.798000000000002</v>
      </c>
      <c r="CQ36">
        <v>48.406999999999996</v>
      </c>
      <c r="CR36">
        <v>47.536000000000001</v>
      </c>
      <c r="CS36">
        <v>48.043999999999997</v>
      </c>
      <c r="CT36">
        <v>48.883000000000003</v>
      </c>
      <c r="CU36">
        <v>1255.4874193548401</v>
      </c>
      <c r="CV36">
        <v>139.50741935483899</v>
      </c>
      <c r="CW36">
        <v>0</v>
      </c>
      <c r="CX36">
        <v>494.60000014305098</v>
      </c>
      <c r="CY36">
        <v>0</v>
      </c>
      <c r="CZ36">
        <v>681.675497954977</v>
      </c>
      <c r="DA36">
        <v>0.68036858031316205</v>
      </c>
      <c r="DB36">
        <v>16.065721443360101</v>
      </c>
      <c r="DC36">
        <v>14544.5030642863</v>
      </c>
      <c r="DD36">
        <v>15</v>
      </c>
      <c r="DE36">
        <v>1605215090.5</v>
      </c>
      <c r="DF36" t="s">
        <v>383</v>
      </c>
      <c r="DG36">
        <v>1605215090.5</v>
      </c>
      <c r="DH36">
        <v>1605215086</v>
      </c>
      <c r="DI36">
        <v>5</v>
      </c>
      <c r="DJ36">
        <v>9.7000000000000003E-2</v>
      </c>
      <c r="DK36">
        <v>0.13800000000000001</v>
      </c>
      <c r="DL36">
        <v>2.1859999999999999</v>
      </c>
      <c r="DM36">
        <v>0.67800000000000005</v>
      </c>
      <c r="DN36">
        <v>400</v>
      </c>
      <c r="DO36">
        <v>36</v>
      </c>
      <c r="DP36">
        <v>0.34</v>
      </c>
      <c r="DQ36">
        <v>0.13</v>
      </c>
      <c r="DR36">
        <v>224.133314539618</v>
      </c>
      <c r="DS36">
        <v>6.1470171499501101</v>
      </c>
      <c r="DT36">
        <v>0.53879845476267196</v>
      </c>
      <c r="DU36">
        <v>0</v>
      </c>
      <c r="DV36">
        <v>-409.11667741935503</v>
      </c>
      <c r="DW36">
        <v>5.5753548387109602</v>
      </c>
      <c r="DX36">
        <v>0.421915171652745</v>
      </c>
      <c r="DY36">
        <v>0</v>
      </c>
      <c r="DZ36">
        <v>-2.2800764516129002</v>
      </c>
      <c r="EA36">
        <v>-8.6501917741935497</v>
      </c>
      <c r="EB36">
        <v>0.64689507056374096</v>
      </c>
      <c r="EC36">
        <v>0</v>
      </c>
      <c r="ED36">
        <v>0</v>
      </c>
      <c r="EE36">
        <v>3</v>
      </c>
      <c r="EF36" t="s">
        <v>291</v>
      </c>
      <c r="EG36">
        <v>100</v>
      </c>
      <c r="EH36">
        <v>100</v>
      </c>
      <c r="EI36">
        <v>2.1850000000000001</v>
      </c>
      <c r="EJ36">
        <v>0.67769999999999997</v>
      </c>
      <c r="EK36">
        <v>2.1858571428570599</v>
      </c>
      <c r="EL36">
        <v>0</v>
      </c>
      <c r="EM36">
        <v>0</v>
      </c>
      <c r="EN36">
        <v>0</v>
      </c>
      <c r="EO36">
        <v>0.67765500000000101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4.5999999999999996</v>
      </c>
      <c r="EX36">
        <v>4.5999999999999996</v>
      </c>
      <c r="EY36">
        <v>2</v>
      </c>
      <c r="EZ36">
        <v>490.11399999999998</v>
      </c>
      <c r="FA36">
        <v>518.774</v>
      </c>
      <c r="FB36">
        <v>37.180900000000001</v>
      </c>
      <c r="FC36">
        <v>34.286999999999999</v>
      </c>
      <c r="FD36">
        <v>29.998899999999999</v>
      </c>
      <c r="FE36">
        <v>34.029000000000003</v>
      </c>
      <c r="FF36">
        <v>33.955399999999997</v>
      </c>
      <c r="FG36">
        <v>22.848800000000001</v>
      </c>
      <c r="FH36">
        <v>0</v>
      </c>
      <c r="FI36">
        <v>100</v>
      </c>
      <c r="FJ36">
        <v>-999.9</v>
      </c>
      <c r="FK36">
        <v>400</v>
      </c>
      <c r="FL36">
        <v>38.783099999999997</v>
      </c>
      <c r="FM36">
        <v>101.288</v>
      </c>
      <c r="FN36">
        <v>100.584</v>
      </c>
    </row>
    <row r="37" spans="1:170" x14ac:dyDescent="0.25">
      <c r="A37">
        <v>21</v>
      </c>
      <c r="B37">
        <v>1605215727</v>
      </c>
      <c r="C37">
        <v>5760.9000000953702</v>
      </c>
      <c r="D37" t="s">
        <v>384</v>
      </c>
      <c r="E37" t="s">
        <v>385</v>
      </c>
      <c r="F37" t="s">
        <v>386</v>
      </c>
      <c r="G37" t="s">
        <v>330</v>
      </c>
      <c r="H37">
        <v>1605215719.25</v>
      </c>
      <c r="I37">
        <f t="shared" si="0"/>
        <v>4.4090405886318615E-3</v>
      </c>
      <c r="J37">
        <f t="shared" si="1"/>
        <v>13.964632070629774</v>
      </c>
      <c r="K37">
        <f t="shared" si="2"/>
        <v>381.22653333333301</v>
      </c>
      <c r="L37">
        <f t="shared" si="3"/>
        <v>227.8391244903132</v>
      </c>
      <c r="M37">
        <f t="shared" si="4"/>
        <v>23.207411151190477</v>
      </c>
      <c r="N37">
        <f t="shared" si="5"/>
        <v>38.831262719260629</v>
      </c>
      <c r="O37">
        <f t="shared" si="6"/>
        <v>0.16386769682715782</v>
      </c>
      <c r="P37">
        <f t="shared" si="7"/>
        <v>2.9606432156762432</v>
      </c>
      <c r="Q37">
        <f t="shared" si="8"/>
        <v>0.1589905902184103</v>
      </c>
      <c r="R37">
        <f t="shared" si="9"/>
        <v>9.979521650006333E-2</v>
      </c>
      <c r="S37">
        <f t="shared" si="10"/>
        <v>231.29056249896465</v>
      </c>
      <c r="T37">
        <f t="shared" si="11"/>
        <v>38.320942880228756</v>
      </c>
      <c r="U37">
        <f t="shared" si="12"/>
        <v>38.300930000000001</v>
      </c>
      <c r="V37">
        <f t="shared" si="13"/>
        <v>6.7666165594758176</v>
      </c>
      <c r="W37">
        <f t="shared" si="14"/>
        <v>61.11730130919041</v>
      </c>
      <c r="X37">
        <f t="shared" si="15"/>
        <v>4.0924942409423082</v>
      </c>
      <c r="Y37">
        <f t="shared" si="16"/>
        <v>6.6961304790578282</v>
      </c>
      <c r="Z37">
        <f t="shared" si="17"/>
        <v>2.6741223185335095</v>
      </c>
      <c r="AA37">
        <f t="shared" si="18"/>
        <v>-194.43868995866509</v>
      </c>
      <c r="AB37">
        <f t="shared" si="19"/>
        <v>-30.886943269895507</v>
      </c>
      <c r="AC37">
        <f t="shared" si="20"/>
        <v>-2.5132538132294711</v>
      </c>
      <c r="AD37">
        <f t="shared" si="21"/>
        <v>3.4516754571745629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51898.093509365586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387</v>
      </c>
      <c r="AQ37">
        <v>704.07182999842905</v>
      </c>
      <c r="AR37">
        <v>1306.5899999999999</v>
      </c>
      <c r="AS37">
        <f t="shared" si="27"/>
        <v>0.46113790094947227</v>
      </c>
      <c r="AT37">
        <v>0.5</v>
      </c>
      <c r="AU37">
        <f t="shared" si="28"/>
        <v>1180.1815107473537</v>
      </c>
      <c r="AV37">
        <f t="shared" si="29"/>
        <v>13.964632070629774</v>
      </c>
      <c r="AW37">
        <f t="shared" si="30"/>
        <v>272.11321230270585</v>
      </c>
      <c r="AX37">
        <f t="shared" si="31"/>
        <v>0.52137242746385626</v>
      </c>
      <c r="AY37">
        <f t="shared" si="32"/>
        <v>1.2322155039725193E-2</v>
      </c>
      <c r="AZ37">
        <f t="shared" si="33"/>
        <v>1.4966362822308452</v>
      </c>
      <c r="BA37" t="s">
        <v>382</v>
      </c>
      <c r="BB37">
        <v>625.37</v>
      </c>
      <c r="BC37">
        <f t="shared" si="34"/>
        <v>681.21999999999991</v>
      </c>
      <c r="BD37">
        <f t="shared" si="35"/>
        <v>0.88446929039307554</v>
      </c>
      <c r="BE37">
        <f t="shared" si="36"/>
        <v>0.7416401500354608</v>
      </c>
      <c r="BF37">
        <f t="shared" si="37"/>
        <v>1.0192942662305169</v>
      </c>
      <c r="BG37">
        <f t="shared" si="38"/>
        <v>0.76788173929433601</v>
      </c>
      <c r="BH37">
        <f t="shared" si="39"/>
        <v>1399.9956666666701</v>
      </c>
      <c r="BI37">
        <f t="shared" si="40"/>
        <v>1180.1815107473537</v>
      </c>
      <c r="BJ37">
        <f t="shared" si="41"/>
        <v>0.84298940264387778</v>
      </c>
      <c r="BK37">
        <f t="shared" si="42"/>
        <v>0.19597880528775541</v>
      </c>
      <c r="BL37">
        <v>6</v>
      </c>
      <c r="BM37">
        <v>0.5</v>
      </c>
      <c r="BN37" t="s">
        <v>289</v>
      </c>
      <c r="BO37">
        <v>2</v>
      </c>
      <c r="BP37">
        <v>1605215719.25</v>
      </c>
      <c r="BQ37">
        <v>381.22653333333301</v>
      </c>
      <c r="BR37">
        <v>400.00046666666702</v>
      </c>
      <c r="BS37">
        <v>40.178126666666699</v>
      </c>
      <c r="BT37">
        <v>35.1000266666667</v>
      </c>
      <c r="BU37">
        <v>379.04056666666702</v>
      </c>
      <c r="BV37">
        <v>39.500466666666703</v>
      </c>
      <c r="BW37">
        <v>500.01696666666697</v>
      </c>
      <c r="BX37">
        <v>101.758766666667</v>
      </c>
      <c r="BY37">
        <v>9.9995313333333294E-2</v>
      </c>
      <c r="BZ37">
        <v>38.107419999999998</v>
      </c>
      <c r="CA37">
        <v>38.300930000000001</v>
      </c>
      <c r="CB37">
        <v>999.9</v>
      </c>
      <c r="CC37">
        <v>0</v>
      </c>
      <c r="CD37">
        <v>0</v>
      </c>
      <c r="CE37">
        <v>10002.412333333299</v>
      </c>
      <c r="CF37">
        <v>0</v>
      </c>
      <c r="CG37">
        <v>178.28993333333301</v>
      </c>
      <c r="CH37">
        <v>1399.9956666666701</v>
      </c>
      <c r="CI37">
        <v>0.89999689999999999</v>
      </c>
      <c r="CJ37">
        <v>0.100003066666667</v>
      </c>
      <c r="CK37">
        <v>0</v>
      </c>
      <c r="CL37">
        <v>969.539266666667</v>
      </c>
      <c r="CM37">
        <v>4.9997499999999997</v>
      </c>
      <c r="CN37">
        <v>13443.5</v>
      </c>
      <c r="CO37">
        <v>12178.006666666701</v>
      </c>
      <c r="CP37">
        <v>46.561999999999998</v>
      </c>
      <c r="CQ37">
        <v>48.061999999999998</v>
      </c>
      <c r="CR37">
        <v>47.212200000000003</v>
      </c>
      <c r="CS37">
        <v>47.811999999999998</v>
      </c>
      <c r="CT37">
        <v>48.625</v>
      </c>
      <c r="CU37">
        <v>1255.49066666667</v>
      </c>
      <c r="CV37">
        <v>139.505</v>
      </c>
      <c r="CW37">
        <v>0</v>
      </c>
      <c r="CX37">
        <v>344.40000009536698</v>
      </c>
      <c r="CY37">
        <v>0</v>
      </c>
      <c r="CZ37">
        <v>704.07182999842905</v>
      </c>
      <c r="DA37">
        <v>0.91281320367471397</v>
      </c>
      <c r="DB37">
        <v>17.056701696330101</v>
      </c>
      <c r="DC37">
        <v>14680.6459716193</v>
      </c>
      <c r="DD37">
        <v>15</v>
      </c>
      <c r="DE37">
        <v>1605215090.5</v>
      </c>
      <c r="DF37" t="s">
        <v>383</v>
      </c>
      <c r="DG37">
        <v>1605215090.5</v>
      </c>
      <c r="DH37">
        <v>1605215086</v>
      </c>
      <c r="DI37">
        <v>5</v>
      </c>
      <c r="DJ37">
        <v>9.7000000000000003E-2</v>
      </c>
      <c r="DK37">
        <v>0.13800000000000001</v>
      </c>
      <c r="DL37">
        <v>2.1859999999999999</v>
      </c>
      <c r="DM37">
        <v>0.67800000000000005</v>
      </c>
      <c r="DN37">
        <v>400</v>
      </c>
      <c r="DO37">
        <v>36</v>
      </c>
      <c r="DP37">
        <v>0.34</v>
      </c>
      <c r="DQ37">
        <v>0.13</v>
      </c>
      <c r="DR37">
        <v>224.133314539618</v>
      </c>
      <c r="DS37">
        <v>6.1470171499501101</v>
      </c>
      <c r="DT37">
        <v>0.53879845476267196</v>
      </c>
      <c r="DU37">
        <v>0</v>
      </c>
      <c r="DV37">
        <v>-409.11667741935503</v>
      </c>
      <c r="DW37">
        <v>5.5753548387109602</v>
      </c>
      <c r="DX37">
        <v>0.421915171652745</v>
      </c>
      <c r="DY37">
        <v>0</v>
      </c>
      <c r="DZ37">
        <v>-2.2800764516129002</v>
      </c>
      <c r="EA37">
        <v>-8.6501917741935497</v>
      </c>
      <c r="EB37">
        <v>0.64689507056374096</v>
      </c>
      <c r="EC37">
        <v>0</v>
      </c>
      <c r="ED37">
        <v>0</v>
      </c>
      <c r="EE37">
        <v>3</v>
      </c>
      <c r="EF37" t="s">
        <v>291</v>
      </c>
      <c r="EG37">
        <v>100</v>
      </c>
      <c r="EH37">
        <v>100</v>
      </c>
      <c r="EI37">
        <v>2.1859999999999999</v>
      </c>
      <c r="EJ37">
        <v>0.67759999999999998</v>
      </c>
      <c r="EK37">
        <v>2.1858571428570599</v>
      </c>
      <c r="EL37">
        <v>0</v>
      </c>
      <c r="EM37">
        <v>0</v>
      </c>
      <c r="EN37">
        <v>0</v>
      </c>
      <c r="EO37">
        <v>0.67765500000000101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10.6</v>
      </c>
      <c r="EX37">
        <v>10.7</v>
      </c>
      <c r="EY37">
        <v>2</v>
      </c>
      <c r="EZ37">
        <v>511.51799999999997</v>
      </c>
      <c r="FA37">
        <v>517.49800000000005</v>
      </c>
      <c r="FB37">
        <v>37.003900000000002</v>
      </c>
      <c r="FC37">
        <v>34.049700000000001</v>
      </c>
      <c r="FD37">
        <v>30.0002</v>
      </c>
      <c r="FE37">
        <v>33.8065</v>
      </c>
      <c r="FF37">
        <v>33.748800000000003</v>
      </c>
      <c r="FG37">
        <v>22.824300000000001</v>
      </c>
      <c r="FH37">
        <v>0</v>
      </c>
      <c r="FI37">
        <v>100</v>
      </c>
      <c r="FJ37">
        <v>-999.9</v>
      </c>
      <c r="FK37">
        <v>400</v>
      </c>
      <c r="FL37">
        <v>37.375999999999998</v>
      </c>
      <c r="FM37">
        <v>101.301</v>
      </c>
      <c r="FN37">
        <v>100.614</v>
      </c>
    </row>
    <row r="38" spans="1:170" x14ac:dyDescent="0.25">
      <c r="A38">
        <v>22</v>
      </c>
      <c r="B38">
        <v>1605216067</v>
      </c>
      <c r="C38">
        <v>6100.9000000953702</v>
      </c>
      <c r="D38" t="s">
        <v>388</v>
      </c>
      <c r="E38" t="s">
        <v>389</v>
      </c>
      <c r="F38" t="s">
        <v>386</v>
      </c>
      <c r="G38" t="s">
        <v>330</v>
      </c>
      <c r="H38">
        <v>1605216059.25</v>
      </c>
      <c r="I38">
        <f t="shared" si="0"/>
        <v>4.9557285046049702E-3</v>
      </c>
      <c r="J38">
        <f t="shared" si="1"/>
        <v>14.24923745828268</v>
      </c>
      <c r="K38">
        <f t="shared" si="2"/>
        <v>380.646633333333</v>
      </c>
      <c r="L38">
        <f t="shared" si="3"/>
        <v>249.61707404552021</v>
      </c>
      <c r="M38">
        <f t="shared" si="4"/>
        <v>25.425330839716391</v>
      </c>
      <c r="N38">
        <f t="shared" si="5"/>
        <v>38.771653031071565</v>
      </c>
      <c r="O38">
        <f t="shared" si="6"/>
        <v>0.19923466436746423</v>
      </c>
      <c r="P38">
        <f t="shared" si="7"/>
        <v>2.9594430370411251</v>
      </c>
      <c r="Q38">
        <f t="shared" si="8"/>
        <v>0.19207186735187867</v>
      </c>
      <c r="R38">
        <f t="shared" si="9"/>
        <v>0.12066701173580885</v>
      </c>
      <c r="S38">
        <f t="shared" si="10"/>
        <v>231.28911973043898</v>
      </c>
      <c r="T38">
        <f t="shared" si="11"/>
        <v>37.659027582693227</v>
      </c>
      <c r="U38">
        <f t="shared" si="12"/>
        <v>37.755733333333303</v>
      </c>
      <c r="V38">
        <f t="shared" si="13"/>
        <v>6.5696583816007523</v>
      </c>
      <c r="W38">
        <f t="shared" si="14"/>
        <v>62.665985417442862</v>
      </c>
      <c r="X38">
        <f t="shared" si="15"/>
        <v>4.0789684576521443</v>
      </c>
      <c r="Y38">
        <f t="shared" si="16"/>
        <v>6.5090629796699533</v>
      </c>
      <c r="Z38">
        <f t="shared" si="17"/>
        <v>2.490689923948608</v>
      </c>
      <c r="AA38">
        <f t="shared" si="18"/>
        <v>-218.5476270530792</v>
      </c>
      <c r="AB38">
        <f t="shared" si="19"/>
        <v>-27.217016181427212</v>
      </c>
      <c r="AC38">
        <f t="shared" si="20"/>
        <v>-2.2041521214841007</v>
      </c>
      <c r="AD38">
        <f t="shared" si="21"/>
        <v>-16.679675625551525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51951.413419781245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387</v>
      </c>
      <c r="AQ38">
        <v>718.36835504435396</v>
      </c>
      <c r="AR38">
        <v>1306.5899999999999</v>
      </c>
      <c r="AS38">
        <f t="shared" si="27"/>
        <v>0.45019604080518449</v>
      </c>
      <c r="AT38">
        <v>0.5</v>
      </c>
      <c r="AU38">
        <f t="shared" si="28"/>
        <v>1180.1744507473416</v>
      </c>
      <c r="AV38">
        <f t="shared" si="29"/>
        <v>14.24923745828268</v>
      </c>
      <c r="AW38">
        <f t="shared" si="30"/>
        <v>265.65493259294317</v>
      </c>
      <c r="AX38">
        <f t="shared" si="31"/>
        <v>0.43393107248639584</v>
      </c>
      <c r="AY38">
        <f t="shared" si="32"/>
        <v>1.2563384107078208E-2</v>
      </c>
      <c r="AZ38">
        <f t="shared" si="33"/>
        <v>1.4966362822308452</v>
      </c>
      <c r="BA38" t="s">
        <v>390</v>
      </c>
      <c r="BB38">
        <v>739.62</v>
      </c>
      <c r="BC38">
        <f t="shared" si="34"/>
        <v>566.96999999999991</v>
      </c>
      <c r="BD38">
        <f t="shared" si="35"/>
        <v>1.0374828385199324</v>
      </c>
      <c r="BE38">
        <f t="shared" si="36"/>
        <v>0.77523132180490473</v>
      </c>
      <c r="BF38">
        <f t="shared" si="37"/>
        <v>0.99510849602163809</v>
      </c>
      <c r="BG38">
        <f t="shared" si="38"/>
        <v>0.76788173929433601</v>
      </c>
      <c r="BH38">
        <f t="shared" si="39"/>
        <v>1399.9873333333301</v>
      </c>
      <c r="BI38">
        <f t="shared" si="40"/>
        <v>1180.1744507473416</v>
      </c>
      <c r="BJ38">
        <f t="shared" si="41"/>
        <v>0.84298937758056691</v>
      </c>
      <c r="BK38">
        <f t="shared" si="42"/>
        <v>0.19597875516113394</v>
      </c>
      <c r="BL38">
        <v>6</v>
      </c>
      <c r="BM38">
        <v>0.5</v>
      </c>
      <c r="BN38" t="s">
        <v>289</v>
      </c>
      <c r="BO38">
        <v>2</v>
      </c>
      <c r="BP38">
        <v>1605216059.25</v>
      </c>
      <c r="BQ38">
        <v>380.646633333333</v>
      </c>
      <c r="BR38">
        <v>400.00876666666699</v>
      </c>
      <c r="BS38">
        <v>40.0458966666667</v>
      </c>
      <c r="BT38">
        <v>34.337350000000001</v>
      </c>
      <c r="BU38">
        <v>378.46066666666701</v>
      </c>
      <c r="BV38">
        <v>39.368250000000003</v>
      </c>
      <c r="BW38">
        <v>500.015733333333</v>
      </c>
      <c r="BX38">
        <v>101.7573</v>
      </c>
      <c r="BY38">
        <v>0.100038633333333</v>
      </c>
      <c r="BZ38">
        <v>37.585146666666702</v>
      </c>
      <c r="CA38">
        <v>37.755733333333303</v>
      </c>
      <c r="CB38">
        <v>999.9</v>
      </c>
      <c r="CC38">
        <v>0</v>
      </c>
      <c r="CD38">
        <v>0</v>
      </c>
      <c r="CE38">
        <v>9995.7520000000004</v>
      </c>
      <c r="CF38">
        <v>0</v>
      </c>
      <c r="CG38">
        <v>146.380333333333</v>
      </c>
      <c r="CH38">
        <v>1399.9873333333301</v>
      </c>
      <c r="CI38">
        <v>0.89999759999999995</v>
      </c>
      <c r="CJ38">
        <v>0.10000234</v>
      </c>
      <c r="CK38">
        <v>0</v>
      </c>
      <c r="CL38">
        <v>1036.19433333333</v>
      </c>
      <c r="CM38">
        <v>4.9997499999999997</v>
      </c>
      <c r="CN38">
        <v>14281.56</v>
      </c>
      <c r="CO38">
        <v>12177.93</v>
      </c>
      <c r="CP38">
        <v>46.125</v>
      </c>
      <c r="CQ38">
        <v>47.618699999999997</v>
      </c>
      <c r="CR38">
        <v>46.7541333333333</v>
      </c>
      <c r="CS38">
        <v>47.311999999999998</v>
      </c>
      <c r="CT38">
        <v>48.1353333333333</v>
      </c>
      <c r="CU38">
        <v>1255.4843333333299</v>
      </c>
      <c r="CV38">
        <v>139.50299999999999</v>
      </c>
      <c r="CW38">
        <v>0</v>
      </c>
      <c r="CX38">
        <v>285.299999952316</v>
      </c>
      <c r="CY38">
        <v>0</v>
      </c>
      <c r="CZ38">
        <v>718.36835504435396</v>
      </c>
      <c r="DA38">
        <v>1.0571638029717201</v>
      </c>
      <c r="DB38">
        <v>19.3870462651299</v>
      </c>
      <c r="DC38">
        <v>14919.748197458999</v>
      </c>
      <c r="DD38">
        <v>15</v>
      </c>
      <c r="DE38">
        <v>1605215090.5</v>
      </c>
      <c r="DF38" t="s">
        <v>383</v>
      </c>
      <c r="DG38">
        <v>1605215090.5</v>
      </c>
      <c r="DH38">
        <v>1605215086</v>
      </c>
      <c r="DI38">
        <v>5</v>
      </c>
      <c r="DJ38">
        <v>9.7000000000000003E-2</v>
      </c>
      <c r="DK38">
        <v>0.13800000000000001</v>
      </c>
      <c r="DL38">
        <v>2.1859999999999999</v>
      </c>
      <c r="DM38">
        <v>0.67800000000000005</v>
      </c>
      <c r="DN38">
        <v>400</v>
      </c>
      <c r="DO38">
        <v>36</v>
      </c>
      <c r="DP38">
        <v>0.34</v>
      </c>
      <c r="DQ38">
        <v>0.13</v>
      </c>
      <c r="DR38">
        <v>224.133314539618</v>
      </c>
      <c r="DS38">
        <v>6.1470171499501101</v>
      </c>
      <c r="DT38">
        <v>0.53879845476267196</v>
      </c>
      <c r="DU38">
        <v>0</v>
      </c>
      <c r="DV38">
        <v>-409.11667741935503</v>
      </c>
      <c r="DW38">
        <v>5.5753548387109602</v>
      </c>
      <c r="DX38">
        <v>0.421915171652745</v>
      </c>
      <c r="DY38">
        <v>0</v>
      </c>
      <c r="DZ38">
        <v>-2.2800764516129002</v>
      </c>
      <c r="EA38">
        <v>-8.6501917741935497</v>
      </c>
      <c r="EB38">
        <v>0.64689507056374096</v>
      </c>
      <c r="EC38">
        <v>0</v>
      </c>
      <c r="ED38">
        <v>0</v>
      </c>
      <c r="EE38">
        <v>3</v>
      </c>
      <c r="EF38" t="s">
        <v>291</v>
      </c>
      <c r="EG38">
        <v>100</v>
      </c>
      <c r="EH38">
        <v>100</v>
      </c>
      <c r="EI38">
        <v>2.1859999999999999</v>
      </c>
      <c r="EJ38">
        <v>0.67759999999999998</v>
      </c>
      <c r="EK38">
        <v>2.1858571428570599</v>
      </c>
      <c r="EL38">
        <v>0</v>
      </c>
      <c r="EM38">
        <v>0</v>
      </c>
      <c r="EN38">
        <v>0</v>
      </c>
      <c r="EO38">
        <v>0.67765500000000101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16.3</v>
      </c>
      <c r="EX38">
        <v>16.399999999999999</v>
      </c>
      <c r="EY38">
        <v>2</v>
      </c>
      <c r="EZ38">
        <v>516.37300000000005</v>
      </c>
      <c r="FA38">
        <v>516.59699999999998</v>
      </c>
      <c r="FB38">
        <v>36.605600000000003</v>
      </c>
      <c r="FC38">
        <v>33.930199999999999</v>
      </c>
      <c r="FD38">
        <v>30.0002</v>
      </c>
      <c r="FE38">
        <v>33.697600000000001</v>
      </c>
      <c r="FF38">
        <v>33.646900000000002</v>
      </c>
      <c r="FG38">
        <v>22.801400000000001</v>
      </c>
      <c r="FH38">
        <v>0</v>
      </c>
      <c r="FI38">
        <v>100</v>
      </c>
      <c r="FJ38">
        <v>-999.9</v>
      </c>
      <c r="FK38">
        <v>400</v>
      </c>
      <c r="FL38">
        <v>37.375999999999998</v>
      </c>
      <c r="FM38">
        <v>101.322</v>
      </c>
      <c r="FN38">
        <v>100.633</v>
      </c>
    </row>
    <row r="39" spans="1:170" x14ac:dyDescent="0.25">
      <c r="A39">
        <v>23</v>
      </c>
      <c r="B39">
        <v>1605216508.5999999</v>
      </c>
      <c r="C39">
        <v>6542.5</v>
      </c>
      <c r="D39" t="s">
        <v>391</v>
      </c>
      <c r="E39" t="s">
        <v>392</v>
      </c>
      <c r="F39" t="s">
        <v>393</v>
      </c>
      <c r="G39" t="s">
        <v>310</v>
      </c>
      <c r="H39">
        <v>1605216500.8499999</v>
      </c>
      <c r="I39">
        <f t="shared" si="0"/>
        <v>2.7551264925884294E-3</v>
      </c>
      <c r="J39">
        <f t="shared" si="1"/>
        <v>9.5058161307428612</v>
      </c>
      <c r="K39">
        <f t="shared" si="2"/>
        <v>387.30840000000001</v>
      </c>
      <c r="L39">
        <f t="shared" si="3"/>
        <v>211.63577441307058</v>
      </c>
      <c r="M39">
        <f t="shared" si="4"/>
        <v>21.556131856381295</v>
      </c>
      <c r="N39">
        <f t="shared" si="5"/>
        <v>39.449242277861529</v>
      </c>
      <c r="O39">
        <f t="shared" si="6"/>
        <v>9.5534820651587193E-2</v>
      </c>
      <c r="P39">
        <f t="shared" si="7"/>
        <v>2.9606779473416447</v>
      </c>
      <c r="Q39">
        <f t="shared" si="8"/>
        <v>9.3854703375288673E-2</v>
      </c>
      <c r="R39">
        <f t="shared" si="9"/>
        <v>5.8807680351337488E-2</v>
      </c>
      <c r="S39">
        <f t="shared" si="10"/>
        <v>231.28829521660958</v>
      </c>
      <c r="T39">
        <f t="shared" si="11"/>
        <v>38.167248391715248</v>
      </c>
      <c r="U39">
        <f t="shared" si="12"/>
        <v>37.804826666666699</v>
      </c>
      <c r="V39">
        <f t="shared" si="13"/>
        <v>6.587187662354145</v>
      </c>
      <c r="W39">
        <f t="shared" si="14"/>
        <v>57.765639817367344</v>
      </c>
      <c r="X39">
        <f t="shared" si="15"/>
        <v>3.7489242445422089</v>
      </c>
      <c r="Y39">
        <f t="shared" si="16"/>
        <v>6.489886126761272</v>
      </c>
      <c r="Z39">
        <f t="shared" si="17"/>
        <v>2.8382634178119361</v>
      </c>
      <c r="AA39">
        <f t="shared" si="18"/>
        <v>-121.50107832314974</v>
      </c>
      <c r="AB39">
        <f t="shared" si="19"/>
        <v>-43.727354292301818</v>
      </c>
      <c r="AC39">
        <f t="shared" si="20"/>
        <v>-3.5396658043902991</v>
      </c>
      <c r="AD39">
        <f t="shared" si="21"/>
        <v>62.520196796767728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51995.350361484081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394</v>
      </c>
      <c r="AQ39">
        <v>726.63740677398698</v>
      </c>
      <c r="AR39">
        <v>1365.63</v>
      </c>
      <c r="AS39">
        <f t="shared" si="27"/>
        <v>0.46791048323924711</v>
      </c>
      <c r="AT39">
        <v>0.5</v>
      </c>
      <c r="AU39">
        <f t="shared" si="28"/>
        <v>1180.1719987544893</v>
      </c>
      <c r="AV39">
        <f t="shared" si="29"/>
        <v>9.5058161307428612</v>
      </c>
      <c r="AW39">
        <f t="shared" si="30"/>
        <v>276.1074251213206</v>
      </c>
      <c r="AX39">
        <f t="shared" si="31"/>
        <v>0.45840381362448107</v>
      </c>
      <c r="AY39">
        <f t="shared" si="32"/>
        <v>8.544147481215375E-3</v>
      </c>
      <c r="AZ39">
        <f t="shared" si="33"/>
        <v>1.3886997210078862</v>
      </c>
      <c r="BA39" t="s">
        <v>390</v>
      </c>
      <c r="BB39">
        <v>739.62</v>
      </c>
      <c r="BC39">
        <f t="shared" si="34"/>
        <v>626.0100000000001</v>
      </c>
      <c r="BD39">
        <f t="shared" si="35"/>
        <v>1.0207386355266099</v>
      </c>
      <c r="BE39">
        <f t="shared" si="36"/>
        <v>0.75182559882019928</v>
      </c>
      <c r="BF39">
        <f t="shared" si="37"/>
        <v>0.98283406770928117</v>
      </c>
      <c r="BG39">
        <f t="shared" si="38"/>
        <v>0.74469791432568988</v>
      </c>
      <c r="BH39">
        <f t="shared" si="39"/>
        <v>1399.9846666666699</v>
      </c>
      <c r="BI39">
        <f t="shared" si="40"/>
        <v>1180.1719987544893</v>
      </c>
      <c r="BJ39">
        <f t="shared" si="41"/>
        <v>0.84298923184955354</v>
      </c>
      <c r="BK39">
        <f t="shared" si="42"/>
        <v>0.19597846369910729</v>
      </c>
      <c r="BL39">
        <v>6</v>
      </c>
      <c r="BM39">
        <v>0.5</v>
      </c>
      <c r="BN39" t="s">
        <v>289</v>
      </c>
      <c r="BO39">
        <v>2</v>
      </c>
      <c r="BP39">
        <v>1605216500.8499999</v>
      </c>
      <c r="BQ39">
        <v>387.30840000000001</v>
      </c>
      <c r="BR39">
        <v>399.99533333333301</v>
      </c>
      <c r="BS39">
        <v>36.806533333333299</v>
      </c>
      <c r="BT39">
        <v>33.622206666666699</v>
      </c>
      <c r="BU39">
        <v>385.1225</v>
      </c>
      <c r="BV39">
        <v>36.128866666666703</v>
      </c>
      <c r="BW39">
        <v>500.02153333333302</v>
      </c>
      <c r="BX39">
        <v>101.754866666667</v>
      </c>
      <c r="BY39">
        <v>9.9991833333333294E-2</v>
      </c>
      <c r="BZ39">
        <v>37.530873333333297</v>
      </c>
      <c r="CA39">
        <v>37.804826666666699</v>
      </c>
      <c r="CB39">
        <v>999.9</v>
      </c>
      <c r="CC39">
        <v>0</v>
      </c>
      <c r="CD39">
        <v>0</v>
      </c>
      <c r="CE39">
        <v>10002.9926666667</v>
      </c>
      <c r="CF39">
        <v>0</v>
      </c>
      <c r="CG39">
        <v>191.759633333333</v>
      </c>
      <c r="CH39">
        <v>1399.9846666666699</v>
      </c>
      <c r="CI39">
        <v>0.90000096666666696</v>
      </c>
      <c r="CJ39">
        <v>9.9999406666666693E-2</v>
      </c>
      <c r="CK39">
        <v>0</v>
      </c>
      <c r="CL39">
        <v>737.565333333333</v>
      </c>
      <c r="CM39">
        <v>4.9997499999999997</v>
      </c>
      <c r="CN39">
        <v>10177.0133333333</v>
      </c>
      <c r="CO39">
        <v>12177.916666666701</v>
      </c>
      <c r="CP39">
        <v>47.570533333333302</v>
      </c>
      <c r="CQ39">
        <v>49.183</v>
      </c>
      <c r="CR39">
        <v>48.274733333333302</v>
      </c>
      <c r="CS39">
        <v>49.082999999999998</v>
      </c>
      <c r="CT39">
        <v>49.4998</v>
      </c>
      <c r="CU39">
        <v>1255.48933333333</v>
      </c>
      <c r="CV39">
        <v>139.49600000000001</v>
      </c>
      <c r="CW39">
        <v>0</v>
      </c>
      <c r="CX39">
        <v>359.09999990463302</v>
      </c>
      <c r="CY39">
        <v>0</v>
      </c>
      <c r="CZ39">
        <v>726.63740677398698</v>
      </c>
      <c r="DA39">
        <v>1.11340758666877</v>
      </c>
      <c r="DB39">
        <v>20.969724529705001</v>
      </c>
      <c r="DC39">
        <v>15118.9119896431</v>
      </c>
      <c r="DD39">
        <v>15</v>
      </c>
      <c r="DE39">
        <v>1605215090.5</v>
      </c>
      <c r="DF39" t="s">
        <v>383</v>
      </c>
      <c r="DG39">
        <v>1605215090.5</v>
      </c>
      <c r="DH39">
        <v>1605215086</v>
      </c>
      <c r="DI39">
        <v>5</v>
      </c>
      <c r="DJ39">
        <v>9.7000000000000003E-2</v>
      </c>
      <c r="DK39">
        <v>0.13800000000000001</v>
      </c>
      <c r="DL39">
        <v>2.1859999999999999</v>
      </c>
      <c r="DM39">
        <v>0.67800000000000005</v>
      </c>
      <c r="DN39">
        <v>400</v>
      </c>
      <c r="DO39">
        <v>36</v>
      </c>
      <c r="DP39">
        <v>0.34</v>
      </c>
      <c r="DQ39">
        <v>0.13</v>
      </c>
      <c r="DR39">
        <v>224.133314539618</v>
      </c>
      <c r="DS39">
        <v>6.1470171499501101</v>
      </c>
      <c r="DT39">
        <v>0.53879845476267196</v>
      </c>
      <c r="DU39">
        <v>0</v>
      </c>
      <c r="DV39">
        <v>-409.11667741935503</v>
      </c>
      <c r="DW39">
        <v>5.5753548387109602</v>
      </c>
      <c r="DX39">
        <v>0.421915171652745</v>
      </c>
      <c r="DY39">
        <v>0</v>
      </c>
      <c r="DZ39">
        <v>-2.2800764516129002</v>
      </c>
      <c r="EA39">
        <v>-8.6501917741935497</v>
      </c>
      <c r="EB39">
        <v>0.64689507056374096</v>
      </c>
      <c r="EC39">
        <v>0</v>
      </c>
      <c r="ED39">
        <v>0</v>
      </c>
      <c r="EE39">
        <v>3</v>
      </c>
      <c r="EF39" t="s">
        <v>291</v>
      </c>
      <c r="EG39">
        <v>100</v>
      </c>
      <c r="EH39">
        <v>100</v>
      </c>
      <c r="EI39">
        <v>2.1859999999999999</v>
      </c>
      <c r="EJ39">
        <v>0.67769999999999997</v>
      </c>
      <c r="EK39">
        <v>2.1858571428570599</v>
      </c>
      <c r="EL39">
        <v>0</v>
      </c>
      <c r="EM39">
        <v>0</v>
      </c>
      <c r="EN39">
        <v>0</v>
      </c>
      <c r="EO39">
        <v>0.67765500000000101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23.6</v>
      </c>
      <c r="EX39">
        <v>23.7</v>
      </c>
      <c r="EY39">
        <v>2</v>
      </c>
      <c r="EZ39">
        <v>510.97500000000002</v>
      </c>
      <c r="FA39">
        <v>515.37199999999996</v>
      </c>
      <c r="FB39">
        <v>36.360599999999998</v>
      </c>
      <c r="FC39">
        <v>34.0535</v>
      </c>
      <c r="FD39">
        <v>30.000800000000002</v>
      </c>
      <c r="FE39">
        <v>33.813200000000002</v>
      </c>
      <c r="FF39">
        <v>33.765599999999999</v>
      </c>
      <c r="FG39">
        <v>22.7727</v>
      </c>
      <c r="FH39">
        <v>0</v>
      </c>
      <c r="FI39">
        <v>100</v>
      </c>
      <c r="FJ39">
        <v>-999.9</v>
      </c>
      <c r="FK39">
        <v>400</v>
      </c>
      <c r="FL39">
        <v>37.375999999999998</v>
      </c>
      <c r="FM39">
        <v>101.29900000000001</v>
      </c>
      <c r="FN39">
        <v>100.60599999999999</v>
      </c>
    </row>
    <row r="40" spans="1:170" x14ac:dyDescent="0.25">
      <c r="A40">
        <v>24</v>
      </c>
      <c r="B40">
        <v>1605217264.5999999</v>
      </c>
      <c r="C40">
        <v>7298.5</v>
      </c>
      <c r="D40" t="s">
        <v>395</v>
      </c>
      <c r="E40" t="s">
        <v>396</v>
      </c>
      <c r="F40" t="s">
        <v>393</v>
      </c>
      <c r="G40" t="s">
        <v>310</v>
      </c>
      <c r="H40">
        <v>1605217256.8499999</v>
      </c>
      <c r="I40">
        <f t="shared" si="0"/>
        <v>3.2788915406235792E-3</v>
      </c>
      <c r="J40">
        <f t="shared" si="1"/>
        <v>11.615091358016914</v>
      </c>
      <c r="K40">
        <f t="shared" si="2"/>
        <v>384.55799999999999</v>
      </c>
      <c r="L40">
        <f t="shared" si="3"/>
        <v>202.87518927402303</v>
      </c>
      <c r="M40">
        <f t="shared" si="4"/>
        <v>20.665239799299929</v>
      </c>
      <c r="N40">
        <f t="shared" si="5"/>
        <v>39.171784953975866</v>
      </c>
      <c r="O40">
        <f t="shared" si="6"/>
        <v>0.11277494511961803</v>
      </c>
      <c r="P40">
        <f t="shared" si="7"/>
        <v>2.9600147163124229</v>
      </c>
      <c r="Q40">
        <f t="shared" si="8"/>
        <v>0.11044119899599489</v>
      </c>
      <c r="R40">
        <f t="shared" si="9"/>
        <v>6.9231404805179808E-2</v>
      </c>
      <c r="S40">
        <f t="shared" si="10"/>
        <v>231.29150949691413</v>
      </c>
      <c r="T40">
        <f t="shared" si="11"/>
        <v>38.714110371812268</v>
      </c>
      <c r="U40">
        <f t="shared" si="12"/>
        <v>37.937163333333302</v>
      </c>
      <c r="V40">
        <f t="shared" si="13"/>
        <v>6.6346421542596641</v>
      </c>
      <c r="W40">
        <f t="shared" si="14"/>
        <v>55.907479152550799</v>
      </c>
      <c r="X40">
        <f t="shared" si="15"/>
        <v>3.7648386830401952</v>
      </c>
      <c r="Y40">
        <f t="shared" si="16"/>
        <v>6.73405193742924</v>
      </c>
      <c r="Z40">
        <f t="shared" si="17"/>
        <v>2.8698034712194689</v>
      </c>
      <c r="AA40">
        <f t="shared" si="18"/>
        <v>-144.59911694149986</v>
      </c>
      <c r="AB40">
        <f t="shared" si="19"/>
        <v>43.818094383870665</v>
      </c>
      <c r="AC40">
        <f t="shared" si="20"/>
        <v>3.5617542845434964</v>
      </c>
      <c r="AD40">
        <f t="shared" si="21"/>
        <v>134.07224122382843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51863.03118705318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397</v>
      </c>
      <c r="AQ40">
        <v>723.726841356774</v>
      </c>
      <c r="AR40">
        <v>964.11</v>
      </c>
      <c r="AS40">
        <f t="shared" si="27"/>
        <v>0.24933167236438369</v>
      </c>
      <c r="AT40">
        <v>0.5</v>
      </c>
      <c r="AU40">
        <f t="shared" si="28"/>
        <v>1180.1888107833095</v>
      </c>
      <c r="AV40">
        <f t="shared" si="29"/>
        <v>11.615091358016914</v>
      </c>
      <c r="AW40">
        <f t="shared" si="30"/>
        <v>147.12922494916788</v>
      </c>
      <c r="AX40">
        <f t="shared" si="31"/>
        <v>0.46478098972108994</v>
      </c>
      <c r="AY40">
        <f t="shared" si="32"/>
        <v>1.0331261173151236E-2</v>
      </c>
      <c r="AZ40">
        <f t="shared" si="33"/>
        <v>2.3835143292777792</v>
      </c>
      <c r="BA40" t="s">
        <v>398</v>
      </c>
      <c r="BB40">
        <v>516.01</v>
      </c>
      <c r="BC40">
        <f t="shared" si="34"/>
        <v>448.1</v>
      </c>
      <c r="BD40">
        <f t="shared" si="35"/>
        <v>0.53644980728236102</v>
      </c>
      <c r="BE40">
        <f t="shared" si="36"/>
        <v>0.83682134832688171</v>
      </c>
      <c r="BF40">
        <f t="shared" si="37"/>
        <v>0.96681890285095318</v>
      </c>
      <c r="BG40">
        <f t="shared" si="38"/>
        <v>0.90236677275066868</v>
      </c>
      <c r="BH40">
        <f t="shared" si="39"/>
        <v>1400.0046666666699</v>
      </c>
      <c r="BI40">
        <f t="shared" si="40"/>
        <v>1180.1888107833095</v>
      </c>
      <c r="BJ40">
        <f t="shared" si="41"/>
        <v>0.84298919773836956</v>
      </c>
      <c r="BK40">
        <f t="shared" si="42"/>
        <v>0.19597839547673934</v>
      </c>
      <c r="BL40">
        <v>6</v>
      </c>
      <c r="BM40">
        <v>0.5</v>
      </c>
      <c r="BN40" t="s">
        <v>289</v>
      </c>
      <c r="BO40">
        <v>2</v>
      </c>
      <c r="BP40">
        <v>1605217256.8499999</v>
      </c>
      <c r="BQ40">
        <v>384.55799999999999</v>
      </c>
      <c r="BR40">
        <v>400.00863333333302</v>
      </c>
      <c r="BS40">
        <v>36.960246666666698</v>
      </c>
      <c r="BT40">
        <v>33.171146666666701</v>
      </c>
      <c r="BU40">
        <v>382.372166666667</v>
      </c>
      <c r="BV40">
        <v>36.282586666666703</v>
      </c>
      <c r="BW40">
        <v>500.018933333333</v>
      </c>
      <c r="BX40">
        <v>101.761833333333</v>
      </c>
      <c r="BY40">
        <v>0.100005333333333</v>
      </c>
      <c r="BZ40">
        <v>38.211746666666699</v>
      </c>
      <c r="CA40">
        <v>37.937163333333302</v>
      </c>
      <c r="CB40">
        <v>999.9</v>
      </c>
      <c r="CC40">
        <v>0</v>
      </c>
      <c r="CD40">
        <v>0</v>
      </c>
      <c r="CE40">
        <v>9998.5473333333302</v>
      </c>
      <c r="CF40">
        <v>0</v>
      </c>
      <c r="CG40">
        <v>244.21826666666701</v>
      </c>
      <c r="CH40">
        <v>1400.0046666666699</v>
      </c>
      <c r="CI40">
        <v>0.90000400000000003</v>
      </c>
      <c r="CJ40">
        <v>9.9996189999999999E-2</v>
      </c>
      <c r="CK40">
        <v>0</v>
      </c>
      <c r="CL40">
        <v>612.51593333333301</v>
      </c>
      <c r="CM40">
        <v>4.9997499999999997</v>
      </c>
      <c r="CN40">
        <v>8575.6</v>
      </c>
      <c r="CO40">
        <v>12178.1</v>
      </c>
      <c r="CP40">
        <v>49.024700000000003</v>
      </c>
      <c r="CQ40">
        <v>50.4831</v>
      </c>
      <c r="CR40">
        <v>49.791366666666697</v>
      </c>
      <c r="CS40">
        <v>50.062100000000001</v>
      </c>
      <c r="CT40">
        <v>50.914266666666698</v>
      </c>
      <c r="CU40">
        <v>1255.51133333333</v>
      </c>
      <c r="CV40">
        <v>139.49666666666701</v>
      </c>
      <c r="CW40">
        <v>0</v>
      </c>
      <c r="CX40">
        <v>423.39999985694902</v>
      </c>
      <c r="CY40">
        <v>0</v>
      </c>
      <c r="CZ40">
        <v>723.726841356774</v>
      </c>
      <c r="DA40">
        <v>0.97850753819472303</v>
      </c>
      <c r="DB40">
        <v>15.2811414025121</v>
      </c>
      <c r="DC40">
        <v>14833.3104367427</v>
      </c>
      <c r="DD40">
        <v>15</v>
      </c>
      <c r="DE40">
        <v>1605215090.5</v>
      </c>
      <c r="DF40" t="s">
        <v>383</v>
      </c>
      <c r="DG40">
        <v>1605215090.5</v>
      </c>
      <c r="DH40">
        <v>1605215086</v>
      </c>
      <c r="DI40">
        <v>5</v>
      </c>
      <c r="DJ40">
        <v>9.7000000000000003E-2</v>
      </c>
      <c r="DK40">
        <v>0.13800000000000001</v>
      </c>
      <c r="DL40">
        <v>2.1859999999999999</v>
      </c>
      <c r="DM40">
        <v>0.67800000000000005</v>
      </c>
      <c r="DN40">
        <v>400</v>
      </c>
      <c r="DO40">
        <v>36</v>
      </c>
      <c r="DP40">
        <v>0.34</v>
      </c>
      <c r="DQ40">
        <v>0.13</v>
      </c>
      <c r="DR40">
        <v>224.133314539618</v>
      </c>
      <c r="DS40">
        <v>6.1470171499501101</v>
      </c>
      <c r="DT40">
        <v>0.53879845476267196</v>
      </c>
      <c r="DU40">
        <v>0</v>
      </c>
      <c r="DV40">
        <v>-409.11667741935503</v>
      </c>
      <c r="DW40">
        <v>5.5753548387109602</v>
      </c>
      <c r="DX40">
        <v>0.421915171652745</v>
      </c>
      <c r="DY40">
        <v>0</v>
      </c>
      <c r="DZ40">
        <v>-2.2800764516129002</v>
      </c>
      <c r="EA40">
        <v>-8.6501917741935497</v>
      </c>
      <c r="EB40">
        <v>0.64689507056374096</v>
      </c>
      <c r="EC40">
        <v>0</v>
      </c>
      <c r="ED40">
        <v>0</v>
      </c>
      <c r="EE40">
        <v>3</v>
      </c>
      <c r="EF40" t="s">
        <v>291</v>
      </c>
      <c r="EG40">
        <v>100</v>
      </c>
      <c r="EH40">
        <v>100</v>
      </c>
      <c r="EI40">
        <v>2.1850000000000001</v>
      </c>
      <c r="EJ40">
        <v>0.67759999999999998</v>
      </c>
      <c r="EK40">
        <v>2.1858571428570599</v>
      </c>
      <c r="EL40">
        <v>0</v>
      </c>
      <c r="EM40">
        <v>0</v>
      </c>
      <c r="EN40">
        <v>0</v>
      </c>
      <c r="EO40">
        <v>0.67765500000000101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36.200000000000003</v>
      </c>
      <c r="EX40">
        <v>36.299999999999997</v>
      </c>
      <c r="EY40">
        <v>2</v>
      </c>
      <c r="EZ40">
        <v>501.65800000000002</v>
      </c>
      <c r="FA40">
        <v>514.12</v>
      </c>
      <c r="FB40">
        <v>36.890599999999999</v>
      </c>
      <c r="FC40">
        <v>34.478299999999997</v>
      </c>
      <c r="FD40">
        <v>29.9998</v>
      </c>
      <c r="FE40">
        <v>34.225999999999999</v>
      </c>
      <c r="FF40">
        <v>34.162799999999997</v>
      </c>
      <c r="FG40">
        <v>22.720700000000001</v>
      </c>
      <c r="FH40">
        <v>0</v>
      </c>
      <c r="FI40">
        <v>100</v>
      </c>
      <c r="FJ40">
        <v>-999.9</v>
      </c>
      <c r="FK40">
        <v>400</v>
      </c>
      <c r="FL40">
        <v>37.375999999999998</v>
      </c>
      <c r="FM40">
        <v>101.256</v>
      </c>
      <c r="FN40">
        <v>100.56100000000001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399</v>
      </c>
      <c r="B15" t="s">
        <v>400</v>
      </c>
    </row>
    <row r="16" spans="1:2" x14ac:dyDescent="0.25">
      <c r="A16" t="s">
        <v>401</v>
      </c>
      <c r="B16" t="s">
        <v>402</v>
      </c>
    </row>
    <row r="17" spans="1:2" x14ac:dyDescent="0.25">
      <c r="A17" t="s">
        <v>403</v>
      </c>
      <c r="B17" t="s">
        <v>402</v>
      </c>
    </row>
    <row r="18" spans="1:2" x14ac:dyDescent="0.25">
      <c r="A18" t="s">
        <v>404</v>
      </c>
      <c r="B18" t="s">
        <v>402</v>
      </c>
    </row>
    <row r="19" spans="1:2" x14ac:dyDescent="0.25">
      <c r="A19" t="s">
        <v>405</v>
      </c>
      <c r="B19" t="s">
        <v>402</v>
      </c>
    </row>
    <row r="20" spans="1:2" x14ac:dyDescent="0.25">
      <c r="A20" t="s">
        <v>406</v>
      </c>
      <c r="B20" t="s">
        <v>402</v>
      </c>
    </row>
    <row r="21" spans="1:2" x14ac:dyDescent="0.25">
      <c r="A21" t="s">
        <v>407</v>
      </c>
      <c r="B21" t="s">
        <v>402</v>
      </c>
    </row>
    <row r="22" spans="1:2" x14ac:dyDescent="0.25">
      <c r="A22" t="s">
        <v>408</v>
      </c>
      <c r="B22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2020-11-12T14:01:27Z</dcterms:created>
  <dcterms:modified xsi:type="dcterms:W3CDTF">2021-05-13T19:04:39Z</dcterms:modified>
</cp:coreProperties>
</file>