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518D51D1-A740-42A7-B06F-39FBE0F0E819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2" i="1" l="1"/>
  <c r="BJ42" i="1"/>
  <c r="BI42" i="1"/>
  <c r="AU42" i="1" s="1"/>
  <c r="BH42" i="1"/>
  <c r="BG42" i="1"/>
  <c r="BF42" i="1"/>
  <c r="BE42" i="1"/>
  <c r="BD42" i="1"/>
  <c r="BC42" i="1"/>
  <c r="AZ42" i="1"/>
  <c r="AX42" i="1"/>
  <c r="AS42" i="1"/>
  <c r="AM42" i="1"/>
  <c r="AN42" i="1" s="1"/>
  <c r="AI42" i="1"/>
  <c r="AG42" i="1" s="1"/>
  <c r="Y42" i="1"/>
  <c r="X42" i="1"/>
  <c r="W42" i="1" s="1"/>
  <c r="S42" i="1"/>
  <c r="P42" i="1"/>
  <c r="BK41" i="1"/>
  <c r="BJ41" i="1"/>
  <c r="BH41" i="1"/>
  <c r="BI41" i="1" s="1"/>
  <c r="BG41" i="1"/>
  <c r="BF41" i="1"/>
  <c r="BE41" i="1"/>
  <c r="BD41" i="1"/>
  <c r="BC41" i="1"/>
  <c r="AZ41" i="1"/>
  <c r="AX41" i="1"/>
  <c r="AV41" i="1"/>
  <c r="AS41" i="1"/>
  <c r="AN41" i="1"/>
  <c r="AM41" i="1"/>
  <c r="AI41" i="1"/>
  <c r="AH41" i="1"/>
  <c r="AG41" i="1"/>
  <c r="I41" i="1" s="1"/>
  <c r="Y41" i="1"/>
  <c r="X41" i="1"/>
  <c r="W41" i="1" s="1"/>
  <c r="P41" i="1"/>
  <c r="N41" i="1"/>
  <c r="K41" i="1"/>
  <c r="J41" i="1"/>
  <c r="BK40" i="1"/>
  <c r="S40" i="1" s="1"/>
  <c r="BJ40" i="1"/>
  <c r="BH40" i="1"/>
  <c r="BI40" i="1" s="1"/>
  <c r="AU40" i="1" s="1"/>
  <c r="AW40" i="1" s="1"/>
  <c r="BG40" i="1"/>
  <c r="BF40" i="1"/>
  <c r="BE40" i="1"/>
  <c r="BD40" i="1"/>
  <c r="BC40" i="1"/>
  <c r="AX40" i="1" s="1"/>
  <c r="AZ40" i="1"/>
  <c r="AS40" i="1"/>
  <c r="AN40" i="1"/>
  <c r="AM40" i="1"/>
  <c r="AI40" i="1"/>
  <c r="AG40" i="1"/>
  <c r="I40" i="1" s="1"/>
  <c r="AA40" i="1"/>
  <c r="Y40" i="1"/>
  <c r="X40" i="1"/>
  <c r="W40" i="1"/>
  <c r="P40" i="1"/>
  <c r="N40" i="1"/>
  <c r="K40" i="1"/>
  <c r="BK39" i="1"/>
  <c r="BJ39" i="1"/>
  <c r="BI39" i="1" s="1"/>
  <c r="BH39" i="1"/>
  <c r="BG39" i="1"/>
  <c r="BF39" i="1"/>
  <c r="BE39" i="1"/>
  <c r="BD39" i="1"/>
  <c r="BC39" i="1"/>
  <c r="AX39" i="1" s="1"/>
  <c r="AZ39" i="1"/>
  <c r="AS39" i="1"/>
  <c r="AM39" i="1"/>
  <c r="AN39" i="1" s="1"/>
  <c r="AI39" i="1"/>
  <c r="AG39" i="1" s="1"/>
  <c r="Y39" i="1"/>
  <c r="X39" i="1"/>
  <c r="W39" i="1" s="1"/>
  <c r="P39" i="1"/>
  <c r="N39" i="1"/>
  <c r="BK38" i="1"/>
  <c r="BJ38" i="1"/>
  <c r="BI38" i="1"/>
  <c r="BH38" i="1"/>
  <c r="BG38" i="1"/>
  <c r="BF38" i="1"/>
  <c r="BE38" i="1"/>
  <c r="BD38" i="1"/>
  <c r="BC38" i="1"/>
  <c r="AX38" i="1" s="1"/>
  <c r="AZ38" i="1"/>
  <c r="AS38" i="1"/>
  <c r="AN38" i="1"/>
  <c r="AM38" i="1"/>
  <c r="AI38" i="1"/>
  <c r="AG38" i="1" s="1"/>
  <c r="Y38" i="1"/>
  <c r="W38" i="1" s="1"/>
  <c r="X38" i="1"/>
  <c r="P38" i="1"/>
  <c r="I38" i="1"/>
  <c r="AA38" i="1" s="1"/>
  <c r="BK37" i="1"/>
  <c r="BJ37" i="1"/>
  <c r="BH37" i="1"/>
  <c r="BI37" i="1" s="1"/>
  <c r="BG37" i="1"/>
  <c r="BF37" i="1"/>
  <c r="BE37" i="1"/>
  <c r="BD37" i="1"/>
  <c r="BC37" i="1"/>
  <c r="AZ37" i="1"/>
  <c r="AX37" i="1"/>
  <c r="AS37" i="1"/>
  <c r="AN37" i="1"/>
  <c r="AM37" i="1"/>
  <c r="AI37" i="1"/>
  <c r="AH37" i="1"/>
  <c r="AG37" i="1"/>
  <c r="J37" i="1" s="1"/>
  <c r="AV37" i="1" s="1"/>
  <c r="Y37" i="1"/>
  <c r="X37" i="1"/>
  <c r="W37" i="1" s="1"/>
  <c r="P37" i="1"/>
  <c r="BK36" i="1"/>
  <c r="BJ36" i="1"/>
  <c r="BI36" i="1" s="1"/>
  <c r="AU36" i="1" s="1"/>
  <c r="BH36" i="1"/>
  <c r="BG36" i="1"/>
  <c r="BF36" i="1"/>
  <c r="BE36" i="1"/>
  <c r="BD36" i="1"/>
  <c r="BC36" i="1"/>
  <c r="AX36" i="1" s="1"/>
  <c r="AZ36" i="1"/>
  <c r="AW36" i="1"/>
  <c r="AS36" i="1"/>
  <c r="AN36" i="1"/>
  <c r="AM36" i="1"/>
  <c r="AI36" i="1"/>
  <c r="AG36" i="1"/>
  <c r="Y36" i="1"/>
  <c r="X36" i="1"/>
  <c r="W36" i="1"/>
  <c r="P36" i="1"/>
  <c r="K36" i="1"/>
  <c r="BK35" i="1"/>
  <c r="BJ35" i="1"/>
  <c r="BI35" i="1" s="1"/>
  <c r="BH35" i="1"/>
  <c r="BG35" i="1"/>
  <c r="BF35" i="1"/>
  <c r="BE35" i="1"/>
  <c r="BD35" i="1"/>
  <c r="BC35" i="1"/>
  <c r="AX35" i="1" s="1"/>
  <c r="AZ35" i="1"/>
  <c r="AV35" i="1"/>
  <c r="AS35" i="1"/>
  <c r="AM35" i="1"/>
  <c r="AN35" i="1" s="1"/>
  <c r="AI35" i="1"/>
  <c r="AG35" i="1"/>
  <c r="AH35" i="1" s="1"/>
  <c r="Y35" i="1"/>
  <c r="X35" i="1"/>
  <c r="W35" i="1"/>
  <c r="P35" i="1"/>
  <c r="N35" i="1"/>
  <c r="J35" i="1"/>
  <c r="BK34" i="1"/>
  <c r="BJ34" i="1"/>
  <c r="BI34" i="1"/>
  <c r="S34" i="1" s="1"/>
  <c r="BH34" i="1"/>
  <c r="BG34" i="1"/>
  <c r="BF34" i="1"/>
  <c r="BE34" i="1"/>
  <c r="BD34" i="1"/>
  <c r="BC34" i="1"/>
  <c r="AZ34" i="1"/>
  <c r="AX34" i="1"/>
  <c r="AS34" i="1"/>
  <c r="AM34" i="1"/>
  <c r="AN34" i="1" s="1"/>
  <c r="AI34" i="1"/>
  <c r="AG34" i="1" s="1"/>
  <c r="Y34" i="1"/>
  <c r="X34" i="1"/>
  <c r="W34" i="1" s="1"/>
  <c r="P34" i="1"/>
  <c r="I34" i="1"/>
  <c r="AA34" i="1" s="1"/>
  <c r="BK33" i="1"/>
  <c r="BJ33" i="1"/>
  <c r="BH33" i="1"/>
  <c r="BI33" i="1" s="1"/>
  <c r="AU33" i="1" s="1"/>
  <c r="BG33" i="1"/>
  <c r="BF33" i="1"/>
  <c r="BE33" i="1"/>
  <c r="BD33" i="1"/>
  <c r="BC33" i="1"/>
  <c r="AZ33" i="1"/>
  <c r="AX33" i="1"/>
  <c r="AS33" i="1"/>
  <c r="AW33" i="1" s="1"/>
  <c r="AN33" i="1"/>
  <c r="AM33" i="1"/>
  <c r="AI33" i="1"/>
  <c r="AH33" i="1"/>
  <c r="AG33" i="1"/>
  <c r="N33" i="1" s="1"/>
  <c r="Y33" i="1"/>
  <c r="X33" i="1"/>
  <c r="W33" i="1" s="1"/>
  <c r="S33" i="1"/>
  <c r="P33" i="1"/>
  <c r="K33" i="1"/>
  <c r="J33" i="1"/>
  <c r="AV33" i="1" s="1"/>
  <c r="BK32" i="1"/>
  <c r="S32" i="1" s="1"/>
  <c r="BJ32" i="1"/>
  <c r="BH32" i="1"/>
  <c r="BI32" i="1" s="1"/>
  <c r="AU32" i="1" s="1"/>
  <c r="AW32" i="1" s="1"/>
  <c r="BG32" i="1"/>
  <c r="BF32" i="1"/>
  <c r="BE32" i="1"/>
  <c r="BD32" i="1"/>
  <c r="BC32" i="1"/>
  <c r="AX32" i="1" s="1"/>
  <c r="AZ32" i="1"/>
  <c r="AS32" i="1"/>
  <c r="AN32" i="1"/>
  <c r="AM32" i="1"/>
  <c r="AI32" i="1"/>
  <c r="AG32" i="1"/>
  <c r="Y32" i="1"/>
  <c r="X32" i="1"/>
  <c r="W32" i="1"/>
  <c r="P32" i="1"/>
  <c r="BK31" i="1"/>
  <c r="BJ31" i="1"/>
  <c r="BI31" i="1" s="1"/>
  <c r="BH31" i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AH31" i="1" s="1"/>
  <c r="Y31" i="1"/>
  <c r="X31" i="1"/>
  <c r="W31" i="1" s="1"/>
  <c r="P31" i="1"/>
  <c r="N31" i="1"/>
  <c r="K31" i="1"/>
  <c r="J31" i="1"/>
  <c r="AV31" i="1" s="1"/>
  <c r="I31" i="1"/>
  <c r="BK30" i="1"/>
  <c r="BJ30" i="1"/>
  <c r="BI30" i="1"/>
  <c r="S30" i="1" s="1"/>
  <c r="T30" i="1" s="1"/>
  <c r="U30" i="1" s="1"/>
  <c r="BH30" i="1"/>
  <c r="BG30" i="1"/>
  <c r="BF30" i="1"/>
  <c r="BE30" i="1"/>
  <c r="BD30" i="1"/>
  <c r="BC30" i="1"/>
  <c r="AX30" i="1" s="1"/>
  <c r="AZ30" i="1"/>
  <c r="AS30" i="1"/>
  <c r="AN30" i="1"/>
  <c r="AM30" i="1"/>
  <c r="AI30" i="1"/>
  <c r="AG30" i="1" s="1"/>
  <c r="Y30" i="1"/>
  <c r="X30" i="1"/>
  <c r="W30" i="1" s="1"/>
  <c r="P30" i="1"/>
  <c r="N30" i="1"/>
  <c r="I30" i="1"/>
  <c r="AA30" i="1" s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N29" i="1"/>
  <c r="AM29" i="1"/>
  <c r="AI29" i="1"/>
  <c r="AG29" i="1" s="1"/>
  <c r="Y29" i="1"/>
  <c r="W29" i="1" s="1"/>
  <c r="X29" i="1"/>
  <c r="P29" i="1"/>
  <c r="BK28" i="1"/>
  <c r="BJ28" i="1"/>
  <c r="BI28" i="1" s="1"/>
  <c r="AU28" i="1" s="1"/>
  <c r="BH28" i="1"/>
  <c r="BG28" i="1"/>
  <c r="BF28" i="1"/>
  <c r="BE28" i="1"/>
  <c r="BD28" i="1"/>
  <c r="BC28" i="1"/>
  <c r="AX28" i="1" s="1"/>
  <c r="AZ28" i="1"/>
  <c r="AS28" i="1"/>
  <c r="AW28" i="1" s="1"/>
  <c r="AN28" i="1"/>
  <c r="AM28" i="1"/>
  <c r="AI28" i="1"/>
  <c r="AG28" i="1"/>
  <c r="Y28" i="1"/>
  <c r="X28" i="1"/>
  <c r="W28" i="1"/>
  <c r="S28" i="1"/>
  <c r="P28" i="1"/>
  <c r="K28" i="1"/>
  <c r="BK27" i="1"/>
  <c r="BJ27" i="1"/>
  <c r="BI27" i="1" s="1"/>
  <c r="S27" i="1" s="1"/>
  <c r="BH27" i="1"/>
  <c r="BG27" i="1"/>
  <c r="BF27" i="1"/>
  <c r="BE27" i="1"/>
  <c r="BD27" i="1"/>
  <c r="BC27" i="1"/>
  <c r="AX27" i="1" s="1"/>
  <c r="AZ27" i="1"/>
  <c r="AV27" i="1"/>
  <c r="AS27" i="1"/>
  <c r="AM27" i="1"/>
  <c r="AN27" i="1" s="1"/>
  <c r="AI27" i="1"/>
  <c r="AG27" i="1"/>
  <c r="Y27" i="1"/>
  <c r="X27" i="1"/>
  <c r="W27" i="1"/>
  <c r="P27" i="1"/>
  <c r="N27" i="1"/>
  <c r="J27" i="1"/>
  <c r="BK26" i="1"/>
  <c r="BJ26" i="1"/>
  <c r="BH26" i="1"/>
  <c r="BI26" i="1" s="1"/>
  <c r="BG26" i="1"/>
  <c r="BF26" i="1"/>
  <c r="BE26" i="1"/>
  <c r="BD26" i="1"/>
  <c r="BC26" i="1"/>
  <c r="AZ26" i="1"/>
  <c r="AX26" i="1"/>
  <c r="AS26" i="1"/>
  <c r="AM26" i="1"/>
  <c r="AN26" i="1" s="1"/>
  <c r="AI26" i="1"/>
  <c r="AG26" i="1" s="1"/>
  <c r="AH26" i="1"/>
  <c r="Y26" i="1"/>
  <c r="X26" i="1"/>
  <c r="P26" i="1"/>
  <c r="I26" i="1"/>
  <c r="AA26" i="1" s="1"/>
  <c r="BK25" i="1"/>
  <c r="BJ25" i="1"/>
  <c r="BH25" i="1"/>
  <c r="BI25" i="1" s="1"/>
  <c r="S25" i="1" s="1"/>
  <c r="BG25" i="1"/>
  <c r="BF25" i="1"/>
  <c r="BE25" i="1"/>
  <c r="BD25" i="1"/>
  <c r="BC25" i="1"/>
  <c r="AX25" i="1" s="1"/>
  <c r="AZ25" i="1"/>
  <c r="AU25" i="1"/>
  <c r="AS25" i="1"/>
  <c r="AW25" i="1" s="1"/>
  <c r="AN25" i="1"/>
  <c r="AM25" i="1"/>
  <c r="AI25" i="1"/>
  <c r="AH25" i="1"/>
  <c r="AG25" i="1"/>
  <c r="N25" i="1" s="1"/>
  <c r="Y25" i="1"/>
  <c r="X25" i="1"/>
  <c r="W25" i="1" s="1"/>
  <c r="P25" i="1"/>
  <c r="K25" i="1"/>
  <c r="J25" i="1"/>
  <c r="AV25" i="1" s="1"/>
  <c r="AY25" i="1" s="1"/>
  <c r="BK24" i="1"/>
  <c r="S24" i="1" s="1"/>
  <c r="BJ24" i="1"/>
  <c r="BH24" i="1"/>
  <c r="BI24" i="1" s="1"/>
  <c r="BG24" i="1"/>
  <c r="BF24" i="1"/>
  <c r="BE24" i="1"/>
  <c r="BD24" i="1"/>
  <c r="BC24" i="1"/>
  <c r="AX24" i="1" s="1"/>
  <c r="AZ24" i="1"/>
  <c r="AU24" i="1"/>
  <c r="AW24" i="1" s="1"/>
  <c r="AS24" i="1"/>
  <c r="AN24" i="1"/>
  <c r="AM24" i="1"/>
  <c r="AI24" i="1"/>
  <c r="AG24" i="1"/>
  <c r="Y24" i="1"/>
  <c r="X24" i="1"/>
  <c r="W24" i="1" s="1"/>
  <c r="P24" i="1"/>
  <c r="K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N23" i="1" s="1"/>
  <c r="AH23" i="1"/>
  <c r="AA23" i="1"/>
  <c r="Y23" i="1"/>
  <c r="X23" i="1"/>
  <c r="W23" i="1" s="1"/>
  <c r="P23" i="1"/>
  <c r="J23" i="1"/>
  <c r="AV23" i="1" s="1"/>
  <c r="I23" i="1"/>
  <c r="BK22" i="1"/>
  <c r="BJ22" i="1"/>
  <c r="BI22" i="1"/>
  <c r="AU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I22" i="1" s="1"/>
  <c r="Y22" i="1"/>
  <c r="X22" i="1"/>
  <c r="W22" i="1" s="1"/>
  <c r="S22" i="1"/>
  <c r="P22" i="1"/>
  <c r="K22" i="1"/>
  <c r="BK21" i="1"/>
  <c r="BJ21" i="1"/>
  <c r="BI21" i="1"/>
  <c r="AU21" i="1" s="1"/>
  <c r="BH21" i="1"/>
  <c r="BG21" i="1"/>
  <c r="BF21" i="1"/>
  <c r="BE21" i="1"/>
  <c r="BD21" i="1"/>
  <c r="BC21" i="1"/>
  <c r="AX21" i="1" s="1"/>
  <c r="AZ21" i="1"/>
  <c r="AW21" i="1"/>
  <c r="AS21" i="1"/>
  <c r="AN21" i="1"/>
  <c r="AM21" i="1"/>
  <c r="AI21" i="1"/>
  <c r="AG21" i="1" s="1"/>
  <c r="Y21" i="1"/>
  <c r="X21" i="1"/>
  <c r="W21" i="1"/>
  <c r="S21" i="1"/>
  <c r="P21" i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N18" i="1"/>
  <c r="AM18" i="1"/>
  <c r="AI18" i="1"/>
  <c r="AG18" i="1"/>
  <c r="N18" i="1" s="1"/>
  <c r="Y18" i="1"/>
  <c r="X18" i="1"/>
  <c r="W18" i="1"/>
  <c r="P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I17" i="1" s="1"/>
  <c r="Y17" i="1"/>
  <c r="X17" i="1"/>
  <c r="W17" i="1"/>
  <c r="P17" i="1"/>
  <c r="J17" i="1"/>
  <c r="AV17" i="1" s="1"/>
  <c r="AH19" i="1" l="1"/>
  <c r="K19" i="1"/>
  <c r="N19" i="1"/>
  <c r="J19" i="1"/>
  <c r="AV19" i="1" s="1"/>
  <c r="AY19" i="1" s="1"/>
  <c r="I19" i="1"/>
  <c r="AU18" i="1"/>
  <c r="AW18" i="1" s="1"/>
  <c r="S18" i="1"/>
  <c r="AU29" i="1"/>
  <c r="AW29" i="1" s="1"/>
  <c r="S29" i="1"/>
  <c r="AU31" i="1"/>
  <c r="AW31" i="1" s="1"/>
  <c r="S31" i="1"/>
  <c r="S19" i="1"/>
  <c r="AU19" i="1"/>
  <c r="AW19" i="1" s="1"/>
  <c r="J21" i="1"/>
  <c r="AV21" i="1" s="1"/>
  <c r="AY21" i="1" s="1"/>
  <c r="AH21" i="1"/>
  <c r="K21" i="1"/>
  <c r="I21" i="1"/>
  <c r="N21" i="1"/>
  <c r="S26" i="1"/>
  <c r="AU26" i="1"/>
  <c r="AW26" i="1" s="1"/>
  <c r="AU20" i="1"/>
  <c r="AW20" i="1" s="1"/>
  <c r="S20" i="1"/>
  <c r="AH20" i="1"/>
  <c r="N20" i="1"/>
  <c r="K20" i="1"/>
  <c r="J20" i="1"/>
  <c r="AV20" i="1" s="1"/>
  <c r="AY20" i="1" s="1"/>
  <c r="I20" i="1"/>
  <c r="AY31" i="1"/>
  <c r="AA17" i="1"/>
  <c r="AC30" i="1"/>
  <c r="AB30" i="1"/>
  <c r="V30" i="1"/>
  <c r="Z30" i="1" s="1"/>
  <c r="T32" i="1"/>
  <c r="U32" i="1" s="1"/>
  <c r="AY23" i="1"/>
  <c r="T21" i="1"/>
  <c r="U21" i="1" s="1"/>
  <c r="AA22" i="1"/>
  <c r="AU23" i="1"/>
  <c r="S23" i="1"/>
  <c r="J29" i="1"/>
  <c r="AV29" i="1" s="1"/>
  <c r="N29" i="1"/>
  <c r="K29" i="1"/>
  <c r="AH29" i="1"/>
  <c r="I29" i="1"/>
  <c r="T40" i="1"/>
  <c r="U40" i="1" s="1"/>
  <c r="AY17" i="1"/>
  <c r="AU17" i="1"/>
  <c r="AW17" i="1" s="1"/>
  <c r="S17" i="1"/>
  <c r="K17" i="1"/>
  <c r="AH18" i="1"/>
  <c r="K26" i="1"/>
  <c r="N26" i="1"/>
  <c r="I32" i="1"/>
  <c r="AH32" i="1"/>
  <c r="J32" i="1"/>
  <c r="AV32" i="1" s="1"/>
  <c r="AY32" i="1" s="1"/>
  <c r="AY33" i="1"/>
  <c r="AY35" i="1"/>
  <c r="AU35" i="1"/>
  <c r="AW35" i="1" s="1"/>
  <c r="S35" i="1"/>
  <c r="AU38" i="1"/>
  <c r="S38" i="1"/>
  <c r="AB40" i="1"/>
  <c r="AY41" i="1"/>
  <c r="AU41" i="1"/>
  <c r="S41" i="1"/>
  <c r="I18" i="1"/>
  <c r="T22" i="1"/>
  <c r="U22" i="1" s="1"/>
  <c r="I24" i="1"/>
  <c r="J24" i="1"/>
  <c r="AV24" i="1" s="1"/>
  <c r="AY24" i="1" s="1"/>
  <c r="AW30" i="1"/>
  <c r="K39" i="1"/>
  <c r="J39" i="1"/>
  <c r="AV39" i="1" s="1"/>
  <c r="AY39" i="1" s="1"/>
  <c r="I39" i="1"/>
  <c r="AH39" i="1"/>
  <c r="J18" i="1"/>
  <c r="AV18" i="1" s="1"/>
  <c r="AY18" i="1" s="1"/>
  <c r="J22" i="1"/>
  <c r="AV22" i="1" s="1"/>
  <c r="AY22" i="1" s="1"/>
  <c r="AH22" i="1"/>
  <c r="AH24" i="1"/>
  <c r="AU27" i="1"/>
  <c r="AW27" i="1" s="1"/>
  <c r="AU30" i="1"/>
  <c r="K34" i="1"/>
  <c r="J34" i="1"/>
  <c r="AV34" i="1" s="1"/>
  <c r="AH34" i="1"/>
  <c r="N34" i="1"/>
  <c r="J36" i="1"/>
  <c r="AV36" i="1" s="1"/>
  <c r="AY36" i="1" s="1"/>
  <c r="I36" i="1"/>
  <c r="AH36" i="1"/>
  <c r="N36" i="1"/>
  <c r="AA41" i="1"/>
  <c r="K42" i="1"/>
  <c r="J42" i="1"/>
  <c r="AV42" i="1" s="1"/>
  <c r="AY42" i="1" s="1"/>
  <c r="I42" i="1"/>
  <c r="T42" i="1" s="1"/>
  <c r="U42" i="1" s="1"/>
  <c r="AH42" i="1"/>
  <c r="N42" i="1"/>
  <c r="N17" i="1"/>
  <c r="K18" i="1"/>
  <c r="W26" i="1"/>
  <c r="AY27" i="1"/>
  <c r="AA31" i="1"/>
  <c r="AW39" i="1"/>
  <c r="T27" i="1"/>
  <c r="U27" i="1" s="1"/>
  <c r="I28" i="1"/>
  <c r="AH28" i="1"/>
  <c r="N28" i="1"/>
  <c r="AW37" i="1"/>
  <c r="AU37" i="1"/>
  <c r="S37" i="1"/>
  <c r="N38" i="1"/>
  <c r="K38" i="1"/>
  <c r="J38" i="1"/>
  <c r="AV38" i="1" s="1"/>
  <c r="AY38" i="1" s="1"/>
  <c r="AH38" i="1"/>
  <c r="S39" i="1"/>
  <c r="AU39" i="1"/>
  <c r="AW42" i="1"/>
  <c r="AH17" i="1"/>
  <c r="N22" i="1"/>
  <c r="AW22" i="1"/>
  <c r="K23" i="1"/>
  <c r="AW23" i="1"/>
  <c r="N24" i="1"/>
  <c r="J26" i="1"/>
  <c r="AV26" i="1" s="1"/>
  <c r="AY26" i="1" s="1"/>
  <c r="T28" i="1"/>
  <c r="U28" i="1" s="1"/>
  <c r="Q30" i="1"/>
  <c r="O30" i="1" s="1"/>
  <c r="R30" i="1" s="1"/>
  <c r="L30" i="1" s="1"/>
  <c r="M30" i="1" s="1"/>
  <c r="AD30" i="1"/>
  <c r="K32" i="1"/>
  <c r="T33" i="1"/>
  <c r="U33" i="1" s="1"/>
  <c r="AB33" i="1" s="1"/>
  <c r="AU34" i="1"/>
  <c r="AW34" i="1" s="1"/>
  <c r="S36" i="1"/>
  <c r="AH27" i="1"/>
  <c r="K27" i="1"/>
  <c r="I27" i="1"/>
  <c r="J28" i="1"/>
  <c r="AV28" i="1" s="1"/>
  <c r="AY28" i="1" s="1"/>
  <c r="K30" i="1"/>
  <c r="J30" i="1"/>
  <c r="AV30" i="1" s="1"/>
  <c r="AY30" i="1" s="1"/>
  <c r="AH30" i="1"/>
  <c r="N32" i="1"/>
  <c r="Q40" i="1"/>
  <c r="O40" i="1" s="1"/>
  <c r="R40" i="1" s="1"/>
  <c r="L40" i="1" s="1"/>
  <c r="M40" i="1" s="1"/>
  <c r="T34" i="1"/>
  <c r="U34" i="1" s="1"/>
  <c r="AY37" i="1"/>
  <c r="AW38" i="1"/>
  <c r="AW41" i="1"/>
  <c r="I35" i="1"/>
  <c r="K37" i="1"/>
  <c r="J40" i="1"/>
  <c r="AV40" i="1" s="1"/>
  <c r="AY40" i="1" s="1"/>
  <c r="I25" i="1"/>
  <c r="I33" i="1"/>
  <c r="K35" i="1"/>
  <c r="N37" i="1"/>
  <c r="I37" i="1"/>
  <c r="AH40" i="1"/>
  <c r="V42" i="1" l="1"/>
  <c r="Z42" i="1" s="1"/>
  <c r="AC42" i="1"/>
  <c r="AB42" i="1"/>
  <c r="AC32" i="1"/>
  <c r="V32" i="1"/>
  <c r="Z32" i="1" s="1"/>
  <c r="T20" i="1"/>
  <c r="U20" i="1" s="1"/>
  <c r="Q33" i="1"/>
  <c r="O33" i="1" s="1"/>
  <c r="R33" i="1" s="1"/>
  <c r="L33" i="1" s="1"/>
  <c r="M33" i="1" s="1"/>
  <c r="AA33" i="1"/>
  <c r="T38" i="1"/>
  <c r="U38" i="1" s="1"/>
  <c r="Q32" i="1"/>
  <c r="O32" i="1" s="1"/>
  <c r="R32" i="1" s="1"/>
  <c r="L32" i="1" s="1"/>
  <c r="M32" i="1" s="1"/>
  <c r="AA32" i="1"/>
  <c r="AA29" i="1"/>
  <c r="Q25" i="1"/>
  <c r="O25" i="1" s="1"/>
  <c r="R25" i="1" s="1"/>
  <c r="L25" i="1" s="1"/>
  <c r="M25" i="1" s="1"/>
  <c r="AA25" i="1"/>
  <c r="T36" i="1"/>
  <c r="U36" i="1" s="1"/>
  <c r="AA24" i="1"/>
  <c r="AB32" i="1"/>
  <c r="T23" i="1"/>
  <c r="U23" i="1" s="1"/>
  <c r="T18" i="1"/>
  <c r="U18" i="1" s="1"/>
  <c r="V34" i="1"/>
  <c r="Z34" i="1" s="1"/>
  <c r="AC34" i="1"/>
  <c r="T37" i="1"/>
  <c r="U37" i="1" s="1"/>
  <c r="Q28" i="1"/>
  <c r="O28" i="1" s="1"/>
  <c r="R28" i="1" s="1"/>
  <c r="L28" i="1" s="1"/>
  <c r="M28" i="1" s="1"/>
  <c r="AA28" i="1"/>
  <c r="AY34" i="1"/>
  <c r="AB22" i="1"/>
  <c r="V22" i="1"/>
  <c r="Z22" i="1" s="1"/>
  <c r="AC22" i="1"/>
  <c r="AD22" i="1" s="1"/>
  <c r="T35" i="1"/>
  <c r="U35" i="1" s="1"/>
  <c r="T17" i="1"/>
  <c r="U17" i="1" s="1"/>
  <c r="Q22" i="1"/>
  <c r="O22" i="1" s="1"/>
  <c r="R22" i="1" s="1"/>
  <c r="L22" i="1" s="1"/>
  <c r="M22" i="1" s="1"/>
  <c r="T19" i="1"/>
  <c r="U19" i="1" s="1"/>
  <c r="Q19" i="1" s="1"/>
  <c r="O19" i="1" s="1"/>
  <c r="R19" i="1" s="1"/>
  <c r="L19" i="1" s="1"/>
  <c r="M19" i="1" s="1"/>
  <c r="AA19" i="1"/>
  <c r="AA20" i="1"/>
  <c r="AC28" i="1"/>
  <c r="AD28" i="1" s="1"/>
  <c r="V28" i="1"/>
  <c r="Z28" i="1" s="1"/>
  <c r="AB28" i="1"/>
  <c r="Q34" i="1"/>
  <c r="O34" i="1" s="1"/>
  <c r="R34" i="1" s="1"/>
  <c r="L34" i="1" s="1"/>
  <c r="M34" i="1" s="1"/>
  <c r="AA39" i="1"/>
  <c r="AA18" i="1"/>
  <c r="Q18" i="1"/>
  <c r="O18" i="1" s="1"/>
  <c r="R18" i="1" s="1"/>
  <c r="L18" i="1" s="1"/>
  <c r="M18" i="1" s="1"/>
  <c r="AY29" i="1"/>
  <c r="AC21" i="1"/>
  <c r="V21" i="1"/>
  <c r="Z21" i="1" s="1"/>
  <c r="T26" i="1"/>
  <c r="U26" i="1" s="1"/>
  <c r="T31" i="1"/>
  <c r="U31" i="1" s="1"/>
  <c r="V33" i="1"/>
  <c r="Z33" i="1" s="1"/>
  <c r="AC33" i="1"/>
  <c r="AD33" i="1" s="1"/>
  <c r="AB27" i="1"/>
  <c r="V27" i="1"/>
  <c r="Z27" i="1" s="1"/>
  <c r="AC27" i="1"/>
  <c r="T41" i="1"/>
  <c r="U41" i="1" s="1"/>
  <c r="T25" i="1"/>
  <c r="U25" i="1" s="1"/>
  <c r="AA42" i="1"/>
  <c r="Q42" i="1"/>
  <c r="O42" i="1" s="1"/>
  <c r="R42" i="1" s="1"/>
  <c r="L42" i="1" s="1"/>
  <c r="M42" i="1" s="1"/>
  <c r="T39" i="1"/>
  <c r="U39" i="1" s="1"/>
  <c r="Q39" i="1" s="1"/>
  <c r="O39" i="1" s="1"/>
  <c r="R39" i="1" s="1"/>
  <c r="L39" i="1" s="1"/>
  <c r="M39" i="1" s="1"/>
  <c r="Q37" i="1"/>
  <c r="O37" i="1" s="1"/>
  <c r="R37" i="1" s="1"/>
  <c r="L37" i="1" s="1"/>
  <c r="M37" i="1" s="1"/>
  <c r="AA37" i="1"/>
  <c r="AA35" i="1"/>
  <c r="Q35" i="1"/>
  <c r="O35" i="1" s="1"/>
  <c r="R35" i="1" s="1"/>
  <c r="L35" i="1" s="1"/>
  <c r="M35" i="1" s="1"/>
  <c r="AA27" i="1"/>
  <c r="Q27" i="1"/>
  <c r="O27" i="1" s="1"/>
  <c r="R27" i="1" s="1"/>
  <c r="L27" i="1" s="1"/>
  <c r="M27" i="1" s="1"/>
  <c r="V40" i="1"/>
  <c r="Z40" i="1" s="1"/>
  <c r="AC40" i="1"/>
  <c r="AD40" i="1" s="1"/>
  <c r="AB21" i="1"/>
  <c r="T24" i="1"/>
  <c r="U24" i="1" s="1"/>
  <c r="Q21" i="1"/>
  <c r="O21" i="1" s="1"/>
  <c r="R21" i="1" s="1"/>
  <c r="L21" i="1" s="1"/>
  <c r="M21" i="1" s="1"/>
  <c r="AA21" i="1"/>
  <c r="T29" i="1"/>
  <c r="U29" i="1" s="1"/>
  <c r="AB34" i="1"/>
  <c r="Q36" i="1"/>
  <c r="O36" i="1" s="1"/>
  <c r="R36" i="1" s="1"/>
  <c r="L36" i="1" s="1"/>
  <c r="M36" i="1" s="1"/>
  <c r="AA36" i="1"/>
  <c r="V29" i="1" l="1"/>
  <c r="Z29" i="1" s="1"/>
  <c r="AC29" i="1"/>
  <c r="AB29" i="1"/>
  <c r="V17" i="1"/>
  <c r="Z17" i="1" s="1"/>
  <c r="AC17" i="1"/>
  <c r="AB17" i="1"/>
  <c r="Q17" i="1"/>
  <c r="O17" i="1" s="1"/>
  <c r="R17" i="1" s="1"/>
  <c r="L17" i="1" s="1"/>
  <c r="M17" i="1" s="1"/>
  <c r="AC23" i="1"/>
  <c r="AD23" i="1" s="1"/>
  <c r="V23" i="1"/>
  <c r="Z23" i="1" s="1"/>
  <c r="AB23" i="1"/>
  <c r="Q23" i="1"/>
  <c r="O23" i="1" s="1"/>
  <c r="R23" i="1" s="1"/>
  <c r="L23" i="1" s="1"/>
  <c r="M23" i="1" s="1"/>
  <c r="Q29" i="1"/>
  <c r="O29" i="1" s="1"/>
  <c r="R29" i="1" s="1"/>
  <c r="L29" i="1" s="1"/>
  <c r="M29" i="1" s="1"/>
  <c r="AC20" i="1"/>
  <c r="V20" i="1"/>
  <c r="Z20" i="1" s="1"/>
  <c r="AB20" i="1"/>
  <c r="V25" i="1"/>
  <c r="Z25" i="1" s="1"/>
  <c r="AC25" i="1"/>
  <c r="AB25" i="1"/>
  <c r="Q20" i="1"/>
  <c r="O20" i="1" s="1"/>
  <c r="R20" i="1" s="1"/>
  <c r="L20" i="1" s="1"/>
  <c r="M20" i="1" s="1"/>
  <c r="V37" i="1"/>
  <c r="Z37" i="1" s="1"/>
  <c r="AC37" i="1"/>
  <c r="AB37" i="1"/>
  <c r="V41" i="1"/>
  <c r="Z41" i="1" s="1"/>
  <c r="AC41" i="1"/>
  <c r="AD41" i="1" s="1"/>
  <c r="AB41" i="1"/>
  <c r="Q41" i="1"/>
  <c r="O41" i="1" s="1"/>
  <c r="R41" i="1" s="1"/>
  <c r="L41" i="1" s="1"/>
  <c r="M41" i="1" s="1"/>
  <c r="AC31" i="1"/>
  <c r="AD31" i="1" s="1"/>
  <c r="V31" i="1"/>
  <c r="Z31" i="1" s="1"/>
  <c r="Q31" i="1"/>
  <c r="O31" i="1" s="1"/>
  <c r="R31" i="1" s="1"/>
  <c r="L31" i="1" s="1"/>
  <c r="M31" i="1" s="1"/>
  <c r="AB31" i="1"/>
  <c r="AC35" i="1"/>
  <c r="AB35" i="1"/>
  <c r="V35" i="1"/>
  <c r="Z35" i="1" s="1"/>
  <c r="AC24" i="1"/>
  <c r="V24" i="1"/>
  <c r="Z24" i="1" s="1"/>
  <c r="AB24" i="1"/>
  <c r="V26" i="1"/>
  <c r="Z26" i="1" s="1"/>
  <c r="AC26" i="1"/>
  <c r="AB26" i="1"/>
  <c r="Q26" i="1"/>
  <c r="O26" i="1" s="1"/>
  <c r="R26" i="1" s="1"/>
  <c r="L26" i="1" s="1"/>
  <c r="M26" i="1" s="1"/>
  <c r="AD34" i="1"/>
  <c r="Q24" i="1"/>
  <c r="O24" i="1" s="1"/>
  <c r="R24" i="1" s="1"/>
  <c r="L24" i="1" s="1"/>
  <c r="M24" i="1" s="1"/>
  <c r="AD32" i="1"/>
  <c r="AD27" i="1"/>
  <c r="V38" i="1"/>
  <c r="Z38" i="1" s="1"/>
  <c r="AC38" i="1"/>
  <c r="AB38" i="1"/>
  <c r="Q38" i="1"/>
  <c r="O38" i="1" s="1"/>
  <c r="R38" i="1" s="1"/>
  <c r="L38" i="1" s="1"/>
  <c r="M38" i="1" s="1"/>
  <c r="V19" i="1"/>
  <c r="Z19" i="1" s="1"/>
  <c r="AC19" i="1"/>
  <c r="AB19" i="1"/>
  <c r="V18" i="1"/>
  <c r="Z18" i="1" s="1"/>
  <c r="AB18" i="1"/>
  <c r="AC18" i="1"/>
  <c r="AC36" i="1"/>
  <c r="AB36" i="1"/>
  <c r="V36" i="1"/>
  <c r="Z36" i="1" s="1"/>
  <c r="AD42" i="1"/>
  <c r="AC39" i="1"/>
  <c r="AD39" i="1" s="1"/>
  <c r="V39" i="1"/>
  <c r="Z39" i="1" s="1"/>
  <c r="AB39" i="1"/>
  <c r="AD21" i="1"/>
  <c r="AD36" i="1" l="1"/>
  <c r="AD35" i="1"/>
  <c r="AD18" i="1"/>
  <c r="AD38" i="1"/>
  <c r="AD26" i="1"/>
  <c r="AD37" i="1"/>
  <c r="AD20" i="1"/>
  <c r="AD17" i="1"/>
  <c r="AD19" i="1"/>
  <c r="AD29" i="1"/>
  <c r="AD24" i="1"/>
  <c r="AD25" i="1"/>
</calcChain>
</file>

<file path=xl/sharedStrings.xml><?xml version="1.0" encoding="utf-8"?>
<sst xmlns="http://schemas.openxmlformats.org/spreadsheetml/2006/main" count="804" uniqueCount="413">
  <si>
    <t>File opened</t>
  </si>
  <si>
    <t>2020-11-13 11:55:01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</si>
  <si>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</si>
  <si>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</si>
  <si>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</si>
  <si>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</si>
  <si>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</si>
  <si>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</si>
  <si>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</si>
  <si>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</si>
  <si>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</si>
  <si>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</si>
  <si>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</si>
  <si>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{"chamberpressurezero": "2.68126", "h2oaspan2b": "0.070146", "h2oazero": "1.13424", "tbzero": "0.134552", "co2aspan2a": "0.308883", "co2aspan2b": "0.306383", "co2azero": "0.965182", "h2obspan1": "0.99587", "co2aspanconc2": "299.2", "h2oaspan1": "1.00771", "h2oaspan2a": "0.0696095", "h2oaspan2": "0", "co2bspanconc2": "299.2", "h2obspan2a": "0.0708892", "co2aspan2": "-0.0279682", "flowbzero": "0.29097", "co2bspan2a": "0.310949", "h2obzero": "1.1444", "h2obspanconc1": "12.28", "h2oaspanconc1": "12.28", "co2bspan2b": "0.308367", "flowazero": "0.29042", "ssa_ref": "35809.5", "co2bspan1": "1.00108", "co2bzero": "0.964262", "oxygen": "21", "co2bspan2": "-0.0301809", "tazero": "0.0863571", "co2aspanconc1": "2500", "h2obspan2b": "0.0705964", "co2bspanconc1": "2500", "h2obspanconc2": "0", "ssb_ref": "37377.7", "co2aspan1": "1.00054", "h2oaspanconc2": "0", "flowmeterzero": "1.00299", "h2obspan2":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</si>
  <si>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</si>
  <si>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</si>
  <si>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</si>
  <si>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</si>
  <si>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</si>
  <si>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</si>
  <si>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</si>
  <si>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</si>
  <si>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</si>
  <si>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11:55:01</t>
  </si>
  <si>
    <t>Stability Definition:	ΔH2O (Meas2): Slp&lt;0.2 Per=15	ΔCO2 (Meas2): Slp&lt;0.2 Per=15	A (GasEx): Slp&lt;0.5 Per=15</t>
  </si>
  <si>
    <t>11:55:15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</si>
  <si>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</si>
  <si>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</si>
  <si>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</si>
  <si>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</si>
  <si>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</si>
  <si>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</si>
  <si>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</si>
  <si>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</si>
  <si>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</si>
  <si>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</si>
  <si>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</si>
  <si>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</si>
  <si>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</si>
  <si>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</si>
  <si>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</si>
  <si>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</si>
  <si>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</si>
  <si>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</si>
  <si>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</si>
  <si>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</si>
  <si>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</si>
  <si>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</si>
  <si>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</si>
  <si>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</si>
  <si>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</si>
  <si>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</si>
  <si>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</si>
  <si>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</si>
  <si>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</si>
  <si>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</si>
  <si>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</si>
  <si>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</si>
  <si>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</si>
  <si>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</si>
  <si>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</si>
  <si>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</si>
  <si>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</si>
  <si>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</si>
  <si>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</si>
  <si>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</si>
  <si>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</si>
  <si>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</si>
  <si>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</si>
  <si>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</si>
  <si>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</si>
  <si>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</si>
  <si>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</si>
  <si>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</si>
  <si>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</si>
  <si>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</si>
  <si>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</si>
  <si>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1.92351 68.2526 370.533 627.896 889.627 1104.92 1314.37 1497.06</t>
  </si>
  <si>
    <t>Fs_true</t>
  </si>
  <si>
    <t>-0.236493 100.181 403.923 601.102 801.447 1001.17 1201.83 1401.22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</si>
  <si>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</si>
  <si>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</si>
  <si>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</si>
  <si>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</si>
  <si>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</si>
  <si>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</si>
  <si>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</si>
  <si>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</si>
  <si>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</si>
  <si>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</si>
  <si>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</si>
  <si>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</si>
  <si>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</si>
  <si>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</si>
  <si>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</si>
  <si>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</si>
  <si>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</si>
  <si>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</si>
  <si>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</si>
  <si>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</si>
  <si>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</si>
  <si>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</si>
  <si>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</si>
  <si>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</si>
  <si>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</si>
  <si>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</si>
  <si>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</si>
  <si>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</si>
  <si>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</si>
  <si>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</si>
  <si>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</si>
  <si>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</si>
  <si>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</si>
  <si>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</si>
  <si>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</si>
  <si>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</si>
  <si>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</si>
  <si>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</si>
  <si>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</si>
  <si>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</si>
  <si>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</si>
  <si>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</si>
  <si>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</si>
  <si>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</si>
  <si>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</si>
  <si>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</si>
  <si>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</si>
  <si>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</si>
  <si>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</si>
  <si>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</si>
  <si>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</si>
  <si>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</si>
  <si>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</si>
  <si>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</si>
  <si>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</si>
  <si>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</si>
  <si>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</si>
  <si>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</si>
  <si>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</si>
  <si>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</si>
  <si>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</si>
  <si>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</si>
  <si>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</si>
  <si>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</si>
  <si>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</si>
  <si>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</si>
  <si>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</si>
  <si>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</si>
  <si>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</si>
  <si>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</si>
  <si>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</si>
  <si>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</si>
  <si>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</si>
  <si>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</si>
  <si>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</si>
  <si>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</si>
  <si>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</si>
  <si>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</si>
  <si>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</si>
  <si>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</si>
  <si>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</si>
  <si>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</si>
  <si>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</si>
  <si>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</si>
  <si>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</si>
  <si>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</si>
  <si>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</si>
  <si>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</si>
  <si>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</si>
  <si>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</si>
  <si>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</si>
  <si>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</si>
  <si>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</si>
  <si>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</si>
  <si>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</si>
  <si>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</si>
  <si>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</si>
  <si>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</si>
  <si>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</si>
  <si>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</si>
  <si>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</si>
  <si>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</si>
  <si>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</si>
  <si>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</si>
  <si>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</si>
  <si>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</si>
  <si>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</si>
  <si>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</si>
  <si>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</si>
  <si>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</si>
  <si>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</si>
  <si>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</si>
  <si>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</si>
  <si>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</si>
  <si>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</si>
  <si>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</si>
  <si>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</si>
  <si>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</si>
  <si>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</si>
  <si>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</si>
  <si>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</si>
  <si>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</si>
  <si>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</si>
  <si>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</si>
  <si>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</si>
  <si>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</si>
  <si>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</si>
  <si>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</si>
  <si>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</si>
  <si>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</si>
  <si>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</si>
  <si>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</si>
  <si>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</si>
  <si>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</si>
  <si>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</si>
  <si>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</si>
  <si>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</si>
  <si>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</si>
  <si>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</si>
  <si>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</si>
  <si>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</si>
  <si>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</si>
  <si>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</si>
  <si>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</si>
  <si>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</si>
  <si>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</si>
  <si>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</si>
  <si>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</si>
  <si>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</si>
  <si>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</si>
  <si>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</si>
  <si>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</si>
  <si>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</si>
  <si>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</si>
  <si>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</si>
  <si>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</si>
  <si>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</si>
  <si>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</si>
  <si>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</si>
  <si>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</si>
  <si>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</si>
  <si>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</si>
  <si>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</si>
  <si>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</si>
  <si>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</si>
  <si>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</si>
  <si>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</si>
  <si>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</si>
  <si>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</si>
  <si>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</si>
  <si>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</si>
  <si>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</si>
  <si>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</si>
  <si>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</si>
  <si>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</si>
  <si>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</si>
  <si>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</si>
  <si>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</si>
  <si>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</si>
  <si>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</si>
  <si>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</si>
  <si>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</si>
  <si>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</si>
  <si>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</si>
  <si>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</si>
  <si>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</si>
  <si>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</si>
  <si>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</si>
  <si>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</si>
  <si>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</si>
  <si>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</si>
  <si>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</si>
  <si>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</si>
  <si>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</si>
  <si>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</si>
  <si>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</si>
  <si>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</si>
  <si>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</si>
  <si>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</si>
  <si>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</si>
  <si>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</si>
  <si>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</si>
  <si>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</si>
  <si>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12:02:24</t>
  </si>
  <si>
    <t>12:02:24</t>
  </si>
  <si>
    <t>TX6704</t>
  </si>
  <si>
    <t>_8</t>
  </si>
  <si>
    <t>RECT-4143-20200907-06_33_50</t>
  </si>
  <si>
    <t>RECT-5195-20201113-12_02_25</t>
  </si>
  <si>
    <t>DARK-5196-20201113-12_02_27</t>
  </si>
  <si>
    <t>0: Broadleaf</t>
  </si>
  <si>
    <t>11:53:28</t>
  </si>
  <si>
    <t>0/3</t>
  </si>
  <si>
    <t>20201113 12:11:01</t>
  </si>
  <si>
    <t>12:11:01</t>
  </si>
  <si>
    <t>RECT-5197-20201113-12_11_02</t>
  </si>
  <si>
    <t>DARK-5198-20201113-12_11_04</t>
  </si>
  <si>
    <t>12:10:16</t>
  </si>
  <si>
    <t>20201113 12:14:30</t>
  </si>
  <si>
    <t>12:14:30</t>
  </si>
  <si>
    <t>V60-96</t>
  </si>
  <si>
    <t>_6</t>
  </si>
  <si>
    <t>RECT-5199-20201113-12_14_30</t>
  </si>
  <si>
    <t>DARK-5200-20201113-12_14_32</t>
  </si>
  <si>
    <t>20201113 12:17:58</t>
  </si>
  <si>
    <t>12:17:58</t>
  </si>
  <si>
    <t>RECT-5201-20201113-12_17_58</t>
  </si>
  <si>
    <t>DARK-5202-20201113-12_18_00</t>
  </si>
  <si>
    <t>20201113 12:20:23</t>
  </si>
  <si>
    <t>12:20:23</t>
  </si>
  <si>
    <t>UT12-075</t>
  </si>
  <si>
    <t>_3</t>
  </si>
  <si>
    <t>RECT-5203-20201113-12_20_23</t>
  </si>
  <si>
    <t>DARK-5204-20201113-12_20_25</t>
  </si>
  <si>
    <t>20201113 12:22:55</t>
  </si>
  <si>
    <t>12:22:55</t>
  </si>
  <si>
    <t>RECT-5205-20201113-12_22_55</t>
  </si>
  <si>
    <t>DARK-5206-20201113-12_22_57</t>
  </si>
  <si>
    <t>1/3</t>
  </si>
  <si>
    <t>20201113 12:26:47</t>
  </si>
  <si>
    <t>12:26:47</t>
  </si>
  <si>
    <t>OCK1-SO2</t>
  </si>
  <si>
    <t>_2</t>
  </si>
  <si>
    <t>RECT-5207-20201113-12_26_48</t>
  </si>
  <si>
    <t>DARK-5208-20201113-12_26_50</t>
  </si>
  <si>
    <t>2/3</t>
  </si>
  <si>
    <t>20201113 12:29:29</t>
  </si>
  <si>
    <t>12:29:29</t>
  </si>
  <si>
    <t>RECT-5209-20201113-12_29_30</t>
  </si>
  <si>
    <t>DARK-5210-20201113-12_29_32</t>
  </si>
  <si>
    <t>20201113 12:32:48</t>
  </si>
  <si>
    <t>12:32:48</t>
  </si>
  <si>
    <t>588155.01</t>
  </si>
  <si>
    <t>RECT-5211-20201113-12_32_48</t>
  </si>
  <si>
    <t>DARK-5212-20201113-12_32_50</t>
  </si>
  <si>
    <t>20201113 12:36:05</t>
  </si>
  <si>
    <t>12:36:05</t>
  </si>
  <si>
    <t>RECT-5213-20201113-12_36_06</t>
  </si>
  <si>
    <t>DARK-5214-20201113-12_36_08</t>
  </si>
  <si>
    <t>20201113 12:37:59</t>
  </si>
  <si>
    <t>12:37:59</t>
  </si>
  <si>
    <t>9031</t>
  </si>
  <si>
    <t>RECT-5215-20201113-12_38_00</t>
  </si>
  <si>
    <t>DARK-5216-20201113-12_38_02</t>
  </si>
  <si>
    <t>20201113 12:44:39</t>
  </si>
  <si>
    <t>12:44:39</t>
  </si>
  <si>
    <t>RECT-5221-20201113-12_44_39</t>
  </si>
  <si>
    <t>DARK-5222-20201113-12_44_41</t>
  </si>
  <si>
    <t>20201113 12:47:28</t>
  </si>
  <si>
    <t>12:47:28</t>
  </si>
  <si>
    <t>9035</t>
  </si>
  <si>
    <t>_1</t>
  </si>
  <si>
    <t>RECT-5223-20201113-12_47_29</t>
  </si>
  <si>
    <t>DARK-5224-20201113-12_47_31</t>
  </si>
  <si>
    <t>20201113 12:49:59</t>
  </si>
  <si>
    <t>12:49:59</t>
  </si>
  <si>
    <t>RECT-5225-20201113-12_49_59</t>
  </si>
  <si>
    <t>DARK-5226-20201113-12_50_01</t>
  </si>
  <si>
    <t>20201113 12:52:58</t>
  </si>
  <si>
    <t>12:52:58</t>
  </si>
  <si>
    <t>T48</t>
  </si>
  <si>
    <t>RECT-5227-20201113-12_52_58</t>
  </si>
  <si>
    <t>DARK-5228-20201113-12_53_00</t>
  </si>
  <si>
    <t>20201113 12:57:10</t>
  </si>
  <si>
    <t>12:57:10</t>
  </si>
  <si>
    <t>RECT-5229-20201113-12_57_11</t>
  </si>
  <si>
    <t>DARK-5230-20201113-12_57_13</t>
  </si>
  <si>
    <t>20201113 13:01:22</t>
  </si>
  <si>
    <t>13:01:22</t>
  </si>
  <si>
    <t>RECT-5231-20201113-13_01_22</t>
  </si>
  <si>
    <t>DARK-5232-20201113-13_01_24</t>
  </si>
  <si>
    <t>12:58:08</t>
  </si>
  <si>
    <t>20201113 13:04:26</t>
  </si>
  <si>
    <t>13:04:26</t>
  </si>
  <si>
    <t>RECT-5233-20201113-13_04_26</t>
  </si>
  <si>
    <t>DARK-5234-20201113-13_04_28</t>
  </si>
  <si>
    <t>3/3</t>
  </si>
  <si>
    <t>20201113 13:11:58</t>
  </si>
  <si>
    <t>13:11:58</t>
  </si>
  <si>
    <t>Vru42</t>
  </si>
  <si>
    <t>RECT-5237-20201113-13_11_58</t>
  </si>
  <si>
    <t>DARK-5238-20201113-13_12_00</t>
  </si>
  <si>
    <t>13:09:12</t>
  </si>
  <si>
    <t>20201113 13:14:54</t>
  </si>
  <si>
    <t>13:14:54</t>
  </si>
  <si>
    <t>RECT-5239-20201113-13_14_55</t>
  </si>
  <si>
    <t>DARK-5240-20201113-13_14_57</t>
  </si>
  <si>
    <t>20201113 13:16:47</t>
  </si>
  <si>
    <t>13:16:47</t>
  </si>
  <si>
    <t>RECT-5241-20201113-13_16_48</t>
  </si>
  <si>
    <t>DARK-5242-20201113-13_16_50</t>
  </si>
  <si>
    <t>20201113 13:20:39</t>
  </si>
  <si>
    <t>13:20:39</t>
  </si>
  <si>
    <t>CC12</t>
  </si>
  <si>
    <t>RECT-5243-20201113-13_20_40</t>
  </si>
  <si>
    <t>DARK-5244-20201113-13_20_42</t>
  </si>
  <si>
    <t>20201113 13:25:55</t>
  </si>
  <si>
    <t>13:25:55</t>
  </si>
  <si>
    <t>RECT-5245-20201113-13_25_56</t>
  </si>
  <si>
    <t>DARK-5246-20201113-13_25_58</t>
  </si>
  <si>
    <t>20201113 13:29:36</t>
  </si>
  <si>
    <t>13:29:36</t>
  </si>
  <si>
    <t>RECT-5247-20201113-13_29_36</t>
  </si>
  <si>
    <t>DARK-5248-20201113-13_29_38</t>
  </si>
  <si>
    <t>20201113 13:33:01</t>
  </si>
  <si>
    <t>13:33:01</t>
  </si>
  <si>
    <t>V57-96</t>
  </si>
  <si>
    <t>RECT-5249-20201113-13_33_01</t>
  </si>
  <si>
    <t>DARK-5250-20201113-13_33_03</t>
  </si>
  <si>
    <t>20201113 13:37:10</t>
  </si>
  <si>
    <t>13:37:10</t>
  </si>
  <si>
    <t>RECT-5251-20201113-13_37_10</t>
  </si>
  <si>
    <t>DARK-5252-20201113-13_37_12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</si>
</sst>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2"/>
  <sheetViews>
    <sheetView workbookViewId="0"/>
  </sheetViews>
  <sheetFormatPr defaultRowHeight="15" x14ac:dyDescent="0.25"/>
  <sheetData>
    <row r="2" spans="1:170" x14ac:dyDescent="0.25">
      <c r="A2" t="s">
        <v>26</v>
      </c>
      <c r="B2" t="s">
        <v>27</v>
      </c>
      <c r="C2" t="s">
        <v>28</v>
      </c>
    </row>
    <row r="3" spans="1:170" x14ac:dyDescent="0.25">
      <c r="B3">
        <v>4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1605297744.5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1605297736.75</v>
      </c>
      <c r="I17">
        <f t="shared" ref="I17:I42" si="0">BW17*AG17*(BS17-BT17)/(100*BL17*(1000-AG17*BS17))</f>
        <v>1.8725578504654517E-3</v>
      </c>
      <c r="J17">
        <f t="shared" ref="J17:J42" si="1">BW17*AG17*(BR17-BQ17*(1000-AG17*BT17)/(1000-AG17*BS17))/(100*BL17)</f>
        <v>10.865920467685193</v>
      </c>
      <c r="K17">
        <f t="shared" ref="K17:K42" si="2">BQ17 - IF(AG17&gt;1, J17*BL17*100/(AI17*CE17), 0)</f>
        <v>386.08013333333298</v>
      </c>
      <c r="L17">
        <f t="shared" ref="L17:L42" si="3">((R17-I17/2)*K17-J17)/(R17+I17/2)</f>
        <v>220.58782380796637</v>
      </c>
      <c r="M17">
        <f t="shared" ref="M17:M42" si="4">L17*(BX17+BY17)/1000</f>
        <v>22.469068425740144</v>
      </c>
      <c r="N17">
        <f t="shared" ref="N17:N42" si="5">(BQ17 - IF(AG17&gt;1, J17*BL17*100/(AI17*CE17), 0))*(BX17+BY17)/1000</f>
        <v>39.326109591785411</v>
      </c>
      <c r="O17">
        <f t="shared" ref="O17:O42" si="6">2/((1/Q17-1/P17)+SIGN(Q17)*SQRT((1/Q17-1/P17)*(1/Q17-1/P17) + 4*BM17/((BM17+1)*(BM17+1))*(2*1/Q17*1/P17-1/P17*1/P17)))</f>
        <v>0.11254140337620419</v>
      </c>
      <c r="P17">
        <f t="shared" ref="P17:P42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2.9596050023746487</v>
      </c>
      <c r="Q17">
        <f t="shared" ref="Q17:Q42" si="8">I17*(1000-(1000*0.61365*EXP(17.502*U17/(240.97+U17))/(BX17+BY17)+BS17)/2)/(1000*0.61365*EXP(17.502*U17/(240.97+U17))/(BX17+BY17)-BS17)</f>
        <v>0.11021689107098843</v>
      </c>
      <c r="R17">
        <f t="shared" ref="R17:R42" si="9">1/((BM17+1)/(O17/1.6)+1/(P17/1.37)) + BM17/((BM17+1)/(O17/1.6) + BM17/(P17/1.37))</f>
        <v>6.90904062150271E-2</v>
      </c>
      <c r="S17">
        <f t="shared" ref="S17:S42" si="10">(BI17*BK17)</f>
        <v>231.29218095696726</v>
      </c>
      <c r="T17">
        <f t="shared" ref="T17:T42" si="11">(BZ17+(S17+2*0.95*0.0000000567*(((BZ17+$B$7)+273)^4-(BZ17+273)^4)-44100*I17)/(1.84*29.3*P17+8*0.95*0.0000000567*(BZ17+273)^3))</f>
        <v>33.649938008152169</v>
      </c>
      <c r="U17">
        <f t="shared" ref="U17:U42" si="12">($C$7*CA17+$D$7*CB17+$E$7*T17)</f>
        <v>32.959339999999997</v>
      </c>
      <c r="V17">
        <f t="shared" ref="V17:V42" si="13">0.61365*EXP(17.502*U17/(240.97+U17))</f>
        <v>5.0405763593834854</v>
      </c>
      <c r="W17">
        <f t="shared" ref="W17:W42" si="14">(X17/Y17*100)</f>
        <v>67.748556962695062</v>
      </c>
      <c r="X17">
        <f t="shared" ref="X17:X42" si="15">BS17*(BX17+BY17)/1000</f>
        <v>3.3815454825948019</v>
      </c>
      <c r="Y17">
        <f t="shared" ref="Y17:Y42" si="16">0.61365*EXP(17.502*BZ17/(240.97+BZ17))</f>
        <v>4.9913173567029769</v>
      </c>
      <c r="Z17">
        <f t="shared" ref="Z17:Z42" si="17">(V17-BS17*(BX17+BY17)/1000)</f>
        <v>1.6590308767886834</v>
      </c>
      <c r="AA17">
        <f t="shared" ref="AA17:AA42" si="18">(-I17*44100)</f>
        <v>-82.579801205526422</v>
      </c>
      <c r="AB17">
        <f t="shared" ref="AB17:AB42" si="19">2*29.3*P17*0.92*(BZ17-U17)</f>
        <v>-27.861525369202237</v>
      </c>
      <c r="AC17">
        <f t="shared" ref="AC17:AC42" si="20">2*0.95*0.0000000567*(((BZ17+$B$7)+273)^4-(U17+273)^4)</f>
        <v>-2.1532858346094632</v>
      </c>
      <c r="AD17">
        <f t="shared" ref="AD17:AD42" si="21">S17+AC17+AA17+AB17</f>
        <v>118.69756854762912</v>
      </c>
      <c r="AE17">
        <v>0</v>
      </c>
      <c r="AF17">
        <v>0</v>
      </c>
      <c r="AG17">
        <f t="shared" ref="AG17:AG42" si="22">IF(AE17*$H$13&gt;=AI17,1,(AI17/(AI17-AE17*$H$13)))</f>
        <v>1</v>
      </c>
      <c r="AH17">
        <f t="shared" ref="AH17:AH42" si="23">(AG17-1)*100</f>
        <v>0</v>
      </c>
      <c r="AI17">
        <f t="shared" ref="AI17:AI42" si="24">MAX(0,($B$13+$C$13*CE17)/(1+$D$13*CE17)*BX17/(BZ17+273)*$E$13)</f>
        <v>52771.6870501015</v>
      </c>
      <c r="AJ17" t="s">
        <v>287</v>
      </c>
      <c r="AK17">
        <v>715.47692307692296</v>
      </c>
      <c r="AL17">
        <v>3262.08</v>
      </c>
      <c r="AM17">
        <f t="shared" ref="AM17:AM42" si="25">AL17-AK17</f>
        <v>2546.603076923077</v>
      </c>
      <c r="AN17">
        <f t="shared" ref="AN17:AN42" si="26">AM17/AL17</f>
        <v>0.78066849277855754</v>
      </c>
      <c r="AO17">
        <v>-0.57774747981622299</v>
      </c>
      <c r="AP17" t="s">
        <v>288</v>
      </c>
      <c r="AQ17">
        <v>1041.8471999999999</v>
      </c>
      <c r="AR17">
        <v>1238.99</v>
      </c>
      <c r="AS17">
        <f t="shared" ref="AS17:AS42" si="27">1-AQ17/AR17</f>
        <v>0.1591157313618351</v>
      </c>
      <c r="AT17">
        <v>0.5</v>
      </c>
      <c r="AU17">
        <f t="shared" ref="AU17:AU42" si="28">BI17</f>
        <v>1180.1899227756439</v>
      </c>
      <c r="AV17">
        <f t="shared" ref="AV17:AV42" si="29">J17</f>
        <v>10.865920467685193</v>
      </c>
      <c r="AW17">
        <f t="shared" ref="AW17:AW42" si="30">AS17*AT17*AU17</f>
        <v>93.893391354157131</v>
      </c>
      <c r="AX17">
        <f t="shared" ref="AX17:AX42" si="31">BC17/AR17</f>
        <v>0.42276370269332275</v>
      </c>
      <c r="AY17">
        <f t="shared" ref="AY17:AY42" si="32">(AV17-AO17)/AU17</f>
        <v>9.6964630240084469E-3</v>
      </c>
      <c r="AZ17">
        <f t="shared" ref="AZ17:AZ42" si="33">(AL17-AR17)/AR17</f>
        <v>1.6328541796140403</v>
      </c>
      <c r="BA17" t="s">
        <v>289</v>
      </c>
      <c r="BB17">
        <v>715.19</v>
      </c>
      <c r="BC17">
        <f t="shared" ref="BC17:BC42" si="34">AR17-BB17</f>
        <v>523.79999999999995</v>
      </c>
      <c r="BD17">
        <f t="shared" ref="BD17:BD42" si="35">(AR17-AQ17)/(AR17-BB17)</f>
        <v>0.37637037037037058</v>
      </c>
      <c r="BE17">
        <f t="shared" ref="BE17:BE42" si="36">(AL17-AR17)/(AL17-BB17)</f>
        <v>0.79433740758336635</v>
      </c>
      <c r="BF17">
        <f t="shared" ref="BF17:BF42" si="37">(AR17-AQ17)/(AR17-AK17)</f>
        <v>0.3765766485886034</v>
      </c>
      <c r="BG17">
        <f t="shared" ref="BG17:BG42" si="38">(AL17-AR17)/(AL17-AK17)</f>
        <v>0.79442690473946587</v>
      </c>
      <c r="BH17">
        <f t="shared" ref="BH17:BH42" si="39">$B$11*CF17+$C$11*CG17+$F$11*CH17*(1-CK17)</f>
        <v>1400.0056666666701</v>
      </c>
      <c r="BI17">
        <f t="shared" ref="BI17:BI42" si="40">BH17*BJ17</f>
        <v>1180.1899227756439</v>
      </c>
      <c r="BJ17">
        <f t="shared" ref="BJ17:BJ42" si="41">($B$11*$D$9+$C$11*$D$9+$F$11*((CU17+CM17)/MAX(CU17+CM17+CV17, 0.1)*$I$9+CV17/MAX(CU17+CM17+CV17, 0.1)*$J$9))/($B$11+$C$11+$F$11)</f>
        <v>0.84298938988268934</v>
      </c>
      <c r="BK17">
        <f t="shared" ref="BK17:BK42" si="42">($B$11*$K$9+$C$11*$K$9+$F$11*((CU17+CM17)/MAX(CU17+CM17+CV17, 0.1)*$P$9+CV17/MAX(CU17+CM17+CV17, 0.1)*$Q$9))/($B$11+$C$11+$F$11)</f>
        <v>0.19597877976537872</v>
      </c>
      <c r="BL17">
        <v>6</v>
      </c>
      <c r="BM17">
        <v>0.5</v>
      </c>
      <c r="BN17" t="s">
        <v>290</v>
      </c>
      <c r="BO17">
        <v>2</v>
      </c>
      <c r="BP17">
        <v>1605297736.75</v>
      </c>
      <c r="BQ17">
        <v>386.08013333333298</v>
      </c>
      <c r="BR17">
        <v>399.98626666666701</v>
      </c>
      <c r="BS17">
        <v>33.197983333333298</v>
      </c>
      <c r="BT17">
        <v>31.025593333333301</v>
      </c>
      <c r="BU17">
        <v>384.1694</v>
      </c>
      <c r="BV17">
        <v>32.706433333333301</v>
      </c>
      <c r="BW17">
        <v>500.01870000000002</v>
      </c>
      <c r="BX17">
        <v>101.7599</v>
      </c>
      <c r="BY17">
        <v>0.100066873333333</v>
      </c>
      <c r="BZ17">
        <v>32.784723333333297</v>
      </c>
      <c r="CA17">
        <v>32.959339999999997</v>
      </c>
      <c r="CB17">
        <v>999.9</v>
      </c>
      <c r="CC17">
        <v>0</v>
      </c>
      <c r="CD17">
        <v>0</v>
      </c>
      <c r="CE17">
        <v>9996.4146666666693</v>
      </c>
      <c r="CF17">
        <v>0</v>
      </c>
      <c r="CG17">
        <v>166.64543333333299</v>
      </c>
      <c r="CH17">
        <v>1400.0056666666701</v>
      </c>
      <c r="CI17">
        <v>0.89999836666666599</v>
      </c>
      <c r="CJ17">
        <v>0.10000163333333301</v>
      </c>
      <c r="CK17">
        <v>0</v>
      </c>
      <c r="CL17">
        <v>1042.788</v>
      </c>
      <c r="CM17">
        <v>4.9997499999999997</v>
      </c>
      <c r="CN17">
        <v>14466.803333333301</v>
      </c>
      <c r="CO17">
        <v>12178.0933333333</v>
      </c>
      <c r="CP17">
        <v>45.408099999999997</v>
      </c>
      <c r="CQ17">
        <v>46.4559</v>
      </c>
      <c r="CR17">
        <v>46.062233333333303</v>
      </c>
      <c r="CS17">
        <v>46.4497</v>
      </c>
      <c r="CT17">
        <v>47.045499999999997</v>
      </c>
      <c r="CU17">
        <v>1255.5026666666699</v>
      </c>
      <c r="CV17">
        <v>139.505666666667</v>
      </c>
      <c r="CW17">
        <v>0</v>
      </c>
      <c r="CX17">
        <v>1605297744.4000001</v>
      </c>
      <c r="CY17">
        <v>0</v>
      </c>
      <c r="CZ17">
        <v>1041.8471999999999</v>
      </c>
      <c r="DA17">
        <v>-70.1915383404599</v>
      </c>
      <c r="DB17">
        <v>-964.30769091107004</v>
      </c>
      <c r="DC17">
        <v>14453.752</v>
      </c>
      <c r="DD17">
        <v>15</v>
      </c>
      <c r="DE17">
        <v>1605297208.5</v>
      </c>
      <c r="DF17" t="s">
        <v>291</v>
      </c>
      <c r="DG17">
        <v>1605297208.5</v>
      </c>
      <c r="DH17">
        <v>1605297202.5</v>
      </c>
      <c r="DI17">
        <v>1</v>
      </c>
      <c r="DJ17">
        <v>-0.47499999999999998</v>
      </c>
      <c r="DK17">
        <v>-0.06</v>
      </c>
      <c r="DL17">
        <v>1.911</v>
      </c>
      <c r="DM17">
        <v>0.49199999999999999</v>
      </c>
      <c r="DN17">
        <v>400</v>
      </c>
      <c r="DO17">
        <v>27</v>
      </c>
      <c r="DP17">
        <v>0.42</v>
      </c>
      <c r="DQ17">
        <v>0.28000000000000003</v>
      </c>
      <c r="DR17">
        <v>10.8562562070711</v>
      </c>
      <c r="DS17">
        <v>0.96191092878444295</v>
      </c>
      <c r="DT17">
        <v>7.9413440406690905E-2</v>
      </c>
      <c r="DU17">
        <v>0</v>
      </c>
      <c r="DV17">
        <v>-13.9014064516129</v>
      </c>
      <c r="DW17">
        <v>-1.2579822580644999</v>
      </c>
      <c r="DX17">
        <v>0.10264306753607599</v>
      </c>
      <c r="DY17">
        <v>0</v>
      </c>
      <c r="DZ17">
        <v>2.1710693548387101</v>
      </c>
      <c r="EA17">
        <v>0.28815774193548299</v>
      </c>
      <c r="EB17">
        <v>2.1516071552856401E-2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1.911</v>
      </c>
      <c r="EJ17">
        <v>0.49159999999999998</v>
      </c>
      <c r="EK17">
        <v>1.9106500000000299</v>
      </c>
      <c r="EL17">
        <v>0</v>
      </c>
      <c r="EM17">
        <v>0</v>
      </c>
      <c r="EN17">
        <v>0</v>
      </c>
      <c r="EO17">
        <v>0.49154499999999501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8.9</v>
      </c>
      <c r="EX17">
        <v>9</v>
      </c>
      <c r="EY17">
        <v>2</v>
      </c>
      <c r="EZ17">
        <v>512.11599999999999</v>
      </c>
      <c r="FA17">
        <v>558.82399999999996</v>
      </c>
      <c r="FB17">
        <v>31.575299999999999</v>
      </c>
      <c r="FC17">
        <v>31.686900000000001</v>
      </c>
      <c r="FD17">
        <v>30.000499999999999</v>
      </c>
      <c r="FE17">
        <v>31.5426</v>
      </c>
      <c r="FF17">
        <v>31.493600000000001</v>
      </c>
      <c r="FG17">
        <v>21.0474</v>
      </c>
      <c r="FH17">
        <v>0</v>
      </c>
      <c r="FI17">
        <v>100</v>
      </c>
      <c r="FJ17">
        <v>-999.9</v>
      </c>
      <c r="FK17">
        <v>400</v>
      </c>
      <c r="FL17">
        <v>40.818800000000003</v>
      </c>
      <c r="FM17">
        <v>101.399</v>
      </c>
      <c r="FN17">
        <v>100.755</v>
      </c>
    </row>
    <row r="18" spans="1:170" x14ac:dyDescent="0.25">
      <c r="A18">
        <v>2</v>
      </c>
      <c r="B18">
        <v>1605298261.5999999</v>
      </c>
      <c r="C18">
        <v>517.09999990463302</v>
      </c>
      <c r="D18" t="s">
        <v>293</v>
      </c>
      <c r="E18" t="s">
        <v>294</v>
      </c>
      <c r="F18" t="s">
        <v>285</v>
      </c>
      <c r="G18" t="s">
        <v>286</v>
      </c>
      <c r="H18">
        <v>1605298253.8499999</v>
      </c>
      <c r="I18">
        <f t="shared" si="0"/>
        <v>2.9922300658937395E-3</v>
      </c>
      <c r="J18">
        <f t="shared" si="1"/>
        <v>12.322167561238494</v>
      </c>
      <c r="K18">
        <f t="shared" si="2"/>
        <v>384.09573333333299</v>
      </c>
      <c r="L18">
        <f t="shared" si="3"/>
        <v>253.17041225359281</v>
      </c>
      <c r="M18">
        <f t="shared" si="4"/>
        <v>25.786130444012407</v>
      </c>
      <c r="N18">
        <f t="shared" si="5"/>
        <v>39.12124878479505</v>
      </c>
      <c r="O18">
        <f t="shared" si="6"/>
        <v>0.16657003730840411</v>
      </c>
      <c r="P18">
        <f t="shared" si="7"/>
        <v>2.9606179846027478</v>
      </c>
      <c r="Q18">
        <f t="shared" si="8"/>
        <v>0.16153336746397781</v>
      </c>
      <c r="R18">
        <f t="shared" si="9"/>
        <v>0.1013981933529397</v>
      </c>
      <c r="S18">
        <f t="shared" si="10"/>
        <v>231.28951382215791</v>
      </c>
      <c r="T18">
        <f t="shared" si="11"/>
        <v>34.20534844952477</v>
      </c>
      <c r="U18">
        <f t="shared" si="12"/>
        <v>33.423670000000001</v>
      </c>
      <c r="V18">
        <f t="shared" si="13"/>
        <v>5.1736262957875265</v>
      </c>
      <c r="W18">
        <f t="shared" si="14"/>
        <v>64.32116890180518</v>
      </c>
      <c r="X18">
        <f t="shared" si="15"/>
        <v>3.3660064814858552</v>
      </c>
      <c r="Y18">
        <f t="shared" si="16"/>
        <v>5.2331239294244041</v>
      </c>
      <c r="Z18">
        <f t="shared" si="17"/>
        <v>1.8076198143016713</v>
      </c>
      <c r="AA18">
        <f t="shared" si="18"/>
        <v>-131.95734590591391</v>
      </c>
      <c r="AB18">
        <f t="shared" si="19"/>
        <v>32.606774384207704</v>
      </c>
      <c r="AC18">
        <f t="shared" si="20"/>
        <v>2.53534977004764</v>
      </c>
      <c r="AD18">
        <f t="shared" si="21"/>
        <v>134.47429207049936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52655.415880551162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906.38703999999996</v>
      </c>
      <c r="AR18">
        <v>1160.1199999999999</v>
      </c>
      <c r="AS18">
        <f t="shared" si="27"/>
        <v>0.218712684894666</v>
      </c>
      <c r="AT18">
        <v>0.5</v>
      </c>
      <c r="AU18">
        <f t="shared" si="28"/>
        <v>1180.1769257651001</v>
      </c>
      <c r="AV18">
        <f t="shared" si="29"/>
        <v>12.322167561238494</v>
      </c>
      <c r="AW18">
        <f t="shared" si="30"/>
        <v>129.05983204240897</v>
      </c>
      <c r="AX18">
        <f t="shared" si="31"/>
        <v>0.4482984518842878</v>
      </c>
      <c r="AY18">
        <f t="shared" si="32"/>
        <v>1.0930492504496134E-2</v>
      </c>
      <c r="AZ18">
        <f t="shared" si="33"/>
        <v>1.8118470503051411</v>
      </c>
      <c r="BA18" t="s">
        <v>296</v>
      </c>
      <c r="BB18">
        <v>640.04</v>
      </c>
      <c r="BC18">
        <f t="shared" si="34"/>
        <v>520.07999999999993</v>
      </c>
      <c r="BD18">
        <f t="shared" si="35"/>
        <v>0.4878729426242116</v>
      </c>
      <c r="BE18">
        <f t="shared" si="36"/>
        <v>0.8016506231788989</v>
      </c>
      <c r="BF18">
        <f t="shared" si="37"/>
        <v>0.57064412597139258</v>
      </c>
      <c r="BG18">
        <f t="shared" si="38"/>
        <v>0.82539757335865815</v>
      </c>
      <c r="BH18">
        <f t="shared" si="39"/>
        <v>1399.99033333333</v>
      </c>
      <c r="BI18">
        <f t="shared" si="40"/>
        <v>1180.1769257651001</v>
      </c>
      <c r="BJ18">
        <f t="shared" si="41"/>
        <v>0.84298933904431927</v>
      </c>
      <c r="BK18">
        <f t="shared" si="42"/>
        <v>0.19597867808863878</v>
      </c>
      <c r="BL18">
        <v>6</v>
      </c>
      <c r="BM18">
        <v>0.5</v>
      </c>
      <c r="BN18" t="s">
        <v>290</v>
      </c>
      <c r="BO18">
        <v>2</v>
      </c>
      <c r="BP18">
        <v>1605298253.8499999</v>
      </c>
      <c r="BQ18">
        <v>384.09573333333299</v>
      </c>
      <c r="BR18">
        <v>400.26153333333298</v>
      </c>
      <c r="BS18">
        <v>33.047736666666701</v>
      </c>
      <c r="BT18">
        <v>29.5757166666667</v>
      </c>
      <c r="BU18">
        <v>381.95813333333302</v>
      </c>
      <c r="BV18">
        <v>32.529449999999997</v>
      </c>
      <c r="BW18">
        <v>499.99889999999999</v>
      </c>
      <c r="BX18">
        <v>101.752933333333</v>
      </c>
      <c r="BY18">
        <v>9.9926226666666701E-2</v>
      </c>
      <c r="BZ18">
        <v>33.627956666666698</v>
      </c>
      <c r="CA18">
        <v>33.423670000000001</v>
      </c>
      <c r="CB18">
        <v>999.9</v>
      </c>
      <c r="CC18">
        <v>0</v>
      </c>
      <c r="CD18">
        <v>0</v>
      </c>
      <c r="CE18">
        <v>10002.8426666667</v>
      </c>
      <c r="CF18">
        <v>0</v>
      </c>
      <c r="CG18">
        <v>200.29853333333301</v>
      </c>
      <c r="CH18">
        <v>1399.99033333333</v>
      </c>
      <c r="CI18">
        <v>0.900000666666667</v>
      </c>
      <c r="CJ18">
        <v>9.9999299999999999E-2</v>
      </c>
      <c r="CK18">
        <v>0</v>
      </c>
      <c r="CL18">
        <v>906.48893333333297</v>
      </c>
      <c r="CM18">
        <v>4.9997499999999997</v>
      </c>
      <c r="CN18">
        <v>12591.76</v>
      </c>
      <c r="CO18">
        <v>12177.946666666699</v>
      </c>
      <c r="CP18">
        <v>46.791400000000003</v>
      </c>
      <c r="CQ18">
        <v>47.733199999999997</v>
      </c>
      <c r="CR18">
        <v>47.487266666666699</v>
      </c>
      <c r="CS18">
        <v>47.678733333333298</v>
      </c>
      <c r="CT18">
        <v>48.422600000000003</v>
      </c>
      <c r="CU18">
        <v>1255.49033333333</v>
      </c>
      <c r="CV18">
        <v>139.50166666666701</v>
      </c>
      <c r="CW18">
        <v>0</v>
      </c>
      <c r="CX18">
        <v>516.29999995231606</v>
      </c>
      <c r="CY18">
        <v>0</v>
      </c>
      <c r="CZ18">
        <v>906.38703999999996</v>
      </c>
      <c r="DA18">
        <v>-8.3684615279325403</v>
      </c>
      <c r="DB18">
        <v>-114.93846133512599</v>
      </c>
      <c r="DC18">
        <v>12590.564</v>
      </c>
      <c r="DD18">
        <v>15</v>
      </c>
      <c r="DE18">
        <v>1605298216.5999999</v>
      </c>
      <c r="DF18" t="s">
        <v>297</v>
      </c>
      <c r="DG18">
        <v>1605298207.5999999</v>
      </c>
      <c r="DH18">
        <v>1605298216.5999999</v>
      </c>
      <c r="DI18">
        <v>2</v>
      </c>
      <c r="DJ18">
        <v>0.22700000000000001</v>
      </c>
      <c r="DK18">
        <v>2.7E-2</v>
      </c>
      <c r="DL18">
        <v>2.137</v>
      </c>
      <c r="DM18">
        <v>0.51800000000000002</v>
      </c>
      <c r="DN18">
        <v>399</v>
      </c>
      <c r="DO18">
        <v>29</v>
      </c>
      <c r="DP18">
        <v>0.11</v>
      </c>
      <c r="DQ18">
        <v>0.03</v>
      </c>
      <c r="DR18">
        <v>12.3395706742951</v>
      </c>
      <c r="DS18">
        <v>-0.80302569909079402</v>
      </c>
      <c r="DT18">
        <v>0.13601914631923601</v>
      </c>
      <c r="DU18">
        <v>0</v>
      </c>
      <c r="DV18">
        <v>-16.165786666666701</v>
      </c>
      <c r="DW18">
        <v>0.80208053392661505</v>
      </c>
      <c r="DX18">
        <v>0.15962298650953199</v>
      </c>
      <c r="DY18">
        <v>0</v>
      </c>
      <c r="DZ18">
        <v>3.4720183333333301</v>
      </c>
      <c r="EA18">
        <v>0.49901018909899902</v>
      </c>
      <c r="EB18">
        <v>3.6503272646283197E-2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2.1379999999999999</v>
      </c>
      <c r="EJ18">
        <v>0.51829999999999998</v>
      </c>
      <c r="EK18">
        <v>2.1374499999999999</v>
      </c>
      <c r="EL18">
        <v>0</v>
      </c>
      <c r="EM18">
        <v>0</v>
      </c>
      <c r="EN18">
        <v>0</v>
      </c>
      <c r="EO18">
        <v>0.51827500000000604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0.9</v>
      </c>
      <c r="EX18">
        <v>0.8</v>
      </c>
      <c r="EY18">
        <v>2</v>
      </c>
      <c r="EZ18">
        <v>507.92099999999999</v>
      </c>
      <c r="FA18">
        <v>546.00400000000002</v>
      </c>
      <c r="FB18">
        <v>32.401299999999999</v>
      </c>
      <c r="FC18">
        <v>32.1173</v>
      </c>
      <c r="FD18">
        <v>30.000299999999999</v>
      </c>
      <c r="FE18">
        <v>31.984400000000001</v>
      </c>
      <c r="FF18">
        <v>31.938600000000001</v>
      </c>
      <c r="FG18">
        <v>20.9543</v>
      </c>
      <c r="FH18">
        <v>9.3400200000000009</v>
      </c>
      <c r="FI18">
        <v>100</v>
      </c>
      <c r="FJ18">
        <v>-999.9</v>
      </c>
      <c r="FK18">
        <v>400</v>
      </c>
      <c r="FL18">
        <v>29.5717</v>
      </c>
      <c r="FM18">
        <v>101.392</v>
      </c>
      <c r="FN18">
        <v>100.74299999999999</v>
      </c>
    </row>
    <row r="19" spans="1:170" x14ac:dyDescent="0.25">
      <c r="A19">
        <v>3</v>
      </c>
      <c r="B19">
        <v>1605298470.0999999</v>
      </c>
      <c r="C19">
        <v>725.59999990463302</v>
      </c>
      <c r="D19" t="s">
        <v>298</v>
      </c>
      <c r="E19" t="s">
        <v>299</v>
      </c>
      <c r="F19" t="s">
        <v>300</v>
      </c>
      <c r="G19" t="s">
        <v>301</v>
      </c>
      <c r="H19">
        <v>1605298462.0999999</v>
      </c>
      <c r="I19">
        <f t="shared" si="0"/>
        <v>3.6093888709449688E-3</v>
      </c>
      <c r="J19">
        <f t="shared" si="1"/>
        <v>12.575488489571979</v>
      </c>
      <c r="K19">
        <f t="shared" si="2"/>
        <v>382.41751612903198</v>
      </c>
      <c r="L19">
        <f t="shared" si="3"/>
        <v>267.98294695488772</v>
      </c>
      <c r="M19">
        <f t="shared" si="4"/>
        <v>27.292698216844549</v>
      </c>
      <c r="N19">
        <f t="shared" si="5"/>
        <v>38.947276232102759</v>
      </c>
      <c r="O19">
        <f t="shared" si="6"/>
        <v>0.1983521357846034</v>
      </c>
      <c r="P19">
        <f t="shared" si="7"/>
        <v>2.9599352782890591</v>
      </c>
      <c r="Q19">
        <f t="shared" si="8"/>
        <v>0.19125257358410563</v>
      </c>
      <c r="R19">
        <f t="shared" si="9"/>
        <v>0.12014955520306896</v>
      </c>
      <c r="S19">
        <f t="shared" si="10"/>
        <v>231.28824506027229</v>
      </c>
      <c r="T19">
        <f t="shared" si="11"/>
        <v>34.069899329931019</v>
      </c>
      <c r="U19">
        <f t="shared" si="12"/>
        <v>33.379587096774202</v>
      </c>
      <c r="V19">
        <f t="shared" si="13"/>
        <v>5.1608648075103165</v>
      </c>
      <c r="W19">
        <f t="shared" si="14"/>
        <v>63.339211544421971</v>
      </c>
      <c r="X19">
        <f t="shared" si="15"/>
        <v>3.3188262151632788</v>
      </c>
      <c r="Y19">
        <f t="shared" si="16"/>
        <v>5.2397655958121163</v>
      </c>
      <c r="Z19">
        <f t="shared" si="17"/>
        <v>1.8420385923470377</v>
      </c>
      <c r="AA19">
        <f t="shared" si="18"/>
        <v>-159.17404920867313</v>
      </c>
      <c r="AB19">
        <f t="shared" si="19"/>
        <v>43.25282574681065</v>
      </c>
      <c r="AC19">
        <f t="shared" si="20"/>
        <v>3.3635604255783496</v>
      </c>
      <c r="AD19">
        <f t="shared" si="21"/>
        <v>118.73058202398818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52631.808535067459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1051.4412</v>
      </c>
      <c r="AR19">
        <v>1302.3399999999999</v>
      </c>
      <c r="AS19">
        <f t="shared" si="27"/>
        <v>0.19265230277807632</v>
      </c>
      <c r="AT19">
        <v>0.5</v>
      </c>
      <c r="AU19">
        <f t="shared" si="28"/>
        <v>1180.1733201021111</v>
      </c>
      <c r="AV19">
        <f t="shared" si="29"/>
        <v>12.575488489571979</v>
      </c>
      <c r="AW19">
        <f t="shared" si="30"/>
        <v>113.68155389745975</v>
      </c>
      <c r="AX19">
        <f t="shared" si="31"/>
        <v>0.4578911804905017</v>
      </c>
      <c r="AY19">
        <f t="shared" si="32"/>
        <v>1.114517312444426E-2</v>
      </c>
      <c r="AZ19">
        <f t="shared" si="33"/>
        <v>1.50478369703764</v>
      </c>
      <c r="BA19" t="s">
        <v>303</v>
      </c>
      <c r="BB19">
        <v>706.01</v>
      </c>
      <c r="BC19">
        <f t="shared" si="34"/>
        <v>596.32999999999993</v>
      </c>
      <c r="BD19">
        <f t="shared" si="35"/>
        <v>0.42073818187916079</v>
      </c>
      <c r="BE19">
        <f t="shared" si="36"/>
        <v>0.76670044247614511</v>
      </c>
      <c r="BF19">
        <f t="shared" si="37"/>
        <v>0.42752527781345917</v>
      </c>
      <c r="BG19">
        <f t="shared" si="38"/>
        <v>0.76955062913371175</v>
      </c>
      <c r="BH19">
        <f t="shared" si="39"/>
        <v>1399.9864516129001</v>
      </c>
      <c r="BI19">
        <f t="shared" si="40"/>
        <v>1180.1733201021111</v>
      </c>
      <c r="BJ19">
        <f t="shared" si="41"/>
        <v>0.84298910088912216</v>
      </c>
      <c r="BK19">
        <f t="shared" si="42"/>
        <v>0.19597820177824452</v>
      </c>
      <c r="BL19">
        <v>6</v>
      </c>
      <c r="BM19">
        <v>0.5</v>
      </c>
      <c r="BN19" t="s">
        <v>290</v>
      </c>
      <c r="BO19">
        <v>2</v>
      </c>
      <c r="BP19">
        <v>1605298462.0999999</v>
      </c>
      <c r="BQ19">
        <v>382.41751612903198</v>
      </c>
      <c r="BR19">
        <v>399.16406451612897</v>
      </c>
      <c r="BS19">
        <v>32.587061290322602</v>
      </c>
      <c r="BT19">
        <v>28.397035483871001</v>
      </c>
      <c r="BU19">
        <v>380.28</v>
      </c>
      <c r="BV19">
        <v>32.068780645161297</v>
      </c>
      <c r="BW19">
        <v>500.01164516129001</v>
      </c>
      <c r="BX19">
        <v>101.744903225806</v>
      </c>
      <c r="BY19">
        <v>0.100003425806452</v>
      </c>
      <c r="BZ19">
        <v>33.650635483871</v>
      </c>
      <c r="CA19">
        <v>33.379587096774202</v>
      </c>
      <c r="CB19">
        <v>999.9</v>
      </c>
      <c r="CC19">
        <v>0</v>
      </c>
      <c r="CD19">
        <v>0</v>
      </c>
      <c r="CE19">
        <v>9999.7606451612901</v>
      </c>
      <c r="CF19">
        <v>0</v>
      </c>
      <c r="CG19">
        <v>229.01558064516101</v>
      </c>
      <c r="CH19">
        <v>1399.9864516129001</v>
      </c>
      <c r="CI19">
        <v>0.90000558064516101</v>
      </c>
      <c r="CJ19">
        <v>9.9994512903225793E-2</v>
      </c>
      <c r="CK19">
        <v>0</v>
      </c>
      <c r="CL19">
        <v>1053.7764516129</v>
      </c>
      <c r="CM19">
        <v>4.9997499999999997</v>
      </c>
      <c r="CN19">
        <v>14647.2677419355</v>
      </c>
      <c r="CO19">
        <v>12177.9483870968</v>
      </c>
      <c r="CP19">
        <v>47.179129032257997</v>
      </c>
      <c r="CQ19">
        <v>48.0945161290323</v>
      </c>
      <c r="CR19">
        <v>47.8828064516129</v>
      </c>
      <c r="CS19">
        <v>47.9958064516129</v>
      </c>
      <c r="CT19">
        <v>48.715451612903202</v>
      </c>
      <c r="CU19">
        <v>1255.4964516129</v>
      </c>
      <c r="CV19">
        <v>139.49</v>
      </c>
      <c r="CW19">
        <v>0</v>
      </c>
      <c r="CX19">
        <v>207.90000009536701</v>
      </c>
      <c r="CY19">
        <v>0</v>
      </c>
      <c r="CZ19">
        <v>1051.4412</v>
      </c>
      <c r="DA19">
        <v>-141.74999979065399</v>
      </c>
      <c r="DB19">
        <v>-1982.3230739498999</v>
      </c>
      <c r="DC19">
        <v>14614.727999999999</v>
      </c>
      <c r="DD19">
        <v>15</v>
      </c>
      <c r="DE19">
        <v>1605298216.5999999</v>
      </c>
      <c r="DF19" t="s">
        <v>297</v>
      </c>
      <c r="DG19">
        <v>1605298207.5999999</v>
      </c>
      <c r="DH19">
        <v>1605298216.5999999</v>
      </c>
      <c r="DI19">
        <v>2</v>
      </c>
      <c r="DJ19">
        <v>0.22700000000000001</v>
      </c>
      <c r="DK19">
        <v>2.7E-2</v>
      </c>
      <c r="DL19">
        <v>2.137</v>
      </c>
      <c r="DM19">
        <v>0.51800000000000002</v>
      </c>
      <c r="DN19">
        <v>399</v>
      </c>
      <c r="DO19">
        <v>29</v>
      </c>
      <c r="DP19">
        <v>0.11</v>
      </c>
      <c r="DQ19">
        <v>0.03</v>
      </c>
      <c r="DR19">
        <v>12.5368177449258</v>
      </c>
      <c r="DS19">
        <v>1.60355178503762</v>
      </c>
      <c r="DT19">
        <v>0.19798082205072001</v>
      </c>
      <c r="DU19">
        <v>0</v>
      </c>
      <c r="DV19">
        <v>-16.746040000000001</v>
      </c>
      <c r="DW19">
        <v>-0.96625761957731005</v>
      </c>
      <c r="DX19">
        <v>0.167737299767623</v>
      </c>
      <c r="DY19">
        <v>0</v>
      </c>
      <c r="DZ19">
        <v>4.19179366666667</v>
      </c>
      <c r="EA19">
        <v>-0.370790923248069</v>
      </c>
      <c r="EB19">
        <v>2.80150918236741E-2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2.137</v>
      </c>
      <c r="EJ19">
        <v>0.51829999999999998</v>
      </c>
      <c r="EK19">
        <v>2.1374499999999999</v>
      </c>
      <c r="EL19">
        <v>0</v>
      </c>
      <c r="EM19">
        <v>0</v>
      </c>
      <c r="EN19">
        <v>0</v>
      </c>
      <c r="EO19">
        <v>0.51827500000000604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4.4000000000000004</v>
      </c>
      <c r="EX19">
        <v>4.2</v>
      </c>
      <c r="EY19">
        <v>2</v>
      </c>
      <c r="EZ19">
        <v>502.52</v>
      </c>
      <c r="FA19">
        <v>542.14700000000005</v>
      </c>
      <c r="FB19">
        <v>32.472299999999997</v>
      </c>
      <c r="FC19">
        <v>32.213900000000002</v>
      </c>
      <c r="FD19">
        <v>30.000299999999999</v>
      </c>
      <c r="FE19">
        <v>32.087400000000002</v>
      </c>
      <c r="FF19">
        <v>32.043199999999999</v>
      </c>
      <c r="FG19">
        <v>21.096699999999998</v>
      </c>
      <c r="FH19">
        <v>13.391400000000001</v>
      </c>
      <c r="FI19">
        <v>100</v>
      </c>
      <c r="FJ19">
        <v>-999.9</v>
      </c>
      <c r="FK19">
        <v>400</v>
      </c>
      <c r="FL19">
        <v>28.645</v>
      </c>
      <c r="FM19">
        <v>101.39400000000001</v>
      </c>
      <c r="FN19">
        <v>100.73399999999999</v>
      </c>
    </row>
    <row r="20" spans="1:170" x14ac:dyDescent="0.25">
      <c r="A20">
        <v>4</v>
      </c>
      <c r="B20">
        <v>1605298678.0999999</v>
      </c>
      <c r="C20">
        <v>933.59999990463302</v>
      </c>
      <c r="D20" t="s">
        <v>304</v>
      </c>
      <c r="E20" t="s">
        <v>305</v>
      </c>
      <c r="F20" t="s">
        <v>300</v>
      </c>
      <c r="G20" t="s">
        <v>301</v>
      </c>
      <c r="H20">
        <v>1605298670.0999999</v>
      </c>
      <c r="I20">
        <f t="shared" si="0"/>
        <v>3.0977969007424263E-3</v>
      </c>
      <c r="J20">
        <f t="shared" si="1"/>
        <v>12.880443387626086</v>
      </c>
      <c r="K20">
        <f t="shared" si="2"/>
        <v>382.649580645161</v>
      </c>
      <c r="L20">
        <f t="shared" si="3"/>
        <v>247.81365327186546</v>
      </c>
      <c r="M20">
        <f t="shared" si="4"/>
        <v>25.237762507738296</v>
      </c>
      <c r="N20">
        <f t="shared" si="5"/>
        <v>38.969681906160808</v>
      </c>
      <c r="O20">
        <f t="shared" si="6"/>
        <v>0.16888407703283898</v>
      </c>
      <c r="P20">
        <f t="shared" si="7"/>
        <v>2.9598674150845206</v>
      </c>
      <c r="Q20">
        <f t="shared" si="8"/>
        <v>0.16370756455338001</v>
      </c>
      <c r="R20">
        <f t="shared" si="9"/>
        <v>0.1027691000729572</v>
      </c>
      <c r="S20">
        <f t="shared" si="10"/>
        <v>231.29499333883112</v>
      </c>
      <c r="T20">
        <f t="shared" si="11"/>
        <v>34.587468070188635</v>
      </c>
      <c r="U20">
        <f t="shared" si="12"/>
        <v>33.665251612903198</v>
      </c>
      <c r="V20">
        <f t="shared" si="13"/>
        <v>5.2440499259267002</v>
      </c>
      <c r="W20">
        <f t="shared" si="14"/>
        <v>63.478555415817738</v>
      </c>
      <c r="X20">
        <f t="shared" si="15"/>
        <v>3.3986975133749939</v>
      </c>
      <c r="Y20">
        <f t="shared" si="16"/>
        <v>5.3540876775026582</v>
      </c>
      <c r="Z20">
        <f t="shared" si="17"/>
        <v>1.8453524125517062</v>
      </c>
      <c r="AA20">
        <f t="shared" si="18"/>
        <v>-136.61284332274099</v>
      </c>
      <c r="AB20">
        <f t="shared" si="19"/>
        <v>59.342391429381841</v>
      </c>
      <c r="AC20">
        <f t="shared" si="20"/>
        <v>4.6300705035760865</v>
      </c>
      <c r="AD20">
        <f t="shared" si="21"/>
        <v>158.65461194904807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52563.547213518643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993.90196000000003</v>
      </c>
      <c r="AR20">
        <v>1237</v>
      </c>
      <c r="AS20">
        <f t="shared" si="27"/>
        <v>0.19652226354082458</v>
      </c>
      <c r="AT20">
        <v>0.5</v>
      </c>
      <c r="AU20">
        <f t="shared" si="28"/>
        <v>1180.2056523602203</v>
      </c>
      <c r="AV20">
        <f t="shared" si="29"/>
        <v>12.880443387626086</v>
      </c>
      <c r="AW20">
        <f t="shared" si="30"/>
        <v>115.968343122753</v>
      </c>
      <c r="AX20">
        <f t="shared" si="31"/>
        <v>0.46486661277283747</v>
      </c>
      <c r="AY20">
        <f t="shared" si="32"/>
        <v>1.1403259118890089E-2</v>
      </c>
      <c r="AZ20">
        <f t="shared" si="33"/>
        <v>1.6370897332255456</v>
      </c>
      <c r="BA20" t="s">
        <v>307</v>
      </c>
      <c r="BB20">
        <v>661.96</v>
      </c>
      <c r="BC20">
        <f t="shared" si="34"/>
        <v>575.04</v>
      </c>
      <c r="BD20">
        <f t="shared" si="35"/>
        <v>0.42274979131886475</v>
      </c>
      <c r="BE20">
        <f t="shared" si="36"/>
        <v>0.77884097657031215</v>
      </c>
      <c r="BF20">
        <f t="shared" si="37"/>
        <v>0.46613093601581151</v>
      </c>
      <c r="BG20">
        <f t="shared" si="38"/>
        <v>0.79520833786425593</v>
      </c>
      <c r="BH20">
        <f t="shared" si="39"/>
        <v>1400.02451612903</v>
      </c>
      <c r="BI20">
        <f t="shared" si="40"/>
        <v>1180.2056523602203</v>
      </c>
      <c r="BJ20">
        <f t="shared" si="41"/>
        <v>0.84298927537598156</v>
      </c>
      <c r="BK20">
        <f t="shared" si="42"/>
        <v>0.19597855075196308</v>
      </c>
      <c r="BL20">
        <v>6</v>
      </c>
      <c r="BM20">
        <v>0.5</v>
      </c>
      <c r="BN20" t="s">
        <v>290</v>
      </c>
      <c r="BO20">
        <v>2</v>
      </c>
      <c r="BP20">
        <v>1605298670.0999999</v>
      </c>
      <c r="BQ20">
        <v>382.649580645161</v>
      </c>
      <c r="BR20">
        <v>399.52800000000002</v>
      </c>
      <c r="BS20">
        <v>33.372358064516099</v>
      </c>
      <c r="BT20">
        <v>29.779177419354799</v>
      </c>
      <c r="BU20">
        <v>380.51206451612899</v>
      </c>
      <c r="BV20">
        <v>32.854083870967699</v>
      </c>
      <c r="BW20">
        <v>500.01651612903203</v>
      </c>
      <c r="BX20">
        <v>101.741677419355</v>
      </c>
      <c r="BY20">
        <v>0.100017638709677</v>
      </c>
      <c r="BZ20">
        <v>34.037135483870998</v>
      </c>
      <c r="CA20">
        <v>33.665251612903198</v>
      </c>
      <c r="CB20">
        <v>999.9</v>
      </c>
      <c r="CC20">
        <v>0</v>
      </c>
      <c r="CD20">
        <v>0</v>
      </c>
      <c r="CE20">
        <v>9999.6929032258104</v>
      </c>
      <c r="CF20">
        <v>0</v>
      </c>
      <c r="CG20">
        <v>214.42490322580599</v>
      </c>
      <c r="CH20">
        <v>1400.02451612903</v>
      </c>
      <c r="CI20">
        <v>0.90000232258064505</v>
      </c>
      <c r="CJ20">
        <v>9.9997751612903196E-2</v>
      </c>
      <c r="CK20">
        <v>0</v>
      </c>
      <c r="CL20">
        <v>994.17754838709698</v>
      </c>
      <c r="CM20">
        <v>4.9997499999999997</v>
      </c>
      <c r="CN20">
        <v>13870.2193548387</v>
      </c>
      <c r="CO20">
        <v>12178.270967741901</v>
      </c>
      <c r="CP20">
        <v>47.52</v>
      </c>
      <c r="CQ20">
        <v>48.457322580645098</v>
      </c>
      <c r="CR20">
        <v>48.235838709677402</v>
      </c>
      <c r="CS20">
        <v>48.316064516129003</v>
      </c>
      <c r="CT20">
        <v>49.045999999999999</v>
      </c>
      <c r="CU20">
        <v>1255.5225806451599</v>
      </c>
      <c r="CV20">
        <v>139.50193548387099</v>
      </c>
      <c r="CW20">
        <v>0</v>
      </c>
      <c r="CX20">
        <v>207</v>
      </c>
      <c r="CY20">
        <v>0</v>
      </c>
      <c r="CZ20">
        <v>993.90196000000003</v>
      </c>
      <c r="DA20">
        <v>-24.8452307556853</v>
      </c>
      <c r="DB20">
        <v>-340.58461542310403</v>
      </c>
      <c r="DC20">
        <v>13865.98</v>
      </c>
      <c r="DD20">
        <v>15</v>
      </c>
      <c r="DE20">
        <v>1605298216.5999999</v>
      </c>
      <c r="DF20" t="s">
        <v>297</v>
      </c>
      <c r="DG20">
        <v>1605298207.5999999</v>
      </c>
      <c r="DH20">
        <v>1605298216.5999999</v>
      </c>
      <c r="DI20">
        <v>2</v>
      </c>
      <c r="DJ20">
        <v>0.22700000000000001</v>
      </c>
      <c r="DK20">
        <v>2.7E-2</v>
      </c>
      <c r="DL20">
        <v>2.137</v>
      </c>
      <c r="DM20">
        <v>0.51800000000000002</v>
      </c>
      <c r="DN20">
        <v>399</v>
      </c>
      <c r="DO20">
        <v>29</v>
      </c>
      <c r="DP20">
        <v>0.11</v>
      </c>
      <c r="DQ20">
        <v>0.03</v>
      </c>
      <c r="DR20">
        <v>12.884562208963301</v>
      </c>
      <c r="DS20">
        <v>0.73532105731779895</v>
      </c>
      <c r="DT20">
        <v>0.107575432253517</v>
      </c>
      <c r="DU20">
        <v>0</v>
      </c>
      <c r="DV20">
        <v>-16.890443333333302</v>
      </c>
      <c r="DW20">
        <v>-0.24016284760846701</v>
      </c>
      <c r="DX20">
        <v>0.123352691318656</v>
      </c>
      <c r="DY20">
        <v>0</v>
      </c>
      <c r="DZ20">
        <v>3.5946903333333302</v>
      </c>
      <c r="EA20">
        <v>-0.278053748609561</v>
      </c>
      <c r="EB20">
        <v>2.57185722106721E-2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2.137</v>
      </c>
      <c r="EJ20">
        <v>0.51819999999999999</v>
      </c>
      <c r="EK20">
        <v>2.1374499999999999</v>
      </c>
      <c r="EL20">
        <v>0</v>
      </c>
      <c r="EM20">
        <v>0</v>
      </c>
      <c r="EN20">
        <v>0</v>
      </c>
      <c r="EO20">
        <v>0.51827500000000604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7.8</v>
      </c>
      <c r="EX20">
        <v>7.7</v>
      </c>
      <c r="EY20">
        <v>2</v>
      </c>
      <c r="EZ20">
        <v>503.75599999999997</v>
      </c>
      <c r="FA20">
        <v>541.52499999999998</v>
      </c>
      <c r="FB20">
        <v>32.726399999999998</v>
      </c>
      <c r="FC20">
        <v>32.2911</v>
      </c>
      <c r="FD20">
        <v>30.000299999999999</v>
      </c>
      <c r="FE20">
        <v>32.163699999999999</v>
      </c>
      <c r="FF20">
        <v>32.122100000000003</v>
      </c>
      <c r="FG20">
        <v>21.605899999999998</v>
      </c>
      <c r="FH20">
        <v>8.6174599999999995</v>
      </c>
      <c r="FI20">
        <v>100</v>
      </c>
      <c r="FJ20">
        <v>-999.9</v>
      </c>
      <c r="FK20">
        <v>400</v>
      </c>
      <c r="FL20">
        <v>30.205100000000002</v>
      </c>
      <c r="FM20">
        <v>101.39700000000001</v>
      </c>
      <c r="FN20">
        <v>100.72499999999999</v>
      </c>
    </row>
    <row r="21" spans="1:170" x14ac:dyDescent="0.25">
      <c r="A21">
        <v>5</v>
      </c>
      <c r="B21">
        <v>1605298823.0999999</v>
      </c>
      <c r="C21">
        <v>1078.5999999046301</v>
      </c>
      <c r="D21" t="s">
        <v>308</v>
      </c>
      <c r="E21" t="s">
        <v>309</v>
      </c>
      <c r="F21" t="s">
        <v>310</v>
      </c>
      <c r="G21" t="s">
        <v>311</v>
      </c>
      <c r="H21">
        <v>1605298815.3499999</v>
      </c>
      <c r="I21">
        <f t="shared" si="0"/>
        <v>9.798215282103024E-4</v>
      </c>
      <c r="J21">
        <f t="shared" si="1"/>
        <v>5.6539591971797263</v>
      </c>
      <c r="K21">
        <f t="shared" si="2"/>
        <v>392.68889999999999</v>
      </c>
      <c r="L21">
        <f t="shared" si="3"/>
        <v>187.69212058115426</v>
      </c>
      <c r="M21">
        <f t="shared" si="4"/>
        <v>19.113658275043075</v>
      </c>
      <c r="N21">
        <f t="shared" si="5"/>
        <v>39.98953935712629</v>
      </c>
      <c r="O21">
        <f t="shared" si="6"/>
        <v>4.6696041817118089E-2</v>
      </c>
      <c r="P21">
        <f t="shared" si="7"/>
        <v>2.9596362199198776</v>
      </c>
      <c r="Q21">
        <f t="shared" si="8"/>
        <v>4.6290571331289471E-2</v>
      </c>
      <c r="R21">
        <f t="shared" si="9"/>
        <v>2.89677434117721E-2</v>
      </c>
      <c r="S21">
        <f t="shared" si="10"/>
        <v>231.28753792706817</v>
      </c>
      <c r="T21">
        <f t="shared" si="11"/>
        <v>35.265636231087512</v>
      </c>
      <c r="U21">
        <f t="shared" si="12"/>
        <v>34.127296666666702</v>
      </c>
      <c r="V21">
        <f t="shared" si="13"/>
        <v>5.3810661486270615</v>
      </c>
      <c r="W21">
        <f t="shared" si="14"/>
        <v>61.498323999900293</v>
      </c>
      <c r="X21">
        <f t="shared" si="15"/>
        <v>3.3176067476895703</v>
      </c>
      <c r="Y21">
        <f t="shared" si="16"/>
        <v>5.3946295311965722</v>
      </c>
      <c r="Z21">
        <f t="shared" si="17"/>
        <v>2.0634594009374911</v>
      </c>
      <c r="AA21">
        <f t="shared" si="18"/>
        <v>-43.210129394074336</v>
      </c>
      <c r="AB21">
        <f t="shared" si="19"/>
        <v>7.2089166383935028</v>
      </c>
      <c r="AC21">
        <f t="shared" si="20"/>
        <v>0.56414917624121019</v>
      </c>
      <c r="AD21">
        <f t="shared" si="21"/>
        <v>195.85047434762856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52533.644920704282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2154.8224</v>
      </c>
      <c r="AR21">
        <v>2264.31</v>
      </c>
      <c r="AS21">
        <f t="shared" si="27"/>
        <v>4.8353626491072332E-2</v>
      </c>
      <c r="AT21">
        <v>0.5</v>
      </c>
      <c r="AU21">
        <f t="shared" si="28"/>
        <v>1180.169330747286</v>
      </c>
      <c r="AV21">
        <f t="shared" si="29"/>
        <v>5.6539591971797263</v>
      </c>
      <c r="AW21">
        <f t="shared" si="30"/>
        <v>28.532733507586538</v>
      </c>
      <c r="AX21">
        <f t="shared" si="31"/>
        <v>0.61836939288348325</v>
      </c>
      <c r="AY21">
        <f t="shared" si="32"/>
        <v>5.2803496198719361E-3</v>
      </c>
      <c r="AZ21">
        <f t="shared" si="33"/>
        <v>0.44065079428170173</v>
      </c>
      <c r="BA21" t="s">
        <v>313</v>
      </c>
      <c r="BB21">
        <v>864.13</v>
      </c>
      <c r="BC21">
        <f t="shared" si="34"/>
        <v>1400.1799999999998</v>
      </c>
      <c r="BD21">
        <f t="shared" si="35"/>
        <v>7.8195374880372481E-2</v>
      </c>
      <c r="BE21">
        <f t="shared" si="36"/>
        <v>0.41609291269626142</v>
      </c>
      <c r="BF21">
        <f t="shared" si="37"/>
        <v>7.0690380797851241E-2</v>
      </c>
      <c r="BG21">
        <f t="shared" si="38"/>
        <v>0.39180428589034438</v>
      </c>
      <c r="BH21">
        <f t="shared" si="39"/>
        <v>1399.98166666667</v>
      </c>
      <c r="BI21">
        <f t="shared" si="40"/>
        <v>1180.169330747286</v>
      </c>
      <c r="BJ21">
        <f t="shared" si="41"/>
        <v>0.84298913253431884</v>
      </c>
      <c r="BK21">
        <f t="shared" si="42"/>
        <v>0.19597826506863752</v>
      </c>
      <c r="BL21">
        <v>6</v>
      </c>
      <c r="BM21">
        <v>0.5</v>
      </c>
      <c r="BN21" t="s">
        <v>290</v>
      </c>
      <c r="BO21">
        <v>2</v>
      </c>
      <c r="BP21">
        <v>1605298815.3499999</v>
      </c>
      <c r="BQ21">
        <v>392.68889999999999</v>
      </c>
      <c r="BR21">
        <v>399.93529999999998</v>
      </c>
      <c r="BS21">
        <v>32.578203333333299</v>
      </c>
      <c r="BT21">
        <v>31.440733333333299</v>
      </c>
      <c r="BU21">
        <v>390.55136666666698</v>
      </c>
      <c r="BV21">
        <v>32.059913333333299</v>
      </c>
      <c r="BW21">
        <v>500.00476666666702</v>
      </c>
      <c r="BX21">
        <v>101.73520000000001</v>
      </c>
      <c r="BY21">
        <v>9.9966100000000002E-2</v>
      </c>
      <c r="BZ21">
        <v>34.172476666666697</v>
      </c>
      <c r="CA21">
        <v>34.127296666666702</v>
      </c>
      <c r="CB21">
        <v>999.9</v>
      </c>
      <c r="CC21">
        <v>0</v>
      </c>
      <c r="CD21">
        <v>0</v>
      </c>
      <c r="CE21">
        <v>9999.0186666666705</v>
      </c>
      <c r="CF21">
        <v>0</v>
      </c>
      <c r="CG21">
        <v>183.47706666666701</v>
      </c>
      <c r="CH21">
        <v>1399.98166666667</v>
      </c>
      <c r="CI21">
        <v>0.9000051</v>
      </c>
      <c r="CJ21">
        <v>9.9995093333333299E-2</v>
      </c>
      <c r="CK21">
        <v>0</v>
      </c>
      <c r="CL21">
        <v>2158.7913333333299</v>
      </c>
      <c r="CM21">
        <v>4.9997499999999997</v>
      </c>
      <c r="CN21">
        <v>30263.266666666699</v>
      </c>
      <c r="CO21">
        <v>12177.8966666667</v>
      </c>
      <c r="CP21">
        <v>47.811999999999998</v>
      </c>
      <c r="CQ21">
        <v>48.699599999999997</v>
      </c>
      <c r="CR21">
        <v>48.5082666666667</v>
      </c>
      <c r="CS21">
        <v>48.566200000000002</v>
      </c>
      <c r="CT21">
        <v>49.316200000000002</v>
      </c>
      <c r="CU21">
        <v>1255.49066666667</v>
      </c>
      <c r="CV21">
        <v>139.49100000000001</v>
      </c>
      <c r="CW21">
        <v>0</v>
      </c>
      <c r="CX21">
        <v>144.09999990463299</v>
      </c>
      <c r="CY21">
        <v>0</v>
      </c>
      <c r="CZ21">
        <v>2154.8224</v>
      </c>
      <c r="DA21">
        <v>-394.88230830498799</v>
      </c>
      <c r="DB21">
        <v>-5460.8384697419897</v>
      </c>
      <c r="DC21">
        <v>30208.396000000001</v>
      </c>
      <c r="DD21">
        <v>15</v>
      </c>
      <c r="DE21">
        <v>1605298216.5999999</v>
      </c>
      <c r="DF21" t="s">
        <v>297</v>
      </c>
      <c r="DG21">
        <v>1605298207.5999999</v>
      </c>
      <c r="DH21">
        <v>1605298216.5999999</v>
      </c>
      <c r="DI21">
        <v>2</v>
      </c>
      <c r="DJ21">
        <v>0.22700000000000001</v>
      </c>
      <c r="DK21">
        <v>2.7E-2</v>
      </c>
      <c r="DL21">
        <v>2.137</v>
      </c>
      <c r="DM21">
        <v>0.51800000000000002</v>
      </c>
      <c r="DN21">
        <v>399</v>
      </c>
      <c r="DO21">
        <v>29</v>
      </c>
      <c r="DP21">
        <v>0.11</v>
      </c>
      <c r="DQ21">
        <v>0.03</v>
      </c>
      <c r="DR21">
        <v>5.6633365971590797</v>
      </c>
      <c r="DS21">
        <v>-0.51648549942649102</v>
      </c>
      <c r="DT21">
        <v>4.06937108027908E-2</v>
      </c>
      <c r="DU21">
        <v>0</v>
      </c>
      <c r="DV21">
        <v>-7.2496083333333399</v>
      </c>
      <c r="DW21">
        <v>0.426306473859839</v>
      </c>
      <c r="DX21">
        <v>3.7563558766738503E-2</v>
      </c>
      <c r="DY21">
        <v>0</v>
      </c>
      <c r="DZ21">
        <v>1.1335759999999999</v>
      </c>
      <c r="EA21">
        <v>0.46993922135706601</v>
      </c>
      <c r="EB21">
        <v>3.4335395497940603E-2</v>
      </c>
      <c r="EC21">
        <v>0</v>
      </c>
      <c r="ED21">
        <v>0</v>
      </c>
      <c r="EE21">
        <v>3</v>
      </c>
      <c r="EF21" t="s">
        <v>292</v>
      </c>
      <c r="EG21">
        <v>100</v>
      </c>
      <c r="EH21">
        <v>100</v>
      </c>
      <c r="EI21">
        <v>2.1379999999999999</v>
      </c>
      <c r="EJ21">
        <v>0.51819999999999999</v>
      </c>
      <c r="EK21">
        <v>2.1374499999999999</v>
      </c>
      <c r="EL21">
        <v>0</v>
      </c>
      <c r="EM21">
        <v>0</v>
      </c>
      <c r="EN21">
        <v>0</v>
      </c>
      <c r="EO21">
        <v>0.51827500000000604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10.3</v>
      </c>
      <c r="EX21">
        <v>10.1</v>
      </c>
      <c r="EY21">
        <v>2</v>
      </c>
      <c r="EZ21">
        <v>515.90300000000002</v>
      </c>
      <c r="FA21">
        <v>541.20899999999995</v>
      </c>
      <c r="FB21">
        <v>32.860799999999998</v>
      </c>
      <c r="FC21">
        <v>32.376600000000003</v>
      </c>
      <c r="FD21">
        <v>30.000299999999999</v>
      </c>
      <c r="FE21">
        <v>32.240600000000001</v>
      </c>
      <c r="FF21">
        <v>32.1982</v>
      </c>
      <c r="FG21">
        <v>21.8719</v>
      </c>
      <c r="FH21">
        <v>0</v>
      </c>
      <c r="FI21">
        <v>100</v>
      </c>
      <c r="FJ21">
        <v>-999.9</v>
      </c>
      <c r="FK21">
        <v>400</v>
      </c>
      <c r="FL21">
        <v>32.9544</v>
      </c>
      <c r="FM21">
        <v>101.38500000000001</v>
      </c>
      <c r="FN21">
        <v>100.717</v>
      </c>
    </row>
    <row r="22" spans="1:170" x14ac:dyDescent="0.25">
      <c r="A22">
        <v>6</v>
      </c>
      <c r="B22">
        <v>1605298975.0999999</v>
      </c>
      <c r="C22">
        <v>1230.5999999046301</v>
      </c>
      <c r="D22" t="s">
        <v>314</v>
      </c>
      <c r="E22" t="s">
        <v>315</v>
      </c>
      <c r="F22" t="s">
        <v>310</v>
      </c>
      <c r="G22" t="s">
        <v>311</v>
      </c>
      <c r="H22">
        <v>1605298967.0999999</v>
      </c>
      <c r="I22">
        <f t="shared" si="0"/>
        <v>1.5231431417957891E-3</v>
      </c>
      <c r="J22">
        <f t="shared" si="1"/>
        <v>8.686861600969177</v>
      </c>
      <c r="K22">
        <f t="shared" si="2"/>
        <v>388.83387096774197</v>
      </c>
      <c r="L22">
        <f t="shared" si="3"/>
        <v>197.42496757299361</v>
      </c>
      <c r="M22">
        <f t="shared" si="4"/>
        <v>20.107401470788915</v>
      </c>
      <c r="N22">
        <f t="shared" si="5"/>
        <v>39.602076905995304</v>
      </c>
      <c r="O22">
        <f t="shared" si="6"/>
        <v>7.7293644926552302E-2</v>
      </c>
      <c r="P22">
        <f t="shared" si="7"/>
        <v>2.9599222457084928</v>
      </c>
      <c r="Q22">
        <f t="shared" si="8"/>
        <v>7.6189596533216428E-2</v>
      </c>
      <c r="R22">
        <f t="shared" si="9"/>
        <v>4.7716378410848831E-2</v>
      </c>
      <c r="S22">
        <f t="shared" si="10"/>
        <v>231.28764789718704</v>
      </c>
      <c r="T22">
        <f t="shared" si="11"/>
        <v>35.236663879073639</v>
      </c>
      <c r="U22">
        <f t="shared" si="12"/>
        <v>34.045251612903201</v>
      </c>
      <c r="V22">
        <f t="shared" si="13"/>
        <v>5.3565113984604942</v>
      </c>
      <c r="W22">
        <f t="shared" si="14"/>
        <v>62.786931182353854</v>
      </c>
      <c r="X22">
        <f t="shared" si="15"/>
        <v>3.4080202626065126</v>
      </c>
      <c r="Y22">
        <f t="shared" si="16"/>
        <v>5.4279134183330333</v>
      </c>
      <c r="Z22">
        <f t="shared" si="17"/>
        <v>1.9484911358539816</v>
      </c>
      <c r="AA22">
        <f t="shared" si="18"/>
        <v>-67.170612553194303</v>
      </c>
      <c r="AB22">
        <f t="shared" si="19"/>
        <v>37.927452178047858</v>
      </c>
      <c r="AC22">
        <f t="shared" si="20"/>
        <v>2.9682191735392411</v>
      </c>
      <c r="AD22">
        <f t="shared" si="21"/>
        <v>205.01270669557982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52523.207671885961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316</v>
      </c>
      <c r="AQ22">
        <v>1939.1451999999999</v>
      </c>
      <c r="AR22">
        <v>2140.33</v>
      </c>
      <c r="AS22">
        <f t="shared" si="27"/>
        <v>9.3997093906079909E-2</v>
      </c>
      <c r="AT22">
        <v>0.5</v>
      </c>
      <c r="AU22">
        <f t="shared" si="28"/>
        <v>1180.1666688221248</v>
      </c>
      <c r="AV22">
        <f t="shared" si="29"/>
        <v>8.686861600969177</v>
      </c>
      <c r="AW22">
        <f t="shared" si="30"/>
        <v>55.466118597049388</v>
      </c>
      <c r="AX22">
        <f t="shared" si="31"/>
        <v>0.62330107974004012</v>
      </c>
      <c r="AY22">
        <f t="shared" si="32"/>
        <v>7.8502548203907667E-3</v>
      </c>
      <c r="AZ22">
        <f t="shared" si="33"/>
        <v>0.52410142361224676</v>
      </c>
      <c r="BA22" t="s">
        <v>317</v>
      </c>
      <c r="BB22">
        <v>806.26</v>
      </c>
      <c r="BC22">
        <f t="shared" si="34"/>
        <v>1334.07</v>
      </c>
      <c r="BD22">
        <f t="shared" si="35"/>
        <v>0.15080528008275429</v>
      </c>
      <c r="BE22">
        <f t="shared" si="36"/>
        <v>0.45677207612935805</v>
      </c>
      <c r="BF22">
        <f t="shared" si="37"/>
        <v>0.1411968737397486</v>
      </c>
      <c r="BG22">
        <f t="shared" si="38"/>
        <v>0.44048874760465223</v>
      </c>
      <c r="BH22">
        <f t="shared" si="39"/>
        <v>1399.97806451613</v>
      </c>
      <c r="BI22">
        <f t="shared" si="40"/>
        <v>1180.1666688221248</v>
      </c>
      <c r="BJ22">
        <f t="shared" si="41"/>
        <v>0.84298940014465307</v>
      </c>
      <c r="BK22">
        <f t="shared" si="42"/>
        <v>0.19597880028930625</v>
      </c>
      <c r="BL22">
        <v>6</v>
      </c>
      <c r="BM22">
        <v>0.5</v>
      </c>
      <c r="BN22" t="s">
        <v>290</v>
      </c>
      <c r="BO22">
        <v>2</v>
      </c>
      <c r="BP22">
        <v>1605298967.0999999</v>
      </c>
      <c r="BQ22">
        <v>388.83387096774197</v>
      </c>
      <c r="BR22">
        <v>399.96838709677399</v>
      </c>
      <c r="BS22">
        <v>33.461722580645201</v>
      </c>
      <c r="BT22">
        <v>31.695177419354799</v>
      </c>
      <c r="BU22">
        <v>386.69651612903198</v>
      </c>
      <c r="BV22">
        <v>32.943435483870999</v>
      </c>
      <c r="BW22">
        <v>500.018741935484</v>
      </c>
      <c r="BX22">
        <v>101.748290322581</v>
      </c>
      <c r="BY22">
        <v>0.10003067741935499</v>
      </c>
      <c r="BZ22">
        <v>34.282929032258103</v>
      </c>
      <c r="CA22">
        <v>34.045251612903201</v>
      </c>
      <c r="CB22">
        <v>999.9</v>
      </c>
      <c r="CC22">
        <v>0</v>
      </c>
      <c r="CD22">
        <v>0</v>
      </c>
      <c r="CE22">
        <v>9999.3538709677396</v>
      </c>
      <c r="CF22">
        <v>0</v>
      </c>
      <c r="CG22">
        <v>160.291612903226</v>
      </c>
      <c r="CH22">
        <v>1399.97806451613</v>
      </c>
      <c r="CI22">
        <v>0.89999612903225801</v>
      </c>
      <c r="CJ22">
        <v>0.100004064516129</v>
      </c>
      <c r="CK22">
        <v>0</v>
      </c>
      <c r="CL22">
        <v>1946.5348387096799</v>
      </c>
      <c r="CM22">
        <v>4.9997499999999997</v>
      </c>
      <c r="CN22">
        <v>27361.303225806401</v>
      </c>
      <c r="CO22">
        <v>12177.8387096774</v>
      </c>
      <c r="CP22">
        <v>47.927193548387102</v>
      </c>
      <c r="CQ22">
        <v>48.753999999999998</v>
      </c>
      <c r="CR22">
        <v>48.640806451612903</v>
      </c>
      <c r="CS22">
        <v>48.606709677419403</v>
      </c>
      <c r="CT22">
        <v>49.437129032257999</v>
      </c>
      <c r="CU22">
        <v>1255.47580645161</v>
      </c>
      <c r="CV22">
        <v>139.50322580645201</v>
      </c>
      <c r="CW22">
        <v>0</v>
      </c>
      <c r="CX22">
        <v>151.40000009536701</v>
      </c>
      <c r="CY22">
        <v>0</v>
      </c>
      <c r="CZ22">
        <v>1939.1451999999999</v>
      </c>
      <c r="DA22">
        <v>-443.20846085657001</v>
      </c>
      <c r="DB22">
        <v>-6045.2461445301196</v>
      </c>
      <c r="DC22">
        <v>27260.083999999999</v>
      </c>
      <c r="DD22">
        <v>15</v>
      </c>
      <c r="DE22">
        <v>1605298216.5999999</v>
      </c>
      <c r="DF22" t="s">
        <v>297</v>
      </c>
      <c r="DG22">
        <v>1605298207.5999999</v>
      </c>
      <c r="DH22">
        <v>1605298216.5999999</v>
      </c>
      <c r="DI22">
        <v>2</v>
      </c>
      <c r="DJ22">
        <v>0.22700000000000001</v>
      </c>
      <c r="DK22">
        <v>2.7E-2</v>
      </c>
      <c r="DL22">
        <v>2.137</v>
      </c>
      <c r="DM22">
        <v>0.51800000000000002</v>
      </c>
      <c r="DN22">
        <v>399</v>
      </c>
      <c r="DO22">
        <v>29</v>
      </c>
      <c r="DP22">
        <v>0.11</v>
      </c>
      <c r="DQ22">
        <v>0.03</v>
      </c>
      <c r="DR22">
        <v>8.6861694098537594</v>
      </c>
      <c r="DS22">
        <v>0.42774611593172801</v>
      </c>
      <c r="DT22">
        <v>3.6862271574928003E-2</v>
      </c>
      <c r="DU22">
        <v>1</v>
      </c>
      <c r="DV22">
        <v>-11.134223333333299</v>
      </c>
      <c r="DW22">
        <v>-0.71140111234706904</v>
      </c>
      <c r="DX22">
        <v>5.5095067433986802E-2</v>
      </c>
      <c r="DY22">
        <v>0</v>
      </c>
      <c r="DZ22">
        <v>1.7649556666666699</v>
      </c>
      <c r="EA22">
        <v>0.42581686318131101</v>
      </c>
      <c r="EB22">
        <v>3.0841580880723699E-2</v>
      </c>
      <c r="EC22">
        <v>0</v>
      </c>
      <c r="ED22">
        <v>1</v>
      </c>
      <c r="EE22">
        <v>3</v>
      </c>
      <c r="EF22" t="s">
        <v>318</v>
      </c>
      <c r="EG22">
        <v>100</v>
      </c>
      <c r="EH22">
        <v>100</v>
      </c>
      <c r="EI22">
        <v>2.1379999999999999</v>
      </c>
      <c r="EJ22">
        <v>0.51819999999999999</v>
      </c>
      <c r="EK22">
        <v>2.1374499999999999</v>
      </c>
      <c r="EL22">
        <v>0</v>
      </c>
      <c r="EM22">
        <v>0</v>
      </c>
      <c r="EN22">
        <v>0</v>
      </c>
      <c r="EO22">
        <v>0.51827500000000604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12.8</v>
      </c>
      <c r="EX22">
        <v>12.6</v>
      </c>
      <c r="EY22">
        <v>2</v>
      </c>
      <c r="EZ22">
        <v>516.01300000000003</v>
      </c>
      <c r="FA22">
        <v>540.53899999999999</v>
      </c>
      <c r="FB22">
        <v>32.966099999999997</v>
      </c>
      <c r="FC22">
        <v>32.415599999999998</v>
      </c>
      <c r="FD22">
        <v>30</v>
      </c>
      <c r="FE22">
        <v>32.282699999999998</v>
      </c>
      <c r="FF22">
        <v>32.2378</v>
      </c>
      <c r="FG22">
        <v>21.921299999999999</v>
      </c>
      <c r="FH22">
        <v>0</v>
      </c>
      <c r="FI22">
        <v>100</v>
      </c>
      <c r="FJ22">
        <v>-999.9</v>
      </c>
      <c r="FK22">
        <v>400</v>
      </c>
      <c r="FL22">
        <v>32.529699999999998</v>
      </c>
      <c r="FM22">
        <v>101.393</v>
      </c>
      <c r="FN22">
        <v>100.714</v>
      </c>
    </row>
    <row r="23" spans="1:170" x14ac:dyDescent="0.25">
      <c r="A23">
        <v>7</v>
      </c>
      <c r="B23">
        <v>1605299207.5999999</v>
      </c>
      <c r="C23">
        <v>1463.0999999046301</v>
      </c>
      <c r="D23" t="s">
        <v>319</v>
      </c>
      <c r="E23" t="s">
        <v>320</v>
      </c>
      <c r="F23" t="s">
        <v>321</v>
      </c>
      <c r="G23" t="s">
        <v>322</v>
      </c>
      <c r="H23">
        <v>1605299199.5999999</v>
      </c>
      <c r="I23">
        <f t="shared" si="0"/>
        <v>1.3671816406864872E-3</v>
      </c>
      <c r="J23">
        <f t="shared" si="1"/>
        <v>8.6379927135312151</v>
      </c>
      <c r="K23">
        <f t="shared" si="2"/>
        <v>388.964</v>
      </c>
      <c r="L23">
        <f t="shared" si="3"/>
        <v>186.38174607988731</v>
      </c>
      <c r="M23">
        <f t="shared" si="4"/>
        <v>18.981402978472772</v>
      </c>
      <c r="N23">
        <f t="shared" si="5"/>
        <v>39.612690531153902</v>
      </c>
      <c r="O23">
        <f t="shared" si="6"/>
        <v>7.2155741912522803E-2</v>
      </c>
      <c r="P23">
        <f t="shared" si="7"/>
        <v>2.9601036778315502</v>
      </c>
      <c r="Q23">
        <f t="shared" si="8"/>
        <v>7.1192664925560104E-2</v>
      </c>
      <c r="R23">
        <f t="shared" si="9"/>
        <v>4.4580873246856098E-2</v>
      </c>
      <c r="S23">
        <f t="shared" si="10"/>
        <v>231.2897218011544</v>
      </c>
      <c r="T23">
        <f t="shared" si="11"/>
        <v>34.824655844568731</v>
      </c>
      <c r="U23">
        <f t="shared" si="12"/>
        <v>33.869996774193602</v>
      </c>
      <c r="V23">
        <f t="shared" si="13"/>
        <v>5.304386611527292</v>
      </c>
      <c r="W23">
        <f t="shared" si="14"/>
        <v>64.853144166223544</v>
      </c>
      <c r="X23">
        <f t="shared" si="15"/>
        <v>3.4325166773166318</v>
      </c>
      <c r="Y23">
        <f t="shared" si="16"/>
        <v>5.292752913442146</v>
      </c>
      <c r="Z23">
        <f t="shared" si="17"/>
        <v>1.8718699342106602</v>
      </c>
      <c r="AA23">
        <f t="shared" si="18"/>
        <v>-60.292710354274085</v>
      </c>
      <c r="AB23">
        <f t="shared" si="19"/>
        <v>-6.2747835466039801</v>
      </c>
      <c r="AC23">
        <f t="shared" si="20"/>
        <v>-0.4895339884437036</v>
      </c>
      <c r="AD23">
        <f t="shared" si="21"/>
        <v>164.23269391183265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52605.670417558293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323</v>
      </c>
      <c r="AQ23">
        <v>1206.7623076923101</v>
      </c>
      <c r="AR23">
        <v>1383.36</v>
      </c>
      <c r="AS23">
        <f t="shared" si="27"/>
        <v>0.12765852150393953</v>
      </c>
      <c r="AT23">
        <v>0.5</v>
      </c>
      <c r="AU23">
        <f t="shared" si="28"/>
        <v>1180.1794642991722</v>
      </c>
      <c r="AV23">
        <f t="shared" si="29"/>
        <v>8.6379927135312151</v>
      </c>
      <c r="AW23">
        <f t="shared" si="30"/>
        <v>75.329982760871857</v>
      </c>
      <c r="AX23">
        <f t="shared" si="31"/>
        <v>0.48060519315290307</v>
      </c>
      <c r="AY23">
        <f t="shared" si="32"/>
        <v>7.8087616944089392E-3</v>
      </c>
      <c r="AZ23">
        <f t="shared" si="33"/>
        <v>1.3580846634281749</v>
      </c>
      <c r="BA23" t="s">
        <v>324</v>
      </c>
      <c r="BB23">
        <v>718.51</v>
      </c>
      <c r="BC23">
        <f t="shared" si="34"/>
        <v>664.84999999999991</v>
      </c>
      <c r="BD23">
        <f t="shared" si="35"/>
        <v>0.2656203539259831</v>
      </c>
      <c r="BE23">
        <f t="shared" si="36"/>
        <v>0.7386154106236511</v>
      </c>
      <c r="BF23">
        <f t="shared" si="37"/>
        <v>0.26441408445512893</v>
      </c>
      <c r="BG23">
        <f t="shared" si="38"/>
        <v>0.73773569859577648</v>
      </c>
      <c r="BH23">
        <f t="shared" si="39"/>
        <v>1399.9935483871</v>
      </c>
      <c r="BI23">
        <f t="shared" si="40"/>
        <v>1180.1794642991722</v>
      </c>
      <c r="BJ23">
        <f t="shared" si="41"/>
        <v>0.84298921638519664</v>
      </c>
      <c r="BK23">
        <f t="shared" si="42"/>
        <v>0.19597843277039356</v>
      </c>
      <c r="BL23">
        <v>6</v>
      </c>
      <c r="BM23">
        <v>0.5</v>
      </c>
      <c r="BN23" t="s">
        <v>290</v>
      </c>
      <c r="BO23">
        <v>2</v>
      </c>
      <c r="BP23">
        <v>1605299199.5999999</v>
      </c>
      <c r="BQ23">
        <v>388.964</v>
      </c>
      <c r="BR23">
        <v>399.96729032258099</v>
      </c>
      <c r="BS23">
        <v>33.704487096774201</v>
      </c>
      <c r="BT23">
        <v>32.119229032258097</v>
      </c>
      <c r="BU23">
        <v>386.82654838709698</v>
      </c>
      <c r="BV23">
        <v>33.186209677419399</v>
      </c>
      <c r="BW23">
        <v>500.02009677419397</v>
      </c>
      <c r="BX23">
        <v>101.741483870968</v>
      </c>
      <c r="BY23">
        <v>0.100050387096774</v>
      </c>
      <c r="BZ23">
        <v>33.830677419354799</v>
      </c>
      <c r="CA23">
        <v>33.869996774193602</v>
      </c>
      <c r="CB23">
        <v>999.9</v>
      </c>
      <c r="CC23">
        <v>0</v>
      </c>
      <c r="CD23">
        <v>0</v>
      </c>
      <c r="CE23">
        <v>10001.0516129032</v>
      </c>
      <c r="CF23">
        <v>0</v>
      </c>
      <c r="CG23">
        <v>231.38354838709699</v>
      </c>
      <c r="CH23">
        <v>1399.9935483871</v>
      </c>
      <c r="CI23">
        <v>0.90000190322580698</v>
      </c>
      <c r="CJ23">
        <v>9.9997961290322596E-2</v>
      </c>
      <c r="CK23">
        <v>0</v>
      </c>
      <c r="CL23">
        <v>1209.26193548387</v>
      </c>
      <c r="CM23">
        <v>4.9997499999999997</v>
      </c>
      <c r="CN23">
        <v>17011.4483870968</v>
      </c>
      <c r="CO23">
        <v>12178.0064516129</v>
      </c>
      <c r="CP23">
        <v>48.066064516129003</v>
      </c>
      <c r="CQ23">
        <v>48.662999999999997</v>
      </c>
      <c r="CR23">
        <v>48.679000000000002</v>
      </c>
      <c r="CS23">
        <v>48.620870967741901</v>
      </c>
      <c r="CT23">
        <v>49.545999999999999</v>
      </c>
      <c r="CU23">
        <v>1255.49774193548</v>
      </c>
      <c r="CV23">
        <v>139.49612903225801</v>
      </c>
      <c r="CW23">
        <v>0</v>
      </c>
      <c r="CX23">
        <v>231.700000047684</v>
      </c>
      <c r="CY23">
        <v>0</v>
      </c>
      <c r="CZ23">
        <v>1206.7623076923101</v>
      </c>
      <c r="DA23">
        <v>-324.51418828332402</v>
      </c>
      <c r="DB23">
        <v>-4628.0205161078002</v>
      </c>
      <c r="DC23">
        <v>16976.461538461499</v>
      </c>
      <c r="DD23">
        <v>15</v>
      </c>
      <c r="DE23">
        <v>1605298216.5999999</v>
      </c>
      <c r="DF23" t="s">
        <v>297</v>
      </c>
      <c r="DG23">
        <v>1605298207.5999999</v>
      </c>
      <c r="DH23">
        <v>1605298216.5999999</v>
      </c>
      <c r="DI23">
        <v>2</v>
      </c>
      <c r="DJ23">
        <v>0.22700000000000001</v>
      </c>
      <c r="DK23">
        <v>2.7E-2</v>
      </c>
      <c r="DL23">
        <v>2.137</v>
      </c>
      <c r="DM23">
        <v>0.51800000000000002</v>
      </c>
      <c r="DN23">
        <v>399</v>
      </c>
      <c r="DO23">
        <v>29</v>
      </c>
      <c r="DP23">
        <v>0.11</v>
      </c>
      <c r="DQ23">
        <v>0.03</v>
      </c>
      <c r="DR23">
        <v>8.6372900519009992</v>
      </c>
      <c r="DS23">
        <v>-0.146898774788323</v>
      </c>
      <c r="DT23">
        <v>2.12090733838384E-2</v>
      </c>
      <c r="DU23">
        <v>1</v>
      </c>
      <c r="DV23">
        <v>-11.001609999999999</v>
      </c>
      <c r="DW23">
        <v>1.44080088987925E-2</v>
      </c>
      <c r="DX23">
        <v>2.1330718850209301E-2</v>
      </c>
      <c r="DY23">
        <v>1</v>
      </c>
      <c r="DZ23">
        <v>1.58631566666667</v>
      </c>
      <c r="EA23">
        <v>0.223740066740827</v>
      </c>
      <c r="EB23">
        <v>1.62187469066578E-2</v>
      </c>
      <c r="EC23">
        <v>0</v>
      </c>
      <c r="ED23">
        <v>2</v>
      </c>
      <c r="EE23">
        <v>3</v>
      </c>
      <c r="EF23" t="s">
        <v>325</v>
      </c>
      <c r="EG23">
        <v>100</v>
      </c>
      <c r="EH23">
        <v>100</v>
      </c>
      <c r="EI23">
        <v>2.1379999999999999</v>
      </c>
      <c r="EJ23">
        <v>0.51829999999999998</v>
      </c>
      <c r="EK23">
        <v>2.1374499999999999</v>
      </c>
      <c r="EL23">
        <v>0</v>
      </c>
      <c r="EM23">
        <v>0</v>
      </c>
      <c r="EN23">
        <v>0</v>
      </c>
      <c r="EO23">
        <v>0.51827500000000604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16.7</v>
      </c>
      <c r="EX23">
        <v>16.5</v>
      </c>
      <c r="EY23">
        <v>2</v>
      </c>
      <c r="EZ23">
        <v>505.22</v>
      </c>
      <c r="FA23">
        <v>539.36500000000001</v>
      </c>
      <c r="FB23">
        <v>32.760599999999997</v>
      </c>
      <c r="FC23">
        <v>32.468499999999999</v>
      </c>
      <c r="FD23">
        <v>30</v>
      </c>
      <c r="FE23">
        <v>32.347099999999998</v>
      </c>
      <c r="FF23">
        <v>32.302999999999997</v>
      </c>
      <c r="FG23">
        <v>21.992100000000001</v>
      </c>
      <c r="FH23">
        <v>0</v>
      </c>
      <c r="FI23">
        <v>100</v>
      </c>
      <c r="FJ23">
        <v>-999.9</v>
      </c>
      <c r="FK23">
        <v>400</v>
      </c>
      <c r="FL23">
        <v>33.360900000000001</v>
      </c>
      <c r="FM23">
        <v>101.39400000000001</v>
      </c>
      <c r="FN23">
        <v>100.721</v>
      </c>
    </row>
    <row r="24" spans="1:170" x14ac:dyDescent="0.25">
      <c r="A24">
        <v>8</v>
      </c>
      <c r="B24">
        <v>1605299369.5999999</v>
      </c>
      <c r="C24">
        <v>1625.0999999046301</v>
      </c>
      <c r="D24" t="s">
        <v>326</v>
      </c>
      <c r="E24" t="s">
        <v>327</v>
      </c>
      <c r="F24" t="s">
        <v>321</v>
      </c>
      <c r="G24" t="s">
        <v>322</v>
      </c>
      <c r="H24">
        <v>1605299361.5999999</v>
      </c>
      <c r="I24">
        <f t="shared" si="0"/>
        <v>1.4771739482518909E-3</v>
      </c>
      <c r="J24">
        <f t="shared" si="1"/>
        <v>11.605307665508908</v>
      </c>
      <c r="K24">
        <f t="shared" si="2"/>
        <v>385.35854838709702</v>
      </c>
      <c r="L24">
        <f t="shared" si="3"/>
        <v>150.47386999673475</v>
      </c>
      <c r="M24">
        <f t="shared" si="4"/>
        <v>15.322469824014364</v>
      </c>
      <c r="N24">
        <f t="shared" si="5"/>
        <v>39.240332751562796</v>
      </c>
      <c r="O24">
        <f t="shared" si="6"/>
        <v>8.2836783711684195E-2</v>
      </c>
      <c r="P24">
        <f t="shared" si="7"/>
        <v>2.959633920543784</v>
      </c>
      <c r="Q24">
        <f t="shared" si="8"/>
        <v>8.1569980502693915E-2</v>
      </c>
      <c r="R24">
        <f t="shared" si="9"/>
        <v>5.1093441225215454E-2</v>
      </c>
      <c r="S24">
        <f t="shared" si="10"/>
        <v>231.28780085645943</v>
      </c>
      <c r="T24">
        <f t="shared" si="11"/>
        <v>34.439035069179425</v>
      </c>
      <c r="U24">
        <f t="shared" si="12"/>
        <v>33.644570967741899</v>
      </c>
      <c r="V24">
        <f t="shared" si="13"/>
        <v>5.2379888377954709</v>
      </c>
      <c r="W24">
        <f t="shared" si="14"/>
        <v>66.940872499761113</v>
      </c>
      <c r="X24">
        <f t="shared" si="15"/>
        <v>3.4728279914647557</v>
      </c>
      <c r="Y24">
        <f t="shared" si="16"/>
        <v>5.1879036854160345</v>
      </c>
      <c r="Z24">
        <f t="shared" si="17"/>
        <v>1.7651608463307151</v>
      </c>
      <c r="AA24">
        <f t="shared" si="18"/>
        <v>-65.143371117908387</v>
      </c>
      <c r="AB24">
        <f t="shared" si="19"/>
        <v>-27.395385481851235</v>
      </c>
      <c r="AC24">
        <f t="shared" si="20"/>
        <v>-2.1315312370189701</v>
      </c>
      <c r="AD24">
        <f t="shared" si="21"/>
        <v>136.61751301968081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52653.350430824961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328</v>
      </c>
      <c r="AQ24">
        <v>1401.3579999999999</v>
      </c>
      <c r="AR24">
        <v>1674.69</v>
      </c>
      <c r="AS24">
        <f t="shared" si="27"/>
        <v>0.16321349025789855</v>
      </c>
      <c r="AT24">
        <v>0.5</v>
      </c>
      <c r="AU24">
        <f t="shared" si="28"/>
        <v>1180.1667500988033</v>
      </c>
      <c r="AV24">
        <f t="shared" si="29"/>
        <v>11.605307665508908</v>
      </c>
      <c r="AW24">
        <f t="shared" si="30"/>
        <v>96.309567184973417</v>
      </c>
      <c r="AX24">
        <f t="shared" si="31"/>
        <v>0.52157712770721743</v>
      </c>
      <c r="AY24">
        <f t="shared" si="32"/>
        <v>1.03231642005718E-2</v>
      </c>
      <c r="AZ24">
        <f t="shared" si="33"/>
        <v>0.9478709492503089</v>
      </c>
      <c r="BA24" t="s">
        <v>329</v>
      </c>
      <c r="BB24">
        <v>801.21</v>
      </c>
      <c r="BC24">
        <f t="shared" si="34"/>
        <v>873.48</v>
      </c>
      <c r="BD24">
        <f t="shared" si="35"/>
        <v>0.31292302056143256</v>
      </c>
      <c r="BE24">
        <f t="shared" si="36"/>
        <v>0.64505235953138518</v>
      </c>
      <c r="BF24">
        <f t="shared" si="37"/>
        <v>0.28495441375422326</v>
      </c>
      <c r="BG24">
        <f t="shared" si="38"/>
        <v>0.62333624520628383</v>
      </c>
      <c r="BH24">
        <f t="shared" si="39"/>
        <v>1399.97806451613</v>
      </c>
      <c r="BI24">
        <f t="shared" si="40"/>
        <v>1180.1667500988033</v>
      </c>
      <c r="BJ24">
        <f t="shared" si="41"/>
        <v>0.842989458200333</v>
      </c>
      <c r="BK24">
        <f t="shared" si="42"/>
        <v>0.19597891640066631</v>
      </c>
      <c r="BL24">
        <v>6</v>
      </c>
      <c r="BM24">
        <v>0.5</v>
      </c>
      <c r="BN24" t="s">
        <v>290</v>
      </c>
      <c r="BO24">
        <v>2</v>
      </c>
      <c r="BP24">
        <v>1605299361.5999999</v>
      </c>
      <c r="BQ24">
        <v>385.35854838709702</v>
      </c>
      <c r="BR24">
        <v>399.96770967741901</v>
      </c>
      <c r="BS24">
        <v>34.104806451612902</v>
      </c>
      <c r="BT24">
        <v>32.392687096774203</v>
      </c>
      <c r="BU24">
        <v>383.22122580645203</v>
      </c>
      <c r="BV24">
        <v>33.586545161290303</v>
      </c>
      <c r="BW24">
        <v>500.01019354838701</v>
      </c>
      <c r="BX24">
        <v>101.728129032258</v>
      </c>
      <c r="BY24">
        <v>9.9981219354838696E-2</v>
      </c>
      <c r="BZ24">
        <v>33.472877419354802</v>
      </c>
      <c r="CA24">
        <v>33.644570967741899</v>
      </c>
      <c r="CB24">
        <v>999.9</v>
      </c>
      <c r="CC24">
        <v>0</v>
      </c>
      <c r="CD24">
        <v>0</v>
      </c>
      <c r="CE24">
        <v>9999.7006451612906</v>
      </c>
      <c r="CF24">
        <v>0</v>
      </c>
      <c r="CG24">
        <v>219.753193548387</v>
      </c>
      <c r="CH24">
        <v>1399.97806451613</v>
      </c>
      <c r="CI24">
        <v>0.89999493548387099</v>
      </c>
      <c r="CJ24">
        <v>0.10000492903225799</v>
      </c>
      <c r="CK24">
        <v>0</v>
      </c>
      <c r="CL24">
        <v>1405.60064516129</v>
      </c>
      <c r="CM24">
        <v>4.9997499999999997</v>
      </c>
      <c r="CN24">
        <v>19797.870967741899</v>
      </c>
      <c r="CO24">
        <v>12177.825806451599</v>
      </c>
      <c r="CP24">
        <v>48.054064516129003</v>
      </c>
      <c r="CQ24">
        <v>48.316064516129003</v>
      </c>
      <c r="CR24">
        <v>48.491870967741903</v>
      </c>
      <c r="CS24">
        <v>48.344516129032201</v>
      </c>
      <c r="CT24">
        <v>49.491870967741903</v>
      </c>
      <c r="CU24">
        <v>1255.4719354838701</v>
      </c>
      <c r="CV24">
        <v>139.50580645161301</v>
      </c>
      <c r="CW24">
        <v>0</v>
      </c>
      <c r="CX24">
        <v>160.89999985694899</v>
      </c>
      <c r="CY24">
        <v>0</v>
      </c>
      <c r="CZ24">
        <v>1401.3579999999999</v>
      </c>
      <c r="DA24">
        <v>-385.62769289789298</v>
      </c>
      <c r="DB24">
        <v>-5478.5692391688299</v>
      </c>
      <c r="DC24">
        <v>19736.939999999999</v>
      </c>
      <c r="DD24">
        <v>15</v>
      </c>
      <c r="DE24">
        <v>1605298216.5999999</v>
      </c>
      <c r="DF24" t="s">
        <v>297</v>
      </c>
      <c r="DG24">
        <v>1605298207.5999999</v>
      </c>
      <c r="DH24">
        <v>1605298216.5999999</v>
      </c>
      <c r="DI24">
        <v>2</v>
      </c>
      <c r="DJ24">
        <v>0.22700000000000001</v>
      </c>
      <c r="DK24">
        <v>2.7E-2</v>
      </c>
      <c r="DL24">
        <v>2.137</v>
      </c>
      <c r="DM24">
        <v>0.51800000000000002</v>
      </c>
      <c r="DN24">
        <v>399</v>
      </c>
      <c r="DO24">
        <v>29</v>
      </c>
      <c r="DP24">
        <v>0.11</v>
      </c>
      <c r="DQ24">
        <v>0.03</v>
      </c>
      <c r="DR24">
        <v>11.603719453886001</v>
      </c>
      <c r="DS24">
        <v>0.53398923602068704</v>
      </c>
      <c r="DT24">
        <v>4.3551942679336E-2</v>
      </c>
      <c r="DU24">
        <v>0</v>
      </c>
      <c r="DV24">
        <v>-14.613196666666701</v>
      </c>
      <c r="DW24">
        <v>-0.67115372636266901</v>
      </c>
      <c r="DX24">
        <v>5.3959407479656003E-2</v>
      </c>
      <c r="DY24">
        <v>0</v>
      </c>
      <c r="DZ24">
        <v>1.7129970000000001</v>
      </c>
      <c r="EA24">
        <v>0.20033272525027801</v>
      </c>
      <c r="EB24">
        <v>1.45389649218918E-2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2.1379999999999999</v>
      </c>
      <c r="EJ24">
        <v>0.51829999999999998</v>
      </c>
      <c r="EK24">
        <v>2.1374499999999999</v>
      </c>
      <c r="EL24">
        <v>0</v>
      </c>
      <c r="EM24">
        <v>0</v>
      </c>
      <c r="EN24">
        <v>0</v>
      </c>
      <c r="EO24">
        <v>0.51827500000000604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19.399999999999999</v>
      </c>
      <c r="EX24">
        <v>19.2</v>
      </c>
      <c r="EY24">
        <v>2</v>
      </c>
      <c r="EZ24">
        <v>507.42899999999997</v>
      </c>
      <c r="FA24">
        <v>538.92100000000005</v>
      </c>
      <c r="FB24">
        <v>32.476199999999999</v>
      </c>
      <c r="FC24">
        <v>32.436900000000001</v>
      </c>
      <c r="FD24">
        <v>29.9999</v>
      </c>
      <c r="FE24">
        <v>32.341700000000003</v>
      </c>
      <c r="FF24">
        <v>32.298999999999999</v>
      </c>
      <c r="FG24">
        <v>22.0305</v>
      </c>
      <c r="FH24">
        <v>0</v>
      </c>
      <c r="FI24">
        <v>100</v>
      </c>
      <c r="FJ24">
        <v>-999.9</v>
      </c>
      <c r="FK24">
        <v>400</v>
      </c>
      <c r="FL24">
        <v>32.258400000000002</v>
      </c>
      <c r="FM24">
        <v>101.404</v>
      </c>
      <c r="FN24">
        <v>100.729</v>
      </c>
    </row>
    <row r="25" spans="1:170" x14ac:dyDescent="0.25">
      <c r="A25">
        <v>9</v>
      </c>
      <c r="B25">
        <v>1605299568</v>
      </c>
      <c r="C25">
        <v>1823.5</v>
      </c>
      <c r="D25" t="s">
        <v>330</v>
      </c>
      <c r="E25" t="s">
        <v>331</v>
      </c>
      <c r="F25" t="s">
        <v>332</v>
      </c>
      <c r="G25" t="s">
        <v>322</v>
      </c>
      <c r="H25">
        <v>1605299560.3499999</v>
      </c>
      <c r="I25">
        <f t="shared" si="0"/>
        <v>3.4385848697598871E-3</v>
      </c>
      <c r="J25">
        <f t="shared" si="1"/>
        <v>14.330163762759604</v>
      </c>
      <c r="K25">
        <f t="shared" si="2"/>
        <v>381.20313333333303</v>
      </c>
      <c r="L25">
        <f t="shared" si="3"/>
        <v>251.55982916007383</v>
      </c>
      <c r="M25">
        <f t="shared" si="4"/>
        <v>25.614230626696632</v>
      </c>
      <c r="N25">
        <f t="shared" si="5"/>
        <v>38.814722547001551</v>
      </c>
      <c r="O25">
        <f t="shared" si="6"/>
        <v>0.19627176165341159</v>
      </c>
      <c r="P25">
        <f t="shared" si="7"/>
        <v>2.9591978788281943</v>
      </c>
      <c r="Q25">
        <f t="shared" si="8"/>
        <v>0.18931586733315031</v>
      </c>
      <c r="R25">
        <f t="shared" si="9"/>
        <v>0.11892683880257768</v>
      </c>
      <c r="S25">
        <f t="shared" si="10"/>
        <v>231.28904910620992</v>
      </c>
      <c r="T25">
        <f t="shared" si="11"/>
        <v>34.043454800188989</v>
      </c>
      <c r="U25">
        <f t="shared" si="12"/>
        <v>33.367093333333301</v>
      </c>
      <c r="V25">
        <f t="shared" si="13"/>
        <v>5.1572529919850867</v>
      </c>
      <c r="W25">
        <f t="shared" si="14"/>
        <v>64.865090885032544</v>
      </c>
      <c r="X25">
        <f t="shared" si="15"/>
        <v>3.3854261464460587</v>
      </c>
      <c r="Y25">
        <f t="shared" si="16"/>
        <v>5.2191804563203616</v>
      </c>
      <c r="Z25">
        <f t="shared" si="17"/>
        <v>1.771826845539028</v>
      </c>
      <c r="AA25">
        <f t="shared" si="18"/>
        <v>-151.64159275641103</v>
      </c>
      <c r="AB25">
        <f t="shared" si="19"/>
        <v>34.008347964168202</v>
      </c>
      <c r="AC25">
        <f t="shared" si="20"/>
        <v>2.6442488940374265</v>
      </c>
      <c r="AD25">
        <f t="shared" si="21"/>
        <v>116.3000532080045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52622.287196231227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333</v>
      </c>
      <c r="AQ25">
        <v>1416.43461538462</v>
      </c>
      <c r="AR25">
        <v>1769.54</v>
      </c>
      <c r="AS25">
        <f t="shared" si="27"/>
        <v>0.19954642710273851</v>
      </c>
      <c r="AT25">
        <v>0.5</v>
      </c>
      <c r="AU25">
        <f t="shared" si="28"/>
        <v>1180.1739097508869</v>
      </c>
      <c r="AV25">
        <f t="shared" si="29"/>
        <v>14.330163762759604</v>
      </c>
      <c r="AW25">
        <f t="shared" si="30"/>
        <v>117.74974352532962</v>
      </c>
      <c r="AX25">
        <f t="shared" si="31"/>
        <v>1.0030120822360613</v>
      </c>
      <c r="AY25">
        <f t="shared" si="32"/>
        <v>1.2631961374000052E-2</v>
      </c>
      <c r="AZ25">
        <f t="shared" si="33"/>
        <v>0.84346214270375353</v>
      </c>
      <c r="BA25" t="s">
        <v>334</v>
      </c>
      <c r="BB25">
        <v>-5.33</v>
      </c>
      <c r="BC25">
        <f t="shared" si="34"/>
        <v>1774.87</v>
      </c>
      <c r="BD25">
        <f t="shared" si="35"/>
        <v>0.19894718183043267</v>
      </c>
      <c r="BE25">
        <f t="shared" si="36"/>
        <v>0.45679605559143177</v>
      </c>
      <c r="BF25">
        <f t="shared" si="37"/>
        <v>0.33499454856737076</v>
      </c>
      <c r="BG25">
        <f t="shared" si="38"/>
        <v>0.58609055079103867</v>
      </c>
      <c r="BH25">
        <f t="shared" si="39"/>
        <v>1399.9866666666701</v>
      </c>
      <c r="BI25">
        <f t="shared" si="40"/>
        <v>1180.1739097508869</v>
      </c>
      <c r="BJ25">
        <f t="shared" si="41"/>
        <v>0.84298939257817984</v>
      </c>
      <c r="BK25">
        <f t="shared" si="42"/>
        <v>0.19597878515635955</v>
      </c>
      <c r="BL25">
        <v>6</v>
      </c>
      <c r="BM25">
        <v>0.5</v>
      </c>
      <c r="BN25" t="s">
        <v>290</v>
      </c>
      <c r="BO25">
        <v>2</v>
      </c>
      <c r="BP25">
        <v>1605299560.3499999</v>
      </c>
      <c r="BQ25">
        <v>381.20313333333303</v>
      </c>
      <c r="BR25">
        <v>399.97199999999998</v>
      </c>
      <c r="BS25">
        <v>33.2485966666667</v>
      </c>
      <c r="BT25">
        <v>29.259550000000001</v>
      </c>
      <c r="BU25">
        <v>379.06566666666703</v>
      </c>
      <c r="BV25">
        <v>32.730333333333299</v>
      </c>
      <c r="BW25">
        <v>500.0077</v>
      </c>
      <c r="BX25">
        <v>101.721566666667</v>
      </c>
      <c r="BY25">
        <v>0.10005848000000001</v>
      </c>
      <c r="BZ25">
        <v>33.580263333333299</v>
      </c>
      <c r="CA25">
        <v>33.367093333333301</v>
      </c>
      <c r="CB25">
        <v>999.9</v>
      </c>
      <c r="CC25">
        <v>0</v>
      </c>
      <c r="CD25">
        <v>0</v>
      </c>
      <c r="CE25">
        <v>9997.8733333333294</v>
      </c>
      <c r="CF25">
        <v>0</v>
      </c>
      <c r="CG25">
        <v>315.107233333333</v>
      </c>
      <c r="CH25">
        <v>1399.9866666666701</v>
      </c>
      <c r="CI25">
        <v>0.89999683333333302</v>
      </c>
      <c r="CJ25">
        <v>0.100003166666667</v>
      </c>
      <c r="CK25">
        <v>0</v>
      </c>
      <c r="CL25">
        <v>1417.056</v>
      </c>
      <c r="CM25">
        <v>4.9997499999999997</v>
      </c>
      <c r="CN25">
        <v>19746.223333333299</v>
      </c>
      <c r="CO25">
        <v>12177.94</v>
      </c>
      <c r="CP25">
        <v>47.816400000000002</v>
      </c>
      <c r="CQ25">
        <v>48.353999999999999</v>
      </c>
      <c r="CR25">
        <v>48.441400000000002</v>
      </c>
      <c r="CS25">
        <v>48.1912666666666</v>
      </c>
      <c r="CT25">
        <v>49.249866666666698</v>
      </c>
      <c r="CU25">
        <v>1255.4833333333299</v>
      </c>
      <c r="CV25">
        <v>139.50366666666699</v>
      </c>
      <c r="CW25">
        <v>0</v>
      </c>
      <c r="CX25">
        <v>197.5</v>
      </c>
      <c r="CY25">
        <v>0</v>
      </c>
      <c r="CZ25">
        <v>1416.43461538462</v>
      </c>
      <c r="DA25">
        <v>-447.73333360595399</v>
      </c>
      <c r="DB25">
        <v>-6244.6290637908796</v>
      </c>
      <c r="DC25">
        <v>19736.907692307701</v>
      </c>
      <c r="DD25">
        <v>15</v>
      </c>
      <c r="DE25">
        <v>1605298216.5999999</v>
      </c>
      <c r="DF25" t="s">
        <v>297</v>
      </c>
      <c r="DG25">
        <v>1605298207.5999999</v>
      </c>
      <c r="DH25">
        <v>1605298216.5999999</v>
      </c>
      <c r="DI25">
        <v>2</v>
      </c>
      <c r="DJ25">
        <v>0.22700000000000001</v>
      </c>
      <c r="DK25">
        <v>2.7E-2</v>
      </c>
      <c r="DL25">
        <v>2.137</v>
      </c>
      <c r="DM25">
        <v>0.51800000000000002</v>
      </c>
      <c r="DN25">
        <v>399</v>
      </c>
      <c r="DO25">
        <v>29</v>
      </c>
      <c r="DP25">
        <v>0.11</v>
      </c>
      <c r="DQ25">
        <v>0.03</v>
      </c>
      <c r="DR25">
        <v>14.3278178585317</v>
      </c>
      <c r="DS25">
        <v>0.40045409968568202</v>
      </c>
      <c r="DT25">
        <v>3.3612560304463801E-2</v>
      </c>
      <c r="DU25">
        <v>1</v>
      </c>
      <c r="DV25">
        <v>-18.768186666666701</v>
      </c>
      <c r="DW25">
        <v>-0.40913192436039297</v>
      </c>
      <c r="DX25">
        <v>3.7985038575148698E-2</v>
      </c>
      <c r="DY25">
        <v>0</v>
      </c>
      <c r="DZ25">
        <v>3.9898246666666699</v>
      </c>
      <c r="EA25">
        <v>-0.10472382647386901</v>
      </c>
      <c r="EB25">
        <v>1.2458226394189901E-2</v>
      </c>
      <c r="EC25">
        <v>1</v>
      </c>
      <c r="ED25">
        <v>2</v>
      </c>
      <c r="EE25">
        <v>3</v>
      </c>
      <c r="EF25" t="s">
        <v>325</v>
      </c>
      <c r="EG25">
        <v>100</v>
      </c>
      <c r="EH25">
        <v>100</v>
      </c>
      <c r="EI25">
        <v>2.137</v>
      </c>
      <c r="EJ25">
        <v>0.51829999999999998</v>
      </c>
      <c r="EK25">
        <v>2.1374499999999999</v>
      </c>
      <c r="EL25">
        <v>0</v>
      </c>
      <c r="EM25">
        <v>0</v>
      </c>
      <c r="EN25">
        <v>0</v>
      </c>
      <c r="EO25">
        <v>0.51827500000000604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22.7</v>
      </c>
      <c r="EX25">
        <v>22.5</v>
      </c>
      <c r="EY25">
        <v>2</v>
      </c>
      <c r="EZ25">
        <v>517.90700000000004</v>
      </c>
      <c r="FA25">
        <v>531.73199999999997</v>
      </c>
      <c r="FB25">
        <v>32.425899999999999</v>
      </c>
      <c r="FC25">
        <v>32.4285</v>
      </c>
      <c r="FD25">
        <v>30.0001</v>
      </c>
      <c r="FE25">
        <v>32.337200000000003</v>
      </c>
      <c r="FF25">
        <v>32.3001</v>
      </c>
      <c r="FG25">
        <v>21.940799999999999</v>
      </c>
      <c r="FH25">
        <v>17.461500000000001</v>
      </c>
      <c r="FI25">
        <v>100</v>
      </c>
      <c r="FJ25">
        <v>-999.9</v>
      </c>
      <c r="FK25">
        <v>400</v>
      </c>
      <c r="FL25">
        <v>29.120699999999999</v>
      </c>
      <c r="FM25">
        <v>101.40900000000001</v>
      </c>
      <c r="FN25">
        <v>100.739</v>
      </c>
    </row>
    <row r="26" spans="1:170" x14ac:dyDescent="0.25">
      <c r="A26">
        <v>10</v>
      </c>
      <c r="B26">
        <v>1605299765.5</v>
      </c>
      <c r="C26">
        <v>2021</v>
      </c>
      <c r="D26" t="s">
        <v>335</v>
      </c>
      <c r="E26" t="s">
        <v>336</v>
      </c>
      <c r="F26" t="s">
        <v>332</v>
      </c>
      <c r="G26" t="s">
        <v>322</v>
      </c>
      <c r="H26">
        <v>1605299757.5</v>
      </c>
      <c r="I26">
        <f t="shared" si="0"/>
        <v>2.0905377228693555E-3</v>
      </c>
      <c r="J26">
        <f t="shared" si="1"/>
        <v>10.74809603901215</v>
      </c>
      <c r="K26">
        <f t="shared" si="2"/>
        <v>386.21993548387098</v>
      </c>
      <c r="L26">
        <f t="shared" si="3"/>
        <v>228.44954889104932</v>
      </c>
      <c r="M26">
        <f t="shared" si="4"/>
        <v>23.261218840259765</v>
      </c>
      <c r="N26">
        <f t="shared" si="5"/>
        <v>39.325735084055239</v>
      </c>
      <c r="O26">
        <f t="shared" si="6"/>
        <v>0.11769705389847031</v>
      </c>
      <c r="P26">
        <f t="shared" si="7"/>
        <v>2.9603727309403332</v>
      </c>
      <c r="Q26">
        <f t="shared" si="8"/>
        <v>0.1151579190229651</v>
      </c>
      <c r="R26">
        <f t="shared" si="9"/>
        <v>7.2197268176191556E-2</v>
      </c>
      <c r="S26">
        <f t="shared" si="10"/>
        <v>231.28973625332296</v>
      </c>
      <c r="T26">
        <f t="shared" si="11"/>
        <v>34.38885932262739</v>
      </c>
      <c r="U26">
        <f t="shared" si="12"/>
        <v>33.531599999999997</v>
      </c>
      <c r="V26">
        <f t="shared" si="13"/>
        <v>5.2049867155327147</v>
      </c>
      <c r="W26">
        <f t="shared" si="14"/>
        <v>65.814378363579223</v>
      </c>
      <c r="X26">
        <f t="shared" si="15"/>
        <v>3.4349658206255262</v>
      </c>
      <c r="Y26">
        <f t="shared" si="16"/>
        <v>5.2191723237887313</v>
      </c>
      <c r="Z26">
        <f t="shared" si="17"/>
        <v>1.7700208949071885</v>
      </c>
      <c r="AA26">
        <f t="shared" si="18"/>
        <v>-92.192713578538573</v>
      </c>
      <c r="AB26">
        <f t="shared" si="19"/>
        <v>7.7622044851231893</v>
      </c>
      <c r="AC26">
        <f t="shared" si="20"/>
        <v>0.60378039520535276</v>
      </c>
      <c r="AD26">
        <f t="shared" si="21"/>
        <v>147.46300755511291</v>
      </c>
      <c r="AE26">
        <v>38</v>
      </c>
      <c r="AF26">
        <v>8</v>
      </c>
      <c r="AG26">
        <f t="shared" si="22"/>
        <v>1</v>
      </c>
      <c r="AH26">
        <f t="shared" si="23"/>
        <v>0</v>
      </c>
      <c r="AI26">
        <f t="shared" si="24"/>
        <v>52655.93723365233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337</v>
      </c>
      <c r="AQ26">
        <v>1163.9731999999999</v>
      </c>
      <c r="AR26">
        <v>1434.9</v>
      </c>
      <c r="AS26">
        <f t="shared" si="27"/>
        <v>0.18881232141612669</v>
      </c>
      <c r="AT26">
        <v>0.5</v>
      </c>
      <c r="AU26">
        <f t="shared" si="28"/>
        <v>1180.1784975215226</v>
      </c>
      <c r="AV26">
        <f t="shared" si="29"/>
        <v>10.74809603901215</v>
      </c>
      <c r="AW26">
        <f t="shared" si="30"/>
        <v>111.4161209012176</v>
      </c>
      <c r="AX26">
        <f t="shared" si="31"/>
        <v>0.88456338420795888</v>
      </c>
      <c r="AY26">
        <f t="shared" si="32"/>
        <v>9.5967207864010654E-3</v>
      </c>
      <c r="AZ26">
        <f t="shared" si="33"/>
        <v>1.2733849048714194</v>
      </c>
      <c r="BA26" t="s">
        <v>338</v>
      </c>
      <c r="BB26">
        <v>165.64</v>
      </c>
      <c r="BC26">
        <f t="shared" si="34"/>
        <v>1269.2600000000002</v>
      </c>
      <c r="BD26">
        <f t="shared" si="35"/>
        <v>0.21345256291067247</v>
      </c>
      <c r="BE26">
        <f t="shared" si="36"/>
        <v>0.59009055560579238</v>
      </c>
      <c r="BF26">
        <f t="shared" si="37"/>
        <v>0.37658897620956977</v>
      </c>
      <c r="BG26">
        <f t="shared" si="38"/>
        <v>0.71749697334367579</v>
      </c>
      <c r="BH26">
        <f t="shared" si="39"/>
        <v>1399.99225806452</v>
      </c>
      <c r="BI26">
        <f t="shared" si="40"/>
        <v>1180.1784975215226</v>
      </c>
      <c r="BJ26">
        <f t="shared" si="41"/>
        <v>0.84298930277879636</v>
      </c>
      <c r="BK26">
        <f t="shared" si="42"/>
        <v>0.19597860555759278</v>
      </c>
      <c r="BL26">
        <v>6</v>
      </c>
      <c r="BM26">
        <v>0.5</v>
      </c>
      <c r="BN26" t="s">
        <v>290</v>
      </c>
      <c r="BO26">
        <v>2</v>
      </c>
      <c r="BP26">
        <v>1605299757.5</v>
      </c>
      <c r="BQ26">
        <v>386.21993548387098</v>
      </c>
      <c r="BR26">
        <v>400.08661290322601</v>
      </c>
      <c r="BS26">
        <v>33.734964516128997</v>
      </c>
      <c r="BT26">
        <v>31.310935483870999</v>
      </c>
      <c r="BU26">
        <v>384.082516129032</v>
      </c>
      <c r="BV26">
        <v>33.216693548387099</v>
      </c>
      <c r="BW26">
        <v>499.99735483871001</v>
      </c>
      <c r="BX26">
        <v>101.722161290323</v>
      </c>
      <c r="BY26">
        <v>9.9965096774193601E-2</v>
      </c>
      <c r="BZ26">
        <v>33.580235483871</v>
      </c>
      <c r="CA26">
        <v>33.531599999999997</v>
      </c>
      <c r="CB26">
        <v>999.9</v>
      </c>
      <c r="CC26">
        <v>0</v>
      </c>
      <c r="CD26">
        <v>0</v>
      </c>
      <c r="CE26">
        <v>10004.4774193548</v>
      </c>
      <c r="CF26">
        <v>0</v>
      </c>
      <c r="CG26">
        <v>280.05109677419398</v>
      </c>
      <c r="CH26">
        <v>1399.99225806452</v>
      </c>
      <c r="CI26">
        <v>0.89999906451612899</v>
      </c>
      <c r="CJ26">
        <v>0.100000883870968</v>
      </c>
      <c r="CK26">
        <v>0</v>
      </c>
      <c r="CL26">
        <v>1169.77096774194</v>
      </c>
      <c r="CM26">
        <v>4.9997499999999997</v>
      </c>
      <c r="CN26">
        <v>16399.841935483899</v>
      </c>
      <c r="CO26">
        <v>12177.983870967701</v>
      </c>
      <c r="CP26">
        <v>47.645000000000003</v>
      </c>
      <c r="CQ26">
        <v>48.302</v>
      </c>
      <c r="CR26">
        <v>48.298000000000002</v>
      </c>
      <c r="CS26">
        <v>48.164999999999999</v>
      </c>
      <c r="CT26">
        <v>49.112806451612897</v>
      </c>
      <c r="CU26">
        <v>1255.49225806452</v>
      </c>
      <c r="CV26">
        <v>139.5</v>
      </c>
      <c r="CW26">
        <v>0</v>
      </c>
      <c r="CX26">
        <v>196.799999952316</v>
      </c>
      <c r="CY26">
        <v>0</v>
      </c>
      <c r="CZ26">
        <v>1163.9731999999999</v>
      </c>
      <c r="DA26">
        <v>-332.88153796617797</v>
      </c>
      <c r="DB26">
        <v>-4689.9538391231999</v>
      </c>
      <c r="DC26">
        <v>16317.588</v>
      </c>
      <c r="DD26">
        <v>15</v>
      </c>
      <c r="DE26">
        <v>1605298216.5999999</v>
      </c>
      <c r="DF26" t="s">
        <v>297</v>
      </c>
      <c r="DG26">
        <v>1605298207.5999999</v>
      </c>
      <c r="DH26">
        <v>1605298216.5999999</v>
      </c>
      <c r="DI26">
        <v>2</v>
      </c>
      <c r="DJ26">
        <v>0.22700000000000001</v>
      </c>
      <c r="DK26">
        <v>2.7E-2</v>
      </c>
      <c r="DL26">
        <v>2.137</v>
      </c>
      <c r="DM26">
        <v>0.51800000000000002</v>
      </c>
      <c r="DN26">
        <v>399</v>
      </c>
      <c r="DO26">
        <v>29</v>
      </c>
      <c r="DP26">
        <v>0.11</v>
      </c>
      <c r="DQ26">
        <v>0.03</v>
      </c>
      <c r="DR26">
        <v>10.7424970098416</v>
      </c>
      <c r="DS26">
        <v>0.28209161522947401</v>
      </c>
      <c r="DT26">
        <v>2.8406656007312198E-2</v>
      </c>
      <c r="DU26">
        <v>1</v>
      </c>
      <c r="DV26">
        <v>-13.860816129032299</v>
      </c>
      <c r="DW26">
        <v>-0.62143548387094205</v>
      </c>
      <c r="DX26">
        <v>5.1348173299004901E-2</v>
      </c>
      <c r="DY26">
        <v>0</v>
      </c>
      <c r="DZ26">
        <v>2.41792096774194</v>
      </c>
      <c r="EA26">
        <v>0.65098451612901898</v>
      </c>
      <c r="EB26">
        <v>5.3214749492782598E-2</v>
      </c>
      <c r="EC26">
        <v>0</v>
      </c>
      <c r="ED26">
        <v>1</v>
      </c>
      <c r="EE26">
        <v>3</v>
      </c>
      <c r="EF26" t="s">
        <v>318</v>
      </c>
      <c r="EG26">
        <v>100</v>
      </c>
      <c r="EH26">
        <v>100</v>
      </c>
      <c r="EI26">
        <v>2.137</v>
      </c>
      <c r="EJ26">
        <v>0.51829999999999998</v>
      </c>
      <c r="EK26">
        <v>2.1374499999999999</v>
      </c>
      <c r="EL26">
        <v>0</v>
      </c>
      <c r="EM26">
        <v>0</v>
      </c>
      <c r="EN26">
        <v>0</v>
      </c>
      <c r="EO26">
        <v>0.51827500000000604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</v>
      </c>
      <c r="EX26">
        <v>25.8</v>
      </c>
      <c r="EY26">
        <v>2</v>
      </c>
      <c r="EZ26">
        <v>446.65699999999998</v>
      </c>
      <c r="FA26">
        <v>533.17899999999997</v>
      </c>
      <c r="FB26">
        <v>32.4163</v>
      </c>
      <c r="FC26">
        <v>32.441899999999997</v>
      </c>
      <c r="FD26">
        <v>30.0001</v>
      </c>
      <c r="FE26">
        <v>32.354399999999998</v>
      </c>
      <c r="FF26">
        <v>32.311500000000002</v>
      </c>
      <c r="FG26">
        <v>22.0764</v>
      </c>
      <c r="FH26">
        <v>10.4991</v>
      </c>
      <c r="FI26">
        <v>100</v>
      </c>
      <c r="FJ26">
        <v>-999.9</v>
      </c>
      <c r="FK26">
        <v>400</v>
      </c>
      <c r="FL26">
        <v>31.070599999999999</v>
      </c>
      <c r="FM26">
        <v>101.41500000000001</v>
      </c>
      <c r="FN26">
        <v>100.73</v>
      </c>
    </row>
    <row r="27" spans="1:170" x14ac:dyDescent="0.25">
      <c r="A27">
        <v>11</v>
      </c>
      <c r="B27">
        <v>1605299879.5</v>
      </c>
      <c r="C27">
        <v>2135</v>
      </c>
      <c r="D27" t="s">
        <v>339</v>
      </c>
      <c r="E27" t="s">
        <v>340</v>
      </c>
      <c r="F27" t="s">
        <v>341</v>
      </c>
      <c r="G27" t="s">
        <v>322</v>
      </c>
      <c r="H27">
        <v>1605299871.5</v>
      </c>
      <c r="I27">
        <f t="shared" si="0"/>
        <v>1.089611469063939E-3</v>
      </c>
      <c r="J27">
        <f t="shared" si="1"/>
        <v>8.2003592043128659</v>
      </c>
      <c r="K27">
        <f t="shared" si="2"/>
        <v>389.71054838709699</v>
      </c>
      <c r="L27">
        <f t="shared" si="3"/>
        <v>156.59907692106006</v>
      </c>
      <c r="M27">
        <f t="shared" si="4"/>
        <v>15.945971503093082</v>
      </c>
      <c r="N27">
        <f t="shared" si="5"/>
        <v>39.68294974157476</v>
      </c>
      <c r="O27">
        <f t="shared" si="6"/>
        <v>5.8879098853309643E-2</v>
      </c>
      <c r="P27">
        <f t="shared" si="7"/>
        <v>2.9589404329278191</v>
      </c>
      <c r="Q27">
        <f t="shared" si="8"/>
        <v>5.8235874990671906E-2</v>
      </c>
      <c r="R27">
        <f t="shared" si="9"/>
        <v>3.6454627340160195E-2</v>
      </c>
      <c r="S27">
        <f t="shared" si="10"/>
        <v>231.28773418222087</v>
      </c>
      <c r="T27">
        <f t="shared" si="11"/>
        <v>34.671720606687693</v>
      </c>
      <c r="U27">
        <f t="shared" si="12"/>
        <v>33.382580645161298</v>
      </c>
      <c r="V27">
        <f t="shared" si="13"/>
        <v>5.1617305375460507</v>
      </c>
      <c r="W27">
        <f t="shared" si="14"/>
        <v>63.826315725759251</v>
      </c>
      <c r="X27">
        <f t="shared" si="15"/>
        <v>3.3360183345737036</v>
      </c>
      <c r="Y27">
        <f t="shared" si="16"/>
        <v>5.2267129892119737</v>
      </c>
      <c r="Z27">
        <f t="shared" si="17"/>
        <v>1.8257122029723472</v>
      </c>
      <c r="AA27">
        <f t="shared" si="18"/>
        <v>-48.051865785719713</v>
      </c>
      <c r="AB27">
        <f t="shared" si="19"/>
        <v>35.647080584060376</v>
      </c>
      <c r="AC27">
        <f t="shared" si="20"/>
        <v>2.772466234119265</v>
      </c>
      <c r="AD27">
        <f t="shared" si="21"/>
        <v>221.6554152146808</v>
      </c>
      <c r="AE27">
        <v>7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52610.6032362935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342</v>
      </c>
      <c r="AQ27">
        <v>1156.6224</v>
      </c>
      <c r="AR27">
        <v>1344.64</v>
      </c>
      <c r="AS27">
        <f t="shared" si="27"/>
        <v>0.13982746311280347</v>
      </c>
      <c r="AT27">
        <v>0.5</v>
      </c>
      <c r="AU27">
        <f t="shared" si="28"/>
        <v>1180.1689071989294</v>
      </c>
      <c r="AV27">
        <f t="shared" si="29"/>
        <v>8.2003592043128659</v>
      </c>
      <c r="AW27">
        <f t="shared" si="30"/>
        <v>82.510012169117942</v>
      </c>
      <c r="AX27">
        <f t="shared" si="31"/>
        <v>0.40621281532603531</v>
      </c>
      <c r="AY27">
        <f t="shared" si="32"/>
        <v>7.4380087719506825E-3</v>
      </c>
      <c r="AZ27">
        <f t="shared" si="33"/>
        <v>1.4259876249405044</v>
      </c>
      <c r="BA27" t="s">
        <v>343</v>
      </c>
      <c r="BB27">
        <v>798.43</v>
      </c>
      <c r="BC27">
        <f t="shared" si="34"/>
        <v>546.21000000000015</v>
      </c>
      <c r="BD27">
        <f t="shared" si="35"/>
        <v>0.34422218560626877</v>
      </c>
      <c r="BE27">
        <f t="shared" si="36"/>
        <v>0.77829237107543681</v>
      </c>
      <c r="BF27">
        <f t="shared" si="37"/>
        <v>0.29883762556363042</v>
      </c>
      <c r="BG27">
        <f t="shared" si="38"/>
        <v>0.75294026673239522</v>
      </c>
      <c r="BH27">
        <f t="shared" si="39"/>
        <v>1399.98096774194</v>
      </c>
      <c r="BI27">
        <f t="shared" si="40"/>
        <v>1180.1689071989294</v>
      </c>
      <c r="BJ27">
        <f t="shared" si="41"/>
        <v>0.8429892508484953</v>
      </c>
      <c r="BK27">
        <f t="shared" si="42"/>
        <v>0.19597850169699055</v>
      </c>
      <c r="BL27">
        <v>6</v>
      </c>
      <c r="BM27">
        <v>0.5</v>
      </c>
      <c r="BN27" t="s">
        <v>290</v>
      </c>
      <c r="BO27">
        <v>2</v>
      </c>
      <c r="BP27">
        <v>1605299871.5</v>
      </c>
      <c r="BQ27">
        <v>389.71054838709699</v>
      </c>
      <c r="BR27">
        <v>400.06035483871</v>
      </c>
      <c r="BS27">
        <v>32.761716129032301</v>
      </c>
      <c r="BT27">
        <v>31.4970419354839</v>
      </c>
      <c r="BU27">
        <v>387.57287096774201</v>
      </c>
      <c r="BV27">
        <v>32.243441935483901</v>
      </c>
      <c r="BW27">
        <v>500.00890322580602</v>
      </c>
      <c r="BX27">
        <v>101.726709677419</v>
      </c>
      <c r="BY27">
        <v>0.10001763548387101</v>
      </c>
      <c r="BZ27">
        <v>33.606041935483901</v>
      </c>
      <c r="CA27">
        <v>33.382580645161298</v>
      </c>
      <c r="CB27">
        <v>999.9</v>
      </c>
      <c r="CC27">
        <v>0</v>
      </c>
      <c r="CD27">
        <v>0</v>
      </c>
      <c r="CE27">
        <v>9995.9083870967806</v>
      </c>
      <c r="CF27">
        <v>0</v>
      </c>
      <c r="CG27">
        <v>250.81522580645199</v>
      </c>
      <c r="CH27">
        <v>1399.98096774194</v>
      </c>
      <c r="CI27">
        <v>0.90000080645161296</v>
      </c>
      <c r="CJ27">
        <v>9.9999164516129002E-2</v>
      </c>
      <c r="CK27">
        <v>0</v>
      </c>
      <c r="CL27">
        <v>1165.31096774194</v>
      </c>
      <c r="CM27">
        <v>4.9997499999999997</v>
      </c>
      <c r="CN27">
        <v>16280.0903225806</v>
      </c>
      <c r="CO27">
        <v>12177.896774193499</v>
      </c>
      <c r="CP27">
        <v>47.616806451612902</v>
      </c>
      <c r="CQ27">
        <v>48.241870967741903</v>
      </c>
      <c r="CR27">
        <v>48.286000000000001</v>
      </c>
      <c r="CS27">
        <v>48.076290322580597</v>
      </c>
      <c r="CT27">
        <v>49.112806451612897</v>
      </c>
      <c r="CU27">
        <v>1255.48451612903</v>
      </c>
      <c r="CV27">
        <v>139.496451612903</v>
      </c>
      <c r="CW27">
        <v>0</v>
      </c>
      <c r="CX27">
        <v>113.39999985694899</v>
      </c>
      <c r="CY27">
        <v>0</v>
      </c>
      <c r="CZ27">
        <v>1156.6224</v>
      </c>
      <c r="DA27">
        <v>-474.24615458313099</v>
      </c>
      <c r="DB27">
        <v>-6622.5230869235802</v>
      </c>
      <c r="DC27">
        <v>16159.335999999999</v>
      </c>
      <c r="DD27">
        <v>15</v>
      </c>
      <c r="DE27">
        <v>1605298216.5999999</v>
      </c>
      <c r="DF27" t="s">
        <v>297</v>
      </c>
      <c r="DG27">
        <v>1605298207.5999999</v>
      </c>
      <c r="DH27">
        <v>1605298216.5999999</v>
      </c>
      <c r="DI27">
        <v>2</v>
      </c>
      <c r="DJ27">
        <v>0.22700000000000001</v>
      </c>
      <c r="DK27">
        <v>2.7E-2</v>
      </c>
      <c r="DL27">
        <v>2.137</v>
      </c>
      <c r="DM27">
        <v>0.51800000000000002</v>
      </c>
      <c r="DN27">
        <v>399</v>
      </c>
      <c r="DO27">
        <v>29</v>
      </c>
      <c r="DP27">
        <v>0.11</v>
      </c>
      <c r="DQ27">
        <v>0.03</v>
      </c>
      <c r="DR27">
        <v>8.1928360458033591</v>
      </c>
      <c r="DS27">
        <v>0.60437599238546702</v>
      </c>
      <c r="DT27">
        <v>4.7574644828092899E-2</v>
      </c>
      <c r="DU27">
        <v>0</v>
      </c>
      <c r="DV27">
        <v>-10.342132258064501</v>
      </c>
      <c r="DW27">
        <v>-1.1250241935484</v>
      </c>
      <c r="DX27">
        <v>8.6990616427946199E-2</v>
      </c>
      <c r="DY27">
        <v>0</v>
      </c>
      <c r="DZ27">
        <v>1.25455903225806</v>
      </c>
      <c r="EA27">
        <v>1.13520532258064</v>
      </c>
      <c r="EB27">
        <v>9.4466003215863903E-2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2.137</v>
      </c>
      <c r="EJ27">
        <v>0.51829999999999998</v>
      </c>
      <c r="EK27">
        <v>2.1374499999999999</v>
      </c>
      <c r="EL27">
        <v>0</v>
      </c>
      <c r="EM27">
        <v>0</v>
      </c>
      <c r="EN27">
        <v>0</v>
      </c>
      <c r="EO27">
        <v>0.51827500000000604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27.9</v>
      </c>
      <c r="EX27">
        <v>27.7</v>
      </c>
      <c r="EY27">
        <v>2</v>
      </c>
      <c r="EZ27">
        <v>487.40699999999998</v>
      </c>
      <c r="FA27">
        <v>533.34900000000005</v>
      </c>
      <c r="FB27">
        <v>32.451900000000002</v>
      </c>
      <c r="FC27">
        <v>32.441800000000001</v>
      </c>
      <c r="FD27">
        <v>30.0002</v>
      </c>
      <c r="FE27">
        <v>32.354399999999998</v>
      </c>
      <c r="FF27">
        <v>32.3155</v>
      </c>
      <c r="FG27">
        <v>22.1037</v>
      </c>
      <c r="FH27">
        <v>9.0924099999999992</v>
      </c>
      <c r="FI27">
        <v>100</v>
      </c>
      <c r="FJ27">
        <v>-999.9</v>
      </c>
      <c r="FK27">
        <v>400</v>
      </c>
      <c r="FL27">
        <v>31.759599999999999</v>
      </c>
      <c r="FM27">
        <v>101.42400000000001</v>
      </c>
      <c r="FN27">
        <v>100.747</v>
      </c>
    </row>
    <row r="28" spans="1:170" x14ac:dyDescent="0.25">
      <c r="A28">
        <v>12</v>
      </c>
      <c r="B28">
        <v>1605300279</v>
      </c>
      <c r="C28">
        <v>2534.5</v>
      </c>
      <c r="D28" t="s">
        <v>344</v>
      </c>
      <c r="E28" t="s">
        <v>345</v>
      </c>
      <c r="F28" t="s">
        <v>341</v>
      </c>
      <c r="G28" t="s">
        <v>322</v>
      </c>
      <c r="H28">
        <v>1605300271.25</v>
      </c>
      <c r="I28">
        <f t="shared" si="0"/>
        <v>1.1365279898755548E-3</v>
      </c>
      <c r="J28">
        <f t="shared" si="1"/>
        <v>11.160598177200509</v>
      </c>
      <c r="K28">
        <f t="shared" si="2"/>
        <v>386.06863333333303</v>
      </c>
      <c r="L28">
        <f t="shared" si="3"/>
        <v>91.906058029945754</v>
      </c>
      <c r="M28">
        <f t="shared" si="4"/>
        <v>9.3591615667269803</v>
      </c>
      <c r="N28">
        <f t="shared" si="5"/>
        <v>39.314913430786312</v>
      </c>
      <c r="O28">
        <f t="shared" si="6"/>
        <v>6.2808920002299082E-2</v>
      </c>
      <c r="P28">
        <f t="shared" si="7"/>
        <v>2.9598918233434004</v>
      </c>
      <c r="Q28">
        <f t="shared" si="8"/>
        <v>6.2077775569870833E-2</v>
      </c>
      <c r="R28">
        <f t="shared" si="9"/>
        <v>3.8863590900382342E-2</v>
      </c>
      <c r="S28">
        <f t="shared" si="10"/>
        <v>231.2919259559406</v>
      </c>
      <c r="T28">
        <f t="shared" si="11"/>
        <v>34.60788402030709</v>
      </c>
      <c r="U28">
        <f t="shared" si="12"/>
        <v>33.916879999999999</v>
      </c>
      <c r="V28">
        <f t="shared" si="13"/>
        <v>5.3182873478179848</v>
      </c>
      <c r="W28">
        <f t="shared" si="14"/>
        <v>67.827544077057325</v>
      </c>
      <c r="X28">
        <f t="shared" si="15"/>
        <v>3.5349402403133952</v>
      </c>
      <c r="Y28">
        <f t="shared" si="16"/>
        <v>5.2116589040839081</v>
      </c>
      <c r="Z28">
        <f t="shared" si="17"/>
        <v>1.7833471075045897</v>
      </c>
      <c r="AA28">
        <f t="shared" si="18"/>
        <v>-50.120884353511968</v>
      </c>
      <c r="AB28">
        <f t="shared" si="19"/>
        <v>-57.827908787104242</v>
      </c>
      <c r="AC28">
        <f t="shared" si="20"/>
        <v>-4.5067754434844289</v>
      </c>
      <c r="AD28">
        <f t="shared" si="21"/>
        <v>118.83635737183997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52646.841462789533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346</v>
      </c>
      <c r="AQ28">
        <v>933.04012</v>
      </c>
      <c r="AR28">
        <v>1185.53</v>
      </c>
      <c r="AS28">
        <f t="shared" si="27"/>
        <v>0.21297637343635334</v>
      </c>
      <c r="AT28">
        <v>0.5</v>
      </c>
      <c r="AU28">
        <f t="shared" si="28"/>
        <v>1180.19029074731</v>
      </c>
      <c r="AV28">
        <f t="shared" si="29"/>
        <v>11.160598177200509</v>
      </c>
      <c r="AW28">
        <f t="shared" si="30"/>
        <v>125.67632404407875</v>
      </c>
      <c r="AX28">
        <f t="shared" si="31"/>
        <v>0.41822644724300517</v>
      </c>
      <c r="AY28">
        <f t="shared" si="32"/>
        <v>9.9461466079202171E-3</v>
      </c>
      <c r="AZ28">
        <f t="shared" si="33"/>
        <v>1.7515794623501726</v>
      </c>
      <c r="BA28" t="s">
        <v>347</v>
      </c>
      <c r="BB28">
        <v>689.71</v>
      </c>
      <c r="BC28">
        <f t="shared" si="34"/>
        <v>495.81999999999994</v>
      </c>
      <c r="BD28">
        <f t="shared" si="35"/>
        <v>0.5092369811625187</v>
      </c>
      <c r="BE28">
        <f t="shared" si="36"/>
        <v>0.80725167841329215</v>
      </c>
      <c r="BF28">
        <f t="shared" si="37"/>
        <v>0.53715185028204659</v>
      </c>
      <c r="BG28">
        <f t="shared" si="38"/>
        <v>0.81541957551900213</v>
      </c>
      <c r="BH28">
        <f t="shared" si="39"/>
        <v>1400.0063333333301</v>
      </c>
      <c r="BI28">
        <f t="shared" si="40"/>
        <v>1180.19029074731</v>
      </c>
      <c r="BJ28">
        <f t="shared" si="41"/>
        <v>0.84298925129670566</v>
      </c>
      <c r="BK28">
        <f t="shared" si="42"/>
        <v>0.19597850259341137</v>
      </c>
      <c r="BL28">
        <v>6</v>
      </c>
      <c r="BM28">
        <v>0.5</v>
      </c>
      <c r="BN28" t="s">
        <v>290</v>
      </c>
      <c r="BO28">
        <v>2</v>
      </c>
      <c r="BP28">
        <v>1605300271.25</v>
      </c>
      <c r="BQ28">
        <v>386.06863333333303</v>
      </c>
      <c r="BR28">
        <v>399.98776666666703</v>
      </c>
      <c r="BS28">
        <v>34.712769999999999</v>
      </c>
      <c r="BT28">
        <v>33.39629</v>
      </c>
      <c r="BU28">
        <v>383.93113333333298</v>
      </c>
      <c r="BV28">
        <v>34.194493333333298</v>
      </c>
      <c r="BW28">
        <v>500.00423333333299</v>
      </c>
      <c r="BX28">
        <v>101.734033333333</v>
      </c>
      <c r="BY28">
        <v>9.9967246666666704E-2</v>
      </c>
      <c r="BZ28">
        <v>33.554490000000001</v>
      </c>
      <c r="CA28">
        <v>33.916879999999999</v>
      </c>
      <c r="CB28">
        <v>999.9</v>
      </c>
      <c r="CC28">
        <v>0</v>
      </c>
      <c r="CD28">
        <v>0</v>
      </c>
      <c r="CE28">
        <v>10000.5826666667</v>
      </c>
      <c r="CF28">
        <v>0</v>
      </c>
      <c r="CG28">
        <v>264.33179999999999</v>
      </c>
      <c r="CH28">
        <v>1400.0063333333301</v>
      </c>
      <c r="CI28">
        <v>0.9000013</v>
      </c>
      <c r="CJ28">
        <v>9.9998606666666698E-2</v>
      </c>
      <c r="CK28">
        <v>0</v>
      </c>
      <c r="CL28">
        <v>934.05909999999994</v>
      </c>
      <c r="CM28">
        <v>4.9997499999999997</v>
      </c>
      <c r="CN28">
        <v>12965.84</v>
      </c>
      <c r="CO28">
        <v>12178.12</v>
      </c>
      <c r="CP28">
        <v>47.566333333333297</v>
      </c>
      <c r="CQ28">
        <v>48.045466666666698</v>
      </c>
      <c r="CR28">
        <v>48.141399999999997</v>
      </c>
      <c r="CS28">
        <v>48.049599999999998</v>
      </c>
      <c r="CT28">
        <v>49.041333333333299</v>
      </c>
      <c r="CU28">
        <v>1255.5073333333301</v>
      </c>
      <c r="CV28">
        <v>139.499</v>
      </c>
      <c r="CW28">
        <v>0</v>
      </c>
      <c r="CX28">
        <v>169.5</v>
      </c>
      <c r="CY28">
        <v>0</v>
      </c>
      <c r="CZ28">
        <v>933.04012</v>
      </c>
      <c r="DA28">
        <v>-148.643307689182</v>
      </c>
      <c r="DB28">
        <v>-2049.9615384584899</v>
      </c>
      <c r="DC28">
        <v>12951.96</v>
      </c>
      <c r="DD28">
        <v>15</v>
      </c>
      <c r="DE28">
        <v>1605298216.5999999</v>
      </c>
      <c r="DF28" t="s">
        <v>297</v>
      </c>
      <c r="DG28">
        <v>1605298207.5999999</v>
      </c>
      <c r="DH28">
        <v>1605298216.5999999</v>
      </c>
      <c r="DI28">
        <v>2</v>
      </c>
      <c r="DJ28">
        <v>0.22700000000000001</v>
      </c>
      <c r="DK28">
        <v>2.7E-2</v>
      </c>
      <c r="DL28">
        <v>2.137</v>
      </c>
      <c r="DM28">
        <v>0.51800000000000002</v>
      </c>
      <c r="DN28">
        <v>399</v>
      </c>
      <c r="DO28">
        <v>29</v>
      </c>
      <c r="DP28">
        <v>0.11</v>
      </c>
      <c r="DQ28">
        <v>0.03</v>
      </c>
      <c r="DR28">
        <v>11.1629167450547</v>
      </c>
      <c r="DS28">
        <v>-0.330662307852225</v>
      </c>
      <c r="DT28">
        <v>2.89506698549062E-2</v>
      </c>
      <c r="DU28">
        <v>1</v>
      </c>
      <c r="DV28">
        <v>-13.920429032258101</v>
      </c>
      <c r="DW28">
        <v>0.27879677419355697</v>
      </c>
      <c r="DX28">
        <v>2.8761535621755999E-2</v>
      </c>
      <c r="DY28">
        <v>0</v>
      </c>
      <c r="DZ28">
        <v>1.3152332258064501</v>
      </c>
      <c r="EA28">
        <v>0.25677919354838602</v>
      </c>
      <c r="EB28">
        <v>1.9293122690289401E-2</v>
      </c>
      <c r="EC28">
        <v>0</v>
      </c>
      <c r="ED28">
        <v>1</v>
      </c>
      <c r="EE28">
        <v>3</v>
      </c>
      <c r="EF28" t="s">
        <v>318</v>
      </c>
      <c r="EG28">
        <v>100</v>
      </c>
      <c r="EH28">
        <v>100</v>
      </c>
      <c r="EI28">
        <v>2.137</v>
      </c>
      <c r="EJ28">
        <v>0.51829999999999998</v>
      </c>
      <c r="EK28">
        <v>2.1374499999999999</v>
      </c>
      <c r="EL28">
        <v>0</v>
      </c>
      <c r="EM28">
        <v>0</v>
      </c>
      <c r="EN28">
        <v>0</v>
      </c>
      <c r="EO28">
        <v>0.51827500000000604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34.5</v>
      </c>
      <c r="EX28">
        <v>34.4</v>
      </c>
      <c r="EY28">
        <v>2</v>
      </c>
      <c r="EZ28">
        <v>511.57400000000001</v>
      </c>
      <c r="FA28">
        <v>533.601</v>
      </c>
      <c r="FB28">
        <v>32.4818</v>
      </c>
      <c r="FC28">
        <v>32.465600000000002</v>
      </c>
      <c r="FD28">
        <v>30.0001</v>
      </c>
      <c r="FE28">
        <v>32.374400000000001</v>
      </c>
      <c r="FF28">
        <v>32.3371</v>
      </c>
      <c r="FG28">
        <v>22.193200000000001</v>
      </c>
      <c r="FH28">
        <v>0</v>
      </c>
      <c r="FI28">
        <v>100</v>
      </c>
      <c r="FJ28">
        <v>-999.9</v>
      </c>
      <c r="FK28">
        <v>400</v>
      </c>
      <c r="FL28">
        <v>33.466000000000001</v>
      </c>
      <c r="FM28">
        <v>101.434</v>
      </c>
      <c r="FN28">
        <v>100.745</v>
      </c>
    </row>
    <row r="29" spans="1:170" x14ac:dyDescent="0.25">
      <c r="A29">
        <v>13</v>
      </c>
      <c r="B29">
        <v>1605300448.5</v>
      </c>
      <c r="C29">
        <v>2704</v>
      </c>
      <c r="D29" t="s">
        <v>348</v>
      </c>
      <c r="E29" t="s">
        <v>349</v>
      </c>
      <c r="F29" t="s">
        <v>350</v>
      </c>
      <c r="G29" t="s">
        <v>351</v>
      </c>
      <c r="H29">
        <v>1605300440.5</v>
      </c>
      <c r="I29">
        <f t="shared" si="0"/>
        <v>1.2081243942962789E-3</v>
      </c>
      <c r="J29">
        <f t="shared" si="1"/>
        <v>8.9928654845598359</v>
      </c>
      <c r="K29">
        <f t="shared" si="2"/>
        <v>388.65274193548402</v>
      </c>
      <c r="L29">
        <f t="shared" si="3"/>
        <v>160.92002642316922</v>
      </c>
      <c r="M29">
        <f t="shared" si="4"/>
        <v>16.387522483271756</v>
      </c>
      <c r="N29">
        <f t="shared" si="5"/>
        <v>39.579011315250099</v>
      </c>
      <c r="O29">
        <f t="shared" si="6"/>
        <v>6.6210900297325195E-2</v>
      </c>
      <c r="P29">
        <f t="shared" si="7"/>
        <v>2.9596158981558061</v>
      </c>
      <c r="Q29">
        <f t="shared" si="8"/>
        <v>6.5398885005445495E-2</v>
      </c>
      <c r="R29">
        <f t="shared" si="9"/>
        <v>4.0946429666593523E-2</v>
      </c>
      <c r="S29">
        <f t="shared" si="10"/>
        <v>231.28561800488819</v>
      </c>
      <c r="T29">
        <f t="shared" si="11"/>
        <v>34.600419372770205</v>
      </c>
      <c r="U29">
        <f t="shared" si="12"/>
        <v>33.754567741935503</v>
      </c>
      <c r="V29">
        <f t="shared" si="13"/>
        <v>5.2702968350377395</v>
      </c>
      <c r="W29">
        <f t="shared" si="14"/>
        <v>66.536936072399641</v>
      </c>
      <c r="X29">
        <f t="shared" si="15"/>
        <v>3.4697839673340822</v>
      </c>
      <c r="Y29">
        <f t="shared" si="16"/>
        <v>5.2148237838282308</v>
      </c>
      <c r="Z29">
        <f t="shared" si="17"/>
        <v>1.8005128677036573</v>
      </c>
      <c r="AA29">
        <f t="shared" si="18"/>
        <v>-53.278285788465901</v>
      </c>
      <c r="AB29">
        <f t="shared" si="19"/>
        <v>-30.193159640041927</v>
      </c>
      <c r="AC29">
        <f t="shared" si="20"/>
        <v>-2.3515577902960771</v>
      </c>
      <c r="AD29">
        <f t="shared" si="21"/>
        <v>145.46261478608429</v>
      </c>
      <c r="AE29">
        <v>1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52637.128589422093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352</v>
      </c>
      <c r="AQ29">
        <v>1708.22423076923</v>
      </c>
      <c r="AR29">
        <v>1989.93</v>
      </c>
      <c r="AS29">
        <f t="shared" si="27"/>
        <v>0.141565667752519</v>
      </c>
      <c r="AT29">
        <v>0.5</v>
      </c>
      <c r="AU29">
        <f t="shared" si="28"/>
        <v>1180.1568201021755</v>
      </c>
      <c r="AV29">
        <f t="shared" si="29"/>
        <v>8.9928654845598359</v>
      </c>
      <c r="AW29">
        <f t="shared" si="30"/>
        <v>83.534844145226955</v>
      </c>
      <c r="AX29">
        <f t="shared" si="31"/>
        <v>0.56931650862090633</v>
      </c>
      <c r="AY29">
        <f t="shared" si="32"/>
        <v>8.1096111985756725E-3</v>
      </c>
      <c r="AZ29">
        <f t="shared" si="33"/>
        <v>0.63929384450709315</v>
      </c>
      <c r="BA29" t="s">
        <v>353</v>
      </c>
      <c r="BB29">
        <v>857.03</v>
      </c>
      <c r="BC29">
        <f t="shared" si="34"/>
        <v>1132.9000000000001</v>
      </c>
      <c r="BD29">
        <f t="shared" si="35"/>
        <v>0.24865898952314422</v>
      </c>
      <c r="BE29">
        <f t="shared" si="36"/>
        <v>0.52894950208935354</v>
      </c>
      <c r="BF29">
        <f t="shared" si="37"/>
        <v>0.2210405187383554</v>
      </c>
      <c r="BG29">
        <f t="shared" si="38"/>
        <v>0.49954781392044417</v>
      </c>
      <c r="BH29">
        <f t="shared" si="39"/>
        <v>1399.9664516129001</v>
      </c>
      <c r="BI29">
        <f t="shared" si="40"/>
        <v>1180.1568201021755</v>
      </c>
      <c r="BJ29">
        <f t="shared" si="41"/>
        <v>0.84298935788248208</v>
      </c>
      <c r="BK29">
        <f t="shared" si="42"/>
        <v>0.19597871576496415</v>
      </c>
      <c r="BL29">
        <v>6</v>
      </c>
      <c r="BM29">
        <v>0.5</v>
      </c>
      <c r="BN29" t="s">
        <v>290</v>
      </c>
      <c r="BO29">
        <v>2</v>
      </c>
      <c r="BP29">
        <v>1605300440.5</v>
      </c>
      <c r="BQ29">
        <v>388.65274193548402</v>
      </c>
      <c r="BR29">
        <v>400.00735483871</v>
      </c>
      <c r="BS29">
        <v>34.072125806451602</v>
      </c>
      <c r="BT29">
        <v>32.671806451612902</v>
      </c>
      <c r="BU29">
        <v>386.515290322581</v>
      </c>
      <c r="BV29">
        <v>33.553848387096799</v>
      </c>
      <c r="BW29">
        <v>500.01209677419303</v>
      </c>
      <c r="BX29">
        <v>101.736387096774</v>
      </c>
      <c r="BY29">
        <v>0.100052080645161</v>
      </c>
      <c r="BZ29">
        <v>33.565338709677398</v>
      </c>
      <c r="CA29">
        <v>33.754567741935503</v>
      </c>
      <c r="CB29">
        <v>999.9</v>
      </c>
      <c r="CC29">
        <v>0</v>
      </c>
      <c r="CD29">
        <v>0</v>
      </c>
      <c r="CE29">
        <v>9998.7867741935497</v>
      </c>
      <c r="CF29">
        <v>0</v>
      </c>
      <c r="CG29">
        <v>279.18203225806502</v>
      </c>
      <c r="CH29">
        <v>1399.9664516129001</v>
      </c>
      <c r="CI29">
        <v>0.89999677419354895</v>
      </c>
      <c r="CJ29">
        <v>0.100003109677419</v>
      </c>
      <c r="CK29">
        <v>0</v>
      </c>
      <c r="CL29">
        <v>1710.65483870968</v>
      </c>
      <c r="CM29">
        <v>4.9997499999999997</v>
      </c>
      <c r="CN29">
        <v>23832.151612903199</v>
      </c>
      <c r="CO29">
        <v>12177.7387096774</v>
      </c>
      <c r="CP29">
        <v>47.491870967741903</v>
      </c>
      <c r="CQ29">
        <v>48.015999999999998</v>
      </c>
      <c r="CR29">
        <v>48.116870967741903</v>
      </c>
      <c r="CS29">
        <v>47.939096774193501</v>
      </c>
      <c r="CT29">
        <v>48.983741935483899</v>
      </c>
      <c r="CU29">
        <v>1255.4664516129001</v>
      </c>
      <c r="CV29">
        <v>139.5</v>
      </c>
      <c r="CW29">
        <v>0</v>
      </c>
      <c r="CX29">
        <v>168.80000019073501</v>
      </c>
      <c r="CY29">
        <v>0</v>
      </c>
      <c r="CZ29">
        <v>1708.22423076923</v>
      </c>
      <c r="DA29">
        <v>-233.683076929093</v>
      </c>
      <c r="DB29">
        <v>-3240.5435896439999</v>
      </c>
      <c r="DC29">
        <v>23797.988461538502</v>
      </c>
      <c r="DD29">
        <v>15</v>
      </c>
      <c r="DE29">
        <v>1605298216.5999999</v>
      </c>
      <c r="DF29" t="s">
        <v>297</v>
      </c>
      <c r="DG29">
        <v>1605298207.5999999</v>
      </c>
      <c r="DH29">
        <v>1605298216.5999999</v>
      </c>
      <c r="DI29">
        <v>2</v>
      </c>
      <c r="DJ29">
        <v>0.22700000000000001</v>
      </c>
      <c r="DK29">
        <v>2.7E-2</v>
      </c>
      <c r="DL29">
        <v>2.137</v>
      </c>
      <c r="DM29">
        <v>0.51800000000000002</v>
      </c>
      <c r="DN29">
        <v>399</v>
      </c>
      <c r="DO29">
        <v>29</v>
      </c>
      <c r="DP29">
        <v>0.11</v>
      </c>
      <c r="DQ29">
        <v>0.03</v>
      </c>
      <c r="DR29">
        <v>8.9838144644898996</v>
      </c>
      <c r="DS29">
        <v>0.62907438975175101</v>
      </c>
      <c r="DT29">
        <v>5.34483441951231E-2</v>
      </c>
      <c r="DU29">
        <v>0</v>
      </c>
      <c r="DV29">
        <v>-11.3478741935484</v>
      </c>
      <c r="DW29">
        <v>-0.83389838709676301</v>
      </c>
      <c r="DX29">
        <v>7.1491632570360397E-2</v>
      </c>
      <c r="DY29">
        <v>0</v>
      </c>
      <c r="DZ29">
        <v>1.3974438709677399</v>
      </c>
      <c r="EA29">
        <v>0.376171451612902</v>
      </c>
      <c r="EB29">
        <v>3.02981552379359E-2</v>
      </c>
      <c r="EC29">
        <v>0</v>
      </c>
      <c r="ED29">
        <v>0</v>
      </c>
      <c r="EE29">
        <v>3</v>
      </c>
      <c r="EF29" t="s">
        <v>292</v>
      </c>
      <c r="EG29">
        <v>100</v>
      </c>
      <c r="EH29">
        <v>100</v>
      </c>
      <c r="EI29">
        <v>2.1379999999999999</v>
      </c>
      <c r="EJ29">
        <v>0.51829999999999998</v>
      </c>
      <c r="EK29">
        <v>2.1374499999999999</v>
      </c>
      <c r="EL29">
        <v>0</v>
      </c>
      <c r="EM29">
        <v>0</v>
      </c>
      <c r="EN29">
        <v>0</v>
      </c>
      <c r="EO29">
        <v>0.51827500000000604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37.299999999999997</v>
      </c>
      <c r="EX29">
        <v>37.200000000000003</v>
      </c>
      <c r="EY29">
        <v>2</v>
      </c>
      <c r="EZ29">
        <v>494.39400000000001</v>
      </c>
      <c r="FA29">
        <v>531.43600000000004</v>
      </c>
      <c r="FB29">
        <v>32.434199999999997</v>
      </c>
      <c r="FC29">
        <v>32.445500000000003</v>
      </c>
      <c r="FD29">
        <v>30</v>
      </c>
      <c r="FE29">
        <v>32.360999999999997</v>
      </c>
      <c r="FF29">
        <v>32.322899999999997</v>
      </c>
      <c r="FG29">
        <v>22.1921</v>
      </c>
      <c r="FH29">
        <v>6.9091199999999997</v>
      </c>
      <c r="FI29">
        <v>100</v>
      </c>
      <c r="FJ29">
        <v>-999.9</v>
      </c>
      <c r="FK29">
        <v>400</v>
      </c>
      <c r="FL29">
        <v>32.534799999999997</v>
      </c>
      <c r="FM29">
        <v>101.443</v>
      </c>
      <c r="FN29">
        <v>100.756</v>
      </c>
    </row>
    <row r="30" spans="1:170" x14ac:dyDescent="0.25">
      <c r="A30">
        <v>14</v>
      </c>
      <c r="B30">
        <v>1605300599</v>
      </c>
      <c r="C30">
        <v>2854.5</v>
      </c>
      <c r="D30" t="s">
        <v>354</v>
      </c>
      <c r="E30" t="s">
        <v>355</v>
      </c>
      <c r="F30" t="s">
        <v>350</v>
      </c>
      <c r="G30" t="s">
        <v>351</v>
      </c>
      <c r="H30">
        <v>1605300591</v>
      </c>
      <c r="I30">
        <f t="shared" si="0"/>
        <v>1.0995018200249779E-3</v>
      </c>
      <c r="J30">
        <f t="shared" si="1"/>
        <v>8.2109641745175956</v>
      </c>
      <c r="K30">
        <f t="shared" si="2"/>
        <v>389.61522580645197</v>
      </c>
      <c r="L30">
        <f t="shared" si="3"/>
        <v>158.01556024774277</v>
      </c>
      <c r="M30">
        <f t="shared" si="4"/>
        <v>16.090334460025694</v>
      </c>
      <c r="N30">
        <f t="shared" si="5"/>
        <v>39.67355673147258</v>
      </c>
      <c r="O30">
        <f t="shared" si="6"/>
        <v>5.9365805687904463E-2</v>
      </c>
      <c r="P30">
        <f t="shared" si="7"/>
        <v>2.9594339595470407</v>
      </c>
      <c r="Q30">
        <f t="shared" si="8"/>
        <v>5.8712075264645371E-2</v>
      </c>
      <c r="R30">
        <f t="shared" si="9"/>
        <v>3.6753182164436224E-2</v>
      </c>
      <c r="S30">
        <f t="shared" si="10"/>
        <v>231.28800272287845</v>
      </c>
      <c r="T30">
        <f t="shared" si="11"/>
        <v>34.795110049070566</v>
      </c>
      <c r="U30">
        <f t="shared" si="12"/>
        <v>33.743854838709701</v>
      </c>
      <c r="V30">
        <f t="shared" si="13"/>
        <v>5.2671426667372421</v>
      </c>
      <c r="W30">
        <f t="shared" si="14"/>
        <v>65.38650624377469</v>
      </c>
      <c r="X30">
        <f t="shared" si="15"/>
        <v>3.441763014333449</v>
      </c>
      <c r="Y30">
        <f t="shared" si="16"/>
        <v>5.2637206237963383</v>
      </c>
      <c r="Z30">
        <f t="shared" si="17"/>
        <v>1.8253796524037931</v>
      </c>
      <c r="AA30">
        <f t="shared" si="18"/>
        <v>-48.488030263101528</v>
      </c>
      <c r="AB30">
        <f t="shared" si="19"/>
        <v>-1.8554005099271671</v>
      </c>
      <c r="AC30">
        <f t="shared" si="20"/>
        <v>-0.1446249235804716</v>
      </c>
      <c r="AD30">
        <f t="shared" si="21"/>
        <v>180.79994702626928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52603.096753361831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356</v>
      </c>
      <c r="AQ30">
        <v>1147.6130769230799</v>
      </c>
      <c r="AR30">
        <v>1350.11</v>
      </c>
      <c r="AS30">
        <f t="shared" si="27"/>
        <v>0.1499854997569976</v>
      </c>
      <c r="AT30">
        <v>0.5</v>
      </c>
      <c r="AU30">
        <f t="shared" si="28"/>
        <v>1180.1722168763029</v>
      </c>
      <c r="AV30">
        <f t="shared" si="29"/>
        <v>8.2109641745175956</v>
      </c>
      <c r="AW30">
        <f t="shared" si="30"/>
        <v>88.50435987375802</v>
      </c>
      <c r="AX30">
        <f t="shared" si="31"/>
        <v>0.42314329943486079</v>
      </c>
      <c r="AY30">
        <f t="shared" si="32"/>
        <v>7.4469738642008619E-3</v>
      </c>
      <c r="AZ30">
        <f t="shared" si="33"/>
        <v>1.4161586833665407</v>
      </c>
      <c r="BA30" t="s">
        <v>357</v>
      </c>
      <c r="BB30">
        <v>778.82</v>
      </c>
      <c r="BC30">
        <f t="shared" si="34"/>
        <v>571.28999999999985</v>
      </c>
      <c r="BD30">
        <f t="shared" si="35"/>
        <v>0.35445557086054374</v>
      </c>
      <c r="BE30">
        <f t="shared" si="36"/>
        <v>0.76994354195694381</v>
      </c>
      <c r="BF30">
        <f t="shared" si="37"/>
        <v>0.31907716512145234</v>
      </c>
      <c r="BG30">
        <f t="shared" si="38"/>
        <v>0.75079230733912805</v>
      </c>
      <c r="BH30">
        <f t="shared" si="39"/>
        <v>1399.9851612903201</v>
      </c>
      <c r="BI30">
        <f t="shared" si="40"/>
        <v>1180.1722168763029</v>
      </c>
      <c r="BJ30">
        <f t="shared" si="41"/>
        <v>0.84298908981904996</v>
      </c>
      <c r="BK30">
        <f t="shared" si="42"/>
        <v>0.19597817963809971</v>
      </c>
      <c r="BL30">
        <v>6</v>
      </c>
      <c r="BM30">
        <v>0.5</v>
      </c>
      <c r="BN30" t="s">
        <v>290</v>
      </c>
      <c r="BO30">
        <v>2</v>
      </c>
      <c r="BP30">
        <v>1605300591</v>
      </c>
      <c r="BQ30">
        <v>389.61522580645197</v>
      </c>
      <c r="BR30">
        <v>399.98225806451597</v>
      </c>
      <c r="BS30">
        <v>33.799925806451597</v>
      </c>
      <c r="BT30">
        <v>32.525141935483902</v>
      </c>
      <c r="BU30">
        <v>387.47787096774198</v>
      </c>
      <c r="BV30">
        <v>33.281645161290299</v>
      </c>
      <c r="BW30">
        <v>500.00887096774198</v>
      </c>
      <c r="BX30">
        <v>101.727516129032</v>
      </c>
      <c r="BY30">
        <v>0.100015506451613</v>
      </c>
      <c r="BZ30">
        <v>33.732225806451602</v>
      </c>
      <c r="CA30">
        <v>33.743854838709701</v>
      </c>
      <c r="CB30">
        <v>999.9</v>
      </c>
      <c r="CC30">
        <v>0</v>
      </c>
      <c r="CD30">
        <v>0</v>
      </c>
      <c r="CE30">
        <v>9998.6270967741893</v>
      </c>
      <c r="CF30">
        <v>0</v>
      </c>
      <c r="CG30">
        <v>279.42932258064502</v>
      </c>
      <c r="CH30">
        <v>1399.9851612903201</v>
      </c>
      <c r="CI30">
        <v>0.90000583870967699</v>
      </c>
      <c r="CJ30">
        <v>9.9994338709677402E-2</v>
      </c>
      <c r="CK30">
        <v>0</v>
      </c>
      <c r="CL30">
        <v>1149.5290322580599</v>
      </c>
      <c r="CM30">
        <v>4.9997499999999997</v>
      </c>
      <c r="CN30">
        <v>15916.0193548387</v>
      </c>
      <c r="CO30">
        <v>12177.9483870968</v>
      </c>
      <c r="CP30">
        <v>47.461387096774203</v>
      </c>
      <c r="CQ30">
        <v>48.131</v>
      </c>
      <c r="CR30">
        <v>48.128935483870997</v>
      </c>
      <c r="CS30">
        <v>48.003999999999998</v>
      </c>
      <c r="CT30">
        <v>49.01</v>
      </c>
      <c r="CU30">
        <v>1255.49580645161</v>
      </c>
      <c r="CV30">
        <v>139.48935483871</v>
      </c>
      <c r="CW30">
        <v>0</v>
      </c>
      <c r="CX30">
        <v>149.59999990463299</v>
      </c>
      <c r="CY30">
        <v>0</v>
      </c>
      <c r="CZ30">
        <v>1147.6130769230799</v>
      </c>
      <c r="DA30">
        <v>-223.878290755374</v>
      </c>
      <c r="DB30">
        <v>-3108.9846175931102</v>
      </c>
      <c r="DC30">
        <v>15889.538461538499</v>
      </c>
      <c r="DD30">
        <v>15</v>
      </c>
      <c r="DE30">
        <v>1605298216.5999999</v>
      </c>
      <c r="DF30" t="s">
        <v>297</v>
      </c>
      <c r="DG30">
        <v>1605298207.5999999</v>
      </c>
      <c r="DH30">
        <v>1605298216.5999999</v>
      </c>
      <c r="DI30">
        <v>2</v>
      </c>
      <c r="DJ30">
        <v>0.22700000000000001</v>
      </c>
      <c r="DK30">
        <v>2.7E-2</v>
      </c>
      <c r="DL30">
        <v>2.137</v>
      </c>
      <c r="DM30">
        <v>0.51800000000000002</v>
      </c>
      <c r="DN30">
        <v>399</v>
      </c>
      <c r="DO30">
        <v>29</v>
      </c>
      <c r="DP30">
        <v>0.11</v>
      </c>
      <c r="DQ30">
        <v>0.03</v>
      </c>
      <c r="DR30">
        <v>8.2070068311237208</v>
      </c>
      <c r="DS30">
        <v>0.41621321946223799</v>
      </c>
      <c r="DT30">
        <v>4.37364811982459E-2</v>
      </c>
      <c r="DU30">
        <v>1</v>
      </c>
      <c r="DV30">
        <v>-10.3670096774194</v>
      </c>
      <c r="DW30">
        <v>-0.61890967741936598</v>
      </c>
      <c r="DX30">
        <v>5.88116696497617E-2</v>
      </c>
      <c r="DY30">
        <v>0</v>
      </c>
      <c r="DZ30">
        <v>1.27477967741936</v>
      </c>
      <c r="EA30">
        <v>0.146694193548385</v>
      </c>
      <c r="EB30">
        <v>1.48052321797377E-2</v>
      </c>
      <c r="EC30">
        <v>1</v>
      </c>
      <c r="ED30">
        <v>2</v>
      </c>
      <c r="EE30">
        <v>3</v>
      </c>
      <c r="EF30" t="s">
        <v>325</v>
      </c>
      <c r="EG30">
        <v>100</v>
      </c>
      <c r="EH30">
        <v>100</v>
      </c>
      <c r="EI30">
        <v>2.137</v>
      </c>
      <c r="EJ30">
        <v>0.51829999999999998</v>
      </c>
      <c r="EK30">
        <v>2.1374499999999999</v>
      </c>
      <c r="EL30">
        <v>0</v>
      </c>
      <c r="EM30">
        <v>0</v>
      </c>
      <c r="EN30">
        <v>0</v>
      </c>
      <c r="EO30">
        <v>0.51827500000000604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39.9</v>
      </c>
      <c r="EX30">
        <v>39.700000000000003</v>
      </c>
      <c r="EY30">
        <v>2</v>
      </c>
      <c r="EZ30">
        <v>516.48699999999997</v>
      </c>
      <c r="FA30">
        <v>530.20399999999995</v>
      </c>
      <c r="FB30">
        <v>32.523400000000002</v>
      </c>
      <c r="FC30">
        <v>32.425400000000003</v>
      </c>
      <c r="FD30">
        <v>29.9999</v>
      </c>
      <c r="FE30">
        <v>32.3401</v>
      </c>
      <c r="FF30">
        <v>32.302999999999997</v>
      </c>
      <c r="FG30">
        <v>22.206499999999998</v>
      </c>
      <c r="FH30">
        <v>7.0225200000000001</v>
      </c>
      <c r="FI30">
        <v>100</v>
      </c>
      <c r="FJ30">
        <v>-999.9</v>
      </c>
      <c r="FK30">
        <v>400</v>
      </c>
      <c r="FL30">
        <v>32.756900000000002</v>
      </c>
      <c r="FM30">
        <v>101.44799999999999</v>
      </c>
      <c r="FN30">
        <v>100.762</v>
      </c>
    </row>
    <row r="31" spans="1:170" x14ac:dyDescent="0.25">
      <c r="A31">
        <v>15</v>
      </c>
      <c r="B31">
        <v>1605300778</v>
      </c>
      <c r="C31">
        <v>3033.5</v>
      </c>
      <c r="D31" t="s">
        <v>358</v>
      </c>
      <c r="E31" t="s">
        <v>359</v>
      </c>
      <c r="F31" t="s">
        <v>360</v>
      </c>
      <c r="G31" t="s">
        <v>286</v>
      </c>
      <c r="H31">
        <v>1605300770.25</v>
      </c>
      <c r="I31">
        <f t="shared" si="0"/>
        <v>6.3054246978003995E-3</v>
      </c>
      <c r="J31">
        <f t="shared" si="1"/>
        <v>17.525240795953835</v>
      </c>
      <c r="K31">
        <f t="shared" si="2"/>
        <v>376.0942</v>
      </c>
      <c r="L31">
        <f t="shared" si="3"/>
        <v>285.20747400407839</v>
      </c>
      <c r="M31">
        <f t="shared" si="4"/>
        <v>29.041507464800919</v>
      </c>
      <c r="N31">
        <f t="shared" si="5"/>
        <v>38.296130053773211</v>
      </c>
      <c r="O31">
        <f t="shared" si="6"/>
        <v>0.36540580993145194</v>
      </c>
      <c r="P31">
        <f t="shared" si="7"/>
        <v>2.9598882430912417</v>
      </c>
      <c r="Q31">
        <f t="shared" si="8"/>
        <v>0.34206723794466709</v>
      </c>
      <c r="R31">
        <f t="shared" si="9"/>
        <v>0.21576456336225414</v>
      </c>
      <c r="S31">
        <f t="shared" si="10"/>
        <v>231.28829474341168</v>
      </c>
      <c r="T31">
        <f t="shared" si="11"/>
        <v>33.509945460000502</v>
      </c>
      <c r="U31">
        <f t="shared" si="12"/>
        <v>33.015749999999997</v>
      </c>
      <c r="V31">
        <f t="shared" si="13"/>
        <v>5.0565796369056866</v>
      </c>
      <c r="W31">
        <f t="shared" si="14"/>
        <v>61.689878294450097</v>
      </c>
      <c r="X31">
        <f t="shared" si="15"/>
        <v>3.2562093053797057</v>
      </c>
      <c r="Y31">
        <f t="shared" si="16"/>
        <v>5.2783526170007846</v>
      </c>
      <c r="Z31">
        <f t="shared" si="17"/>
        <v>1.8003703315259809</v>
      </c>
      <c r="AA31">
        <f t="shared" si="18"/>
        <v>-278.06922917299761</v>
      </c>
      <c r="AB31">
        <f t="shared" si="19"/>
        <v>122.25776507642458</v>
      </c>
      <c r="AC31">
        <f t="shared" si="20"/>
        <v>9.4967349905997196</v>
      </c>
      <c r="AD31">
        <f t="shared" si="21"/>
        <v>84.973565637438369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52607.541327664214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361</v>
      </c>
      <c r="AQ31">
        <v>1208.5384615384601</v>
      </c>
      <c r="AR31">
        <v>1607.71</v>
      </c>
      <c r="AS31">
        <f t="shared" si="27"/>
        <v>0.24828578441481364</v>
      </c>
      <c r="AT31">
        <v>0.5</v>
      </c>
      <c r="AU31">
        <f t="shared" si="28"/>
        <v>1180.1679707473886</v>
      </c>
      <c r="AV31">
        <f t="shared" si="29"/>
        <v>17.525240795953835</v>
      </c>
      <c r="AW31">
        <f t="shared" si="30"/>
        <v>146.50946517912712</v>
      </c>
      <c r="AX31">
        <f t="shared" si="31"/>
        <v>0.45859016862493862</v>
      </c>
      <c r="AY31">
        <f t="shared" si="32"/>
        <v>1.5339331963318423E-2</v>
      </c>
      <c r="AZ31">
        <f t="shared" si="33"/>
        <v>1.0290226471191943</v>
      </c>
      <c r="BA31" t="s">
        <v>362</v>
      </c>
      <c r="BB31">
        <v>870.43</v>
      </c>
      <c r="BC31">
        <f t="shared" si="34"/>
        <v>737.28000000000009</v>
      </c>
      <c r="BD31">
        <f t="shared" si="35"/>
        <v>0.54141104934562168</v>
      </c>
      <c r="BE31">
        <f t="shared" si="36"/>
        <v>0.69172746848410083</v>
      </c>
      <c r="BF31">
        <f t="shared" si="37"/>
        <v>0.44738482442066435</v>
      </c>
      <c r="BG31">
        <f t="shared" si="38"/>
        <v>0.64963794907484596</v>
      </c>
      <c r="BH31">
        <f t="shared" si="39"/>
        <v>1399.97933333333</v>
      </c>
      <c r="BI31">
        <f t="shared" si="40"/>
        <v>1180.1679707473886</v>
      </c>
      <c r="BJ31">
        <f t="shared" si="41"/>
        <v>0.84298956609411246</v>
      </c>
      <c r="BK31">
        <f t="shared" si="42"/>
        <v>0.19597913218822496</v>
      </c>
      <c r="BL31">
        <v>6</v>
      </c>
      <c r="BM31">
        <v>0.5</v>
      </c>
      <c r="BN31" t="s">
        <v>290</v>
      </c>
      <c r="BO31">
        <v>2</v>
      </c>
      <c r="BP31">
        <v>1605300770.25</v>
      </c>
      <c r="BQ31">
        <v>376.0942</v>
      </c>
      <c r="BR31">
        <v>399.96969999999999</v>
      </c>
      <c r="BS31">
        <v>31.978203333333301</v>
      </c>
      <c r="BT31">
        <v>24.6538133333333</v>
      </c>
      <c r="BU31">
        <v>373.95666666666699</v>
      </c>
      <c r="BV31">
        <v>31.45992</v>
      </c>
      <c r="BW31">
        <v>500.01066666666702</v>
      </c>
      <c r="BX31">
        <v>101.725933333333</v>
      </c>
      <c r="BY31">
        <v>9.9965746666666702E-2</v>
      </c>
      <c r="BZ31">
        <v>33.781903333333297</v>
      </c>
      <c r="CA31">
        <v>33.015749999999997</v>
      </c>
      <c r="CB31">
        <v>999.9</v>
      </c>
      <c r="CC31">
        <v>0</v>
      </c>
      <c r="CD31">
        <v>0</v>
      </c>
      <c r="CE31">
        <v>10001.3586666667</v>
      </c>
      <c r="CF31">
        <v>0</v>
      </c>
      <c r="CG31">
        <v>294.64690000000002</v>
      </c>
      <c r="CH31">
        <v>1399.97933333333</v>
      </c>
      <c r="CI31">
        <v>0.89998943333333303</v>
      </c>
      <c r="CJ31">
        <v>0.100010553333333</v>
      </c>
      <c r="CK31">
        <v>0</v>
      </c>
      <c r="CL31">
        <v>1209.85733333333</v>
      </c>
      <c r="CM31">
        <v>4.9997499999999997</v>
      </c>
      <c r="CN31">
        <v>16669.560000000001</v>
      </c>
      <c r="CO31">
        <v>12177.83</v>
      </c>
      <c r="CP31">
        <v>47.508133333333298</v>
      </c>
      <c r="CQ31">
        <v>48.337200000000003</v>
      </c>
      <c r="CR31">
        <v>48.191333333333297</v>
      </c>
      <c r="CS31">
        <v>48.158000000000001</v>
      </c>
      <c r="CT31">
        <v>49.033066666666699</v>
      </c>
      <c r="CU31">
        <v>1255.4683333333301</v>
      </c>
      <c r="CV31">
        <v>139.511</v>
      </c>
      <c r="CW31">
        <v>0</v>
      </c>
      <c r="CX31">
        <v>178.39999985694899</v>
      </c>
      <c r="CY31">
        <v>0</v>
      </c>
      <c r="CZ31">
        <v>1208.5384615384601</v>
      </c>
      <c r="DA31">
        <v>-158.849914557429</v>
      </c>
      <c r="DB31">
        <v>-2228.0341882603602</v>
      </c>
      <c r="DC31">
        <v>16651.492307692301</v>
      </c>
      <c r="DD31">
        <v>15</v>
      </c>
      <c r="DE31">
        <v>1605298216.5999999</v>
      </c>
      <c r="DF31" t="s">
        <v>297</v>
      </c>
      <c r="DG31">
        <v>1605298207.5999999</v>
      </c>
      <c r="DH31">
        <v>1605298216.5999999</v>
      </c>
      <c r="DI31">
        <v>2</v>
      </c>
      <c r="DJ31">
        <v>0.22700000000000001</v>
      </c>
      <c r="DK31">
        <v>2.7E-2</v>
      </c>
      <c r="DL31">
        <v>2.137</v>
      </c>
      <c r="DM31">
        <v>0.51800000000000002</v>
      </c>
      <c r="DN31">
        <v>399</v>
      </c>
      <c r="DO31">
        <v>29</v>
      </c>
      <c r="DP31">
        <v>0.11</v>
      </c>
      <c r="DQ31">
        <v>0.03</v>
      </c>
      <c r="DR31">
        <v>17.5195493302211</v>
      </c>
      <c r="DS31">
        <v>0.48377365858641802</v>
      </c>
      <c r="DT31">
        <v>3.9980842114972999E-2</v>
      </c>
      <c r="DU31">
        <v>1</v>
      </c>
      <c r="DV31">
        <v>-23.874400000000001</v>
      </c>
      <c r="DW31">
        <v>-0.39343548387093902</v>
      </c>
      <c r="DX31">
        <v>3.7247195174765498E-2</v>
      </c>
      <c r="DY31">
        <v>0</v>
      </c>
      <c r="DZ31">
        <v>7.32719677419355</v>
      </c>
      <c r="EA31">
        <v>-0.50118193548388401</v>
      </c>
      <c r="EB31">
        <v>4.0359866474658099E-2</v>
      </c>
      <c r="EC31">
        <v>0</v>
      </c>
      <c r="ED31">
        <v>1</v>
      </c>
      <c r="EE31">
        <v>3</v>
      </c>
      <c r="EF31" t="s">
        <v>318</v>
      </c>
      <c r="EG31">
        <v>100</v>
      </c>
      <c r="EH31">
        <v>100</v>
      </c>
      <c r="EI31">
        <v>2.137</v>
      </c>
      <c r="EJ31">
        <v>0.51829999999999998</v>
      </c>
      <c r="EK31">
        <v>2.1374499999999999</v>
      </c>
      <c r="EL31">
        <v>0</v>
      </c>
      <c r="EM31">
        <v>0</v>
      </c>
      <c r="EN31">
        <v>0</v>
      </c>
      <c r="EO31">
        <v>0.51827500000000604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42.8</v>
      </c>
      <c r="EX31">
        <v>42.7</v>
      </c>
      <c r="EY31">
        <v>2</v>
      </c>
      <c r="EZ31">
        <v>510.334</v>
      </c>
      <c r="FA31">
        <v>517.51599999999996</v>
      </c>
      <c r="FB31">
        <v>32.623600000000003</v>
      </c>
      <c r="FC31">
        <v>32.383699999999997</v>
      </c>
      <c r="FD31">
        <v>29.9999</v>
      </c>
      <c r="FE31">
        <v>32.291699999999999</v>
      </c>
      <c r="FF31">
        <v>32.251899999999999</v>
      </c>
      <c r="FG31">
        <v>22.0703</v>
      </c>
      <c r="FH31">
        <v>31.713699999999999</v>
      </c>
      <c r="FI31">
        <v>95.808800000000005</v>
      </c>
      <c r="FJ31">
        <v>-999.9</v>
      </c>
      <c r="FK31">
        <v>400</v>
      </c>
      <c r="FL31">
        <v>24.7453</v>
      </c>
      <c r="FM31">
        <v>101.459</v>
      </c>
      <c r="FN31">
        <v>100.794</v>
      </c>
    </row>
    <row r="32" spans="1:170" x14ac:dyDescent="0.25">
      <c r="A32">
        <v>16</v>
      </c>
      <c r="B32">
        <v>1605301030.5</v>
      </c>
      <c r="C32">
        <v>3286</v>
      </c>
      <c r="D32" t="s">
        <v>363</v>
      </c>
      <c r="E32" t="s">
        <v>364</v>
      </c>
      <c r="F32" t="s">
        <v>360</v>
      </c>
      <c r="G32" t="s">
        <v>286</v>
      </c>
      <c r="H32">
        <v>1605301022.75</v>
      </c>
      <c r="I32">
        <f t="shared" si="0"/>
        <v>8.3171326214461199E-3</v>
      </c>
      <c r="J32">
        <f t="shared" si="1"/>
        <v>19.604701455222788</v>
      </c>
      <c r="K32">
        <f t="shared" si="2"/>
        <v>372.75926666666697</v>
      </c>
      <c r="L32">
        <f t="shared" si="3"/>
        <v>294.27504316807443</v>
      </c>
      <c r="M32">
        <f t="shared" si="4"/>
        <v>29.965390246061418</v>
      </c>
      <c r="N32">
        <f t="shared" si="5"/>
        <v>37.957268728094974</v>
      </c>
      <c r="O32">
        <f t="shared" si="6"/>
        <v>0.49208697826864151</v>
      </c>
      <c r="P32">
        <f t="shared" si="7"/>
        <v>2.9594246260454833</v>
      </c>
      <c r="Q32">
        <f t="shared" si="8"/>
        <v>0.45073603641359056</v>
      </c>
      <c r="R32">
        <f t="shared" si="9"/>
        <v>0.28513511208528725</v>
      </c>
      <c r="S32">
        <f t="shared" si="10"/>
        <v>231.29178365656537</v>
      </c>
      <c r="T32">
        <f t="shared" si="11"/>
        <v>32.930946301009357</v>
      </c>
      <c r="U32">
        <f t="shared" si="12"/>
        <v>32.671376666666703</v>
      </c>
      <c r="V32">
        <f t="shared" si="13"/>
        <v>4.9595671732221964</v>
      </c>
      <c r="W32">
        <f t="shared" si="14"/>
        <v>59.992713272279317</v>
      </c>
      <c r="X32">
        <f t="shared" si="15"/>
        <v>3.1554765597338896</v>
      </c>
      <c r="Y32">
        <f t="shared" si="16"/>
        <v>5.2597663743138829</v>
      </c>
      <c r="Z32">
        <f t="shared" si="17"/>
        <v>1.8040906134883068</v>
      </c>
      <c r="AA32">
        <f t="shared" si="18"/>
        <v>-366.7855486057739</v>
      </c>
      <c r="AB32">
        <f t="shared" si="19"/>
        <v>167.11163118851942</v>
      </c>
      <c r="AC32">
        <f t="shared" si="20"/>
        <v>12.957060616141169</v>
      </c>
      <c r="AD32">
        <f t="shared" si="21"/>
        <v>44.574926855452077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52605.142390946035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365</v>
      </c>
      <c r="AQ32">
        <v>1346.1079999999999</v>
      </c>
      <c r="AR32">
        <v>1786.96</v>
      </c>
      <c r="AS32">
        <f t="shared" si="27"/>
        <v>0.24670501857903926</v>
      </c>
      <c r="AT32">
        <v>0.5</v>
      </c>
      <c r="AU32">
        <f t="shared" si="28"/>
        <v>1180.1924807472494</v>
      </c>
      <c r="AV32">
        <f t="shared" si="29"/>
        <v>19.604701455222788</v>
      </c>
      <c r="AW32">
        <f t="shared" si="30"/>
        <v>145.57970394479631</v>
      </c>
      <c r="AX32">
        <f t="shared" si="31"/>
        <v>0.51213793257823348</v>
      </c>
      <c r="AY32">
        <f t="shared" si="32"/>
        <v>1.7100980784304196E-2</v>
      </c>
      <c r="AZ32">
        <f t="shared" si="33"/>
        <v>0.82549133724313906</v>
      </c>
      <c r="BA32" t="s">
        <v>366</v>
      </c>
      <c r="BB32">
        <v>871.79</v>
      </c>
      <c r="BC32">
        <f t="shared" si="34"/>
        <v>915.17000000000007</v>
      </c>
      <c r="BD32">
        <f t="shared" si="35"/>
        <v>0.48171596533977301</v>
      </c>
      <c r="BE32">
        <f t="shared" si="36"/>
        <v>0.61713013902078828</v>
      </c>
      <c r="BF32">
        <f t="shared" si="37"/>
        <v>0.41144093592777231</v>
      </c>
      <c r="BG32">
        <f t="shared" si="38"/>
        <v>0.57925006584940897</v>
      </c>
      <c r="BH32">
        <f t="shared" si="39"/>
        <v>1400.00933333333</v>
      </c>
      <c r="BI32">
        <f t="shared" si="40"/>
        <v>1180.1924807472494</v>
      </c>
      <c r="BJ32">
        <f t="shared" si="41"/>
        <v>0.84298900917845232</v>
      </c>
      <c r="BK32">
        <f t="shared" si="42"/>
        <v>0.19597801835690473</v>
      </c>
      <c r="BL32">
        <v>6</v>
      </c>
      <c r="BM32">
        <v>0.5</v>
      </c>
      <c r="BN32" t="s">
        <v>290</v>
      </c>
      <c r="BO32">
        <v>2</v>
      </c>
      <c r="BP32">
        <v>1605301022.75</v>
      </c>
      <c r="BQ32">
        <v>372.75926666666697</v>
      </c>
      <c r="BR32">
        <v>400.004433333333</v>
      </c>
      <c r="BS32">
        <v>30.988350000000001</v>
      </c>
      <c r="BT32">
        <v>21.317363333333301</v>
      </c>
      <c r="BU32">
        <v>370.621733333333</v>
      </c>
      <c r="BV32">
        <v>30.470079999999999</v>
      </c>
      <c r="BW32">
        <v>500.015066666667</v>
      </c>
      <c r="BX32">
        <v>101.727833333333</v>
      </c>
      <c r="BY32">
        <v>0.100000666666667</v>
      </c>
      <c r="BZ32">
        <v>33.718780000000002</v>
      </c>
      <c r="CA32">
        <v>32.671376666666703</v>
      </c>
      <c r="CB32">
        <v>999.9</v>
      </c>
      <c r="CC32">
        <v>0</v>
      </c>
      <c r="CD32">
        <v>0</v>
      </c>
      <c r="CE32">
        <v>9998.5429999999997</v>
      </c>
      <c r="CF32">
        <v>0</v>
      </c>
      <c r="CG32">
        <v>310.93613333333298</v>
      </c>
      <c r="CH32">
        <v>1400.00933333333</v>
      </c>
      <c r="CI32">
        <v>0.90000833333333297</v>
      </c>
      <c r="CJ32">
        <v>9.9991596666666599E-2</v>
      </c>
      <c r="CK32">
        <v>0</v>
      </c>
      <c r="CL32">
        <v>1346.9756666666699</v>
      </c>
      <c r="CM32">
        <v>4.9997499999999997</v>
      </c>
      <c r="CN32">
        <v>18636.2633333333</v>
      </c>
      <c r="CO32">
        <v>12178.163333333299</v>
      </c>
      <c r="CP32">
        <v>47.6415333333333</v>
      </c>
      <c r="CQ32">
        <v>48.549599999999998</v>
      </c>
      <c r="CR32">
        <v>48.345599999999997</v>
      </c>
      <c r="CS32">
        <v>48.403866666666701</v>
      </c>
      <c r="CT32">
        <v>49.195533333333302</v>
      </c>
      <c r="CU32">
        <v>1255.5213333333299</v>
      </c>
      <c r="CV32">
        <v>139.488</v>
      </c>
      <c r="CW32">
        <v>0</v>
      </c>
      <c r="CX32">
        <v>251.39999985694899</v>
      </c>
      <c r="CY32">
        <v>0</v>
      </c>
      <c r="CZ32">
        <v>1346.1079999999999</v>
      </c>
      <c r="DA32">
        <v>-174.81384640721899</v>
      </c>
      <c r="DB32">
        <v>-2476.57692696915</v>
      </c>
      <c r="DC32">
        <v>18623.511999999999</v>
      </c>
      <c r="DD32">
        <v>15</v>
      </c>
      <c r="DE32">
        <v>1605298216.5999999</v>
      </c>
      <c r="DF32" t="s">
        <v>297</v>
      </c>
      <c r="DG32">
        <v>1605298207.5999999</v>
      </c>
      <c r="DH32">
        <v>1605298216.5999999</v>
      </c>
      <c r="DI32">
        <v>2</v>
      </c>
      <c r="DJ32">
        <v>0.22700000000000001</v>
      </c>
      <c r="DK32">
        <v>2.7E-2</v>
      </c>
      <c r="DL32">
        <v>2.137</v>
      </c>
      <c r="DM32">
        <v>0.51800000000000002</v>
      </c>
      <c r="DN32">
        <v>399</v>
      </c>
      <c r="DO32">
        <v>29</v>
      </c>
      <c r="DP32">
        <v>0.11</v>
      </c>
      <c r="DQ32">
        <v>0.03</v>
      </c>
      <c r="DR32">
        <v>19.596046960070499</v>
      </c>
      <c r="DS32">
        <v>0.53161196275637601</v>
      </c>
      <c r="DT32">
        <v>4.00115233041302E-2</v>
      </c>
      <c r="DU32">
        <v>0</v>
      </c>
      <c r="DV32">
        <v>-27.236887096774201</v>
      </c>
      <c r="DW32">
        <v>-0.60088548387090701</v>
      </c>
      <c r="DX32">
        <v>4.6998055841296398E-2</v>
      </c>
      <c r="DY32">
        <v>0</v>
      </c>
      <c r="DZ32">
        <v>9.6713461290322602</v>
      </c>
      <c r="EA32">
        <v>-3.1928709677452399E-2</v>
      </c>
      <c r="EB32">
        <v>3.60783616449012E-3</v>
      </c>
      <c r="EC32">
        <v>1</v>
      </c>
      <c r="ED32">
        <v>1</v>
      </c>
      <c r="EE32">
        <v>3</v>
      </c>
      <c r="EF32" t="s">
        <v>318</v>
      </c>
      <c r="EG32">
        <v>100</v>
      </c>
      <c r="EH32">
        <v>100</v>
      </c>
      <c r="EI32">
        <v>2.1379999999999999</v>
      </c>
      <c r="EJ32">
        <v>0.51829999999999998</v>
      </c>
      <c r="EK32">
        <v>2.1374499999999999</v>
      </c>
      <c r="EL32">
        <v>0</v>
      </c>
      <c r="EM32">
        <v>0</v>
      </c>
      <c r="EN32">
        <v>0</v>
      </c>
      <c r="EO32">
        <v>0.51827500000000604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47</v>
      </c>
      <c r="EX32">
        <v>46.9</v>
      </c>
      <c r="EY32">
        <v>2</v>
      </c>
      <c r="EZ32">
        <v>510.53399999999999</v>
      </c>
      <c r="FA32">
        <v>511.06099999999998</v>
      </c>
      <c r="FB32">
        <v>32.713200000000001</v>
      </c>
      <c r="FC32">
        <v>32.330300000000001</v>
      </c>
      <c r="FD32">
        <v>29.9999</v>
      </c>
      <c r="FE32">
        <v>32.2316</v>
      </c>
      <c r="FF32">
        <v>32.1907</v>
      </c>
      <c r="FG32">
        <v>22.043500000000002</v>
      </c>
      <c r="FH32">
        <v>39.009700000000002</v>
      </c>
      <c r="FI32">
        <v>82.192099999999996</v>
      </c>
      <c r="FJ32">
        <v>-999.9</v>
      </c>
      <c r="FK32">
        <v>400</v>
      </c>
      <c r="FL32">
        <v>21.4375</v>
      </c>
      <c r="FM32">
        <v>101.47799999999999</v>
      </c>
      <c r="FN32">
        <v>100.828</v>
      </c>
    </row>
    <row r="33" spans="1:170" x14ac:dyDescent="0.25">
      <c r="A33">
        <v>17</v>
      </c>
      <c r="B33">
        <v>1605301282.0999999</v>
      </c>
      <c r="C33">
        <v>3537.5999999046298</v>
      </c>
      <c r="D33" t="s">
        <v>367</v>
      </c>
      <c r="E33" t="s">
        <v>368</v>
      </c>
      <c r="F33" t="s">
        <v>360</v>
      </c>
      <c r="G33" t="s">
        <v>351</v>
      </c>
      <c r="H33">
        <v>1605301274.0999999</v>
      </c>
      <c r="I33">
        <f t="shared" si="0"/>
        <v>2.8438567088207921E-3</v>
      </c>
      <c r="J33">
        <f t="shared" si="1"/>
        <v>15.034729371999628</v>
      </c>
      <c r="K33">
        <f t="shared" si="2"/>
        <v>380.699064516129</v>
      </c>
      <c r="L33">
        <f t="shared" si="3"/>
        <v>219.78694591387483</v>
      </c>
      <c r="M33">
        <f t="shared" si="4"/>
        <v>22.380500201551662</v>
      </c>
      <c r="N33">
        <f t="shared" si="5"/>
        <v>38.765885092522616</v>
      </c>
      <c r="O33">
        <f t="shared" si="6"/>
        <v>0.16209270451780489</v>
      </c>
      <c r="P33">
        <f t="shared" si="7"/>
        <v>2.9596205320463449</v>
      </c>
      <c r="Q33">
        <f t="shared" si="8"/>
        <v>0.1573174279486779</v>
      </c>
      <c r="R33">
        <f t="shared" si="9"/>
        <v>9.8740713842259048E-2</v>
      </c>
      <c r="S33">
        <f t="shared" si="10"/>
        <v>231.28874371713525</v>
      </c>
      <c r="T33">
        <f t="shared" si="11"/>
        <v>34.379832102303567</v>
      </c>
      <c r="U33">
        <f t="shared" si="12"/>
        <v>33.903435483871</v>
      </c>
      <c r="V33">
        <f t="shared" si="13"/>
        <v>5.3142978529880667</v>
      </c>
      <c r="W33">
        <f t="shared" si="14"/>
        <v>67.391984411031743</v>
      </c>
      <c r="X33">
        <f t="shared" si="15"/>
        <v>3.5536851741515147</v>
      </c>
      <c r="Y33">
        <f t="shared" si="16"/>
        <v>5.2731570456171246</v>
      </c>
      <c r="Z33">
        <f t="shared" si="17"/>
        <v>1.7606126788365519</v>
      </c>
      <c r="AA33">
        <f t="shared" si="18"/>
        <v>-125.41408085899693</v>
      </c>
      <c r="AB33">
        <f t="shared" si="19"/>
        <v>-22.203930261152141</v>
      </c>
      <c r="AC33">
        <f t="shared" si="20"/>
        <v>-1.7322672265139862</v>
      </c>
      <c r="AD33">
        <f t="shared" si="21"/>
        <v>81.938465370472201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52602.952547275716</v>
      </c>
      <c r="AJ33" t="s">
        <v>287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369</v>
      </c>
      <c r="AQ33">
        <v>1077.4888000000001</v>
      </c>
      <c r="AR33">
        <v>1392.52</v>
      </c>
      <c r="AS33">
        <f t="shared" si="27"/>
        <v>0.2262310056588055</v>
      </c>
      <c r="AT33">
        <v>0.5</v>
      </c>
      <c r="AU33">
        <f t="shared" si="28"/>
        <v>1180.1743159120729</v>
      </c>
      <c r="AV33">
        <f t="shared" si="29"/>
        <v>15.034729371999628</v>
      </c>
      <c r="AW33">
        <f t="shared" si="30"/>
        <v>133.49601117074053</v>
      </c>
      <c r="AX33">
        <f t="shared" si="31"/>
        <v>0.42991124005400277</v>
      </c>
      <c r="AY33">
        <f t="shared" si="32"/>
        <v>1.3228958333795018E-2</v>
      </c>
      <c r="AZ33">
        <f t="shared" si="33"/>
        <v>1.3425731766868698</v>
      </c>
      <c r="BA33" t="s">
        <v>370</v>
      </c>
      <c r="BB33">
        <v>793.86</v>
      </c>
      <c r="BC33">
        <f t="shared" si="34"/>
        <v>598.66</v>
      </c>
      <c r="BD33">
        <f t="shared" si="35"/>
        <v>0.52622724083787109</v>
      </c>
      <c r="BE33">
        <f t="shared" si="36"/>
        <v>0.75745273922097711</v>
      </c>
      <c r="BF33">
        <f t="shared" si="37"/>
        <v>0.46530451419975527</v>
      </c>
      <c r="BG33">
        <f t="shared" si="38"/>
        <v>0.73413875014196883</v>
      </c>
      <c r="BH33">
        <f t="shared" si="39"/>
        <v>1399.9874193548401</v>
      </c>
      <c r="BI33">
        <f t="shared" si="40"/>
        <v>1180.1743159120729</v>
      </c>
      <c r="BJ33">
        <f t="shared" si="41"/>
        <v>0.84298922947174471</v>
      </c>
      <c r="BK33">
        <f t="shared" si="42"/>
        <v>0.19597845894348973</v>
      </c>
      <c r="BL33">
        <v>6</v>
      </c>
      <c r="BM33">
        <v>0.5</v>
      </c>
      <c r="BN33" t="s">
        <v>290</v>
      </c>
      <c r="BO33">
        <v>2</v>
      </c>
      <c r="BP33">
        <v>1605301274.0999999</v>
      </c>
      <c r="BQ33">
        <v>380.699064516129</v>
      </c>
      <c r="BR33">
        <v>400.03996774193502</v>
      </c>
      <c r="BS33">
        <v>34.898845161290303</v>
      </c>
      <c r="BT33">
        <v>31.605306451612901</v>
      </c>
      <c r="BU33">
        <v>378.50429032258103</v>
      </c>
      <c r="BV33">
        <v>34.701770967741901</v>
      </c>
      <c r="BW33">
        <v>499.99887096774199</v>
      </c>
      <c r="BX33">
        <v>101.728193548387</v>
      </c>
      <c r="BY33">
        <v>9.9966029032258097E-2</v>
      </c>
      <c r="BZ33">
        <v>33.764277419354798</v>
      </c>
      <c r="CA33">
        <v>33.903435483871</v>
      </c>
      <c r="CB33">
        <v>999.9</v>
      </c>
      <c r="CC33">
        <v>0</v>
      </c>
      <c r="CD33">
        <v>0</v>
      </c>
      <c r="CE33">
        <v>9999.6183870967707</v>
      </c>
      <c r="CF33">
        <v>0</v>
      </c>
      <c r="CG33">
        <v>300.05893548387098</v>
      </c>
      <c r="CH33">
        <v>1399.9874193548401</v>
      </c>
      <c r="CI33">
        <v>0.90000138709677402</v>
      </c>
      <c r="CJ33">
        <v>9.9998554838709605E-2</v>
      </c>
      <c r="CK33">
        <v>0</v>
      </c>
      <c r="CL33">
        <v>1080.21903225806</v>
      </c>
      <c r="CM33">
        <v>4.9997499999999997</v>
      </c>
      <c r="CN33">
        <v>14989.9935483871</v>
      </c>
      <c r="CO33">
        <v>12177.9290322581</v>
      </c>
      <c r="CP33">
        <v>47.640999999999998</v>
      </c>
      <c r="CQ33">
        <v>48.5</v>
      </c>
      <c r="CR33">
        <v>48.3648387096774</v>
      </c>
      <c r="CS33">
        <v>48.354741935483901</v>
      </c>
      <c r="CT33">
        <v>49.207322580645098</v>
      </c>
      <c r="CU33">
        <v>1255.4916129032299</v>
      </c>
      <c r="CV33">
        <v>139.49612903225801</v>
      </c>
      <c r="CW33">
        <v>0</v>
      </c>
      <c r="CX33">
        <v>250.90000009536701</v>
      </c>
      <c r="CY33">
        <v>0</v>
      </c>
      <c r="CZ33">
        <v>1077.4888000000001</v>
      </c>
      <c r="DA33">
        <v>-166.94769204272299</v>
      </c>
      <c r="DB33">
        <v>-2347.3692272077901</v>
      </c>
      <c r="DC33">
        <v>14951.368</v>
      </c>
      <c r="DD33">
        <v>15</v>
      </c>
      <c r="DE33">
        <v>1605301088.5</v>
      </c>
      <c r="DF33" t="s">
        <v>371</v>
      </c>
      <c r="DG33">
        <v>1605301072</v>
      </c>
      <c r="DH33">
        <v>1605301088.5</v>
      </c>
      <c r="DI33">
        <v>3</v>
      </c>
      <c r="DJ33">
        <v>5.7000000000000002E-2</v>
      </c>
      <c r="DK33">
        <v>-0.32100000000000001</v>
      </c>
      <c r="DL33">
        <v>2.1949999999999998</v>
      </c>
      <c r="DM33">
        <v>0.19700000000000001</v>
      </c>
      <c r="DN33">
        <v>400</v>
      </c>
      <c r="DO33">
        <v>21</v>
      </c>
      <c r="DP33">
        <v>0.06</v>
      </c>
      <c r="DQ33">
        <v>0.01</v>
      </c>
      <c r="DR33">
        <v>15.0311534172204</v>
      </c>
      <c r="DS33">
        <v>0.94099469511883405</v>
      </c>
      <c r="DT33">
        <v>6.9968069310328201E-2</v>
      </c>
      <c r="DU33">
        <v>0</v>
      </c>
      <c r="DV33">
        <v>-19.3408290322581</v>
      </c>
      <c r="DW33">
        <v>-1.04386935483865</v>
      </c>
      <c r="DX33">
        <v>8.0812340137000602E-2</v>
      </c>
      <c r="DY33">
        <v>0</v>
      </c>
      <c r="DZ33">
        <v>3.2935461290322601</v>
      </c>
      <c r="EA33">
        <v>-0.17923258064516101</v>
      </c>
      <c r="EB33">
        <v>1.7633973931831502E-2</v>
      </c>
      <c r="EC33">
        <v>1</v>
      </c>
      <c r="ED33">
        <v>1</v>
      </c>
      <c r="EE33">
        <v>3</v>
      </c>
      <c r="EF33" t="s">
        <v>318</v>
      </c>
      <c r="EG33">
        <v>100</v>
      </c>
      <c r="EH33">
        <v>100</v>
      </c>
      <c r="EI33">
        <v>2.1949999999999998</v>
      </c>
      <c r="EJ33">
        <v>0.1971</v>
      </c>
      <c r="EK33">
        <v>2.1948500000000899</v>
      </c>
      <c r="EL33">
        <v>0</v>
      </c>
      <c r="EM33">
        <v>0</v>
      </c>
      <c r="EN33">
        <v>0</v>
      </c>
      <c r="EO33">
        <v>0.19707619047618899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3.5</v>
      </c>
      <c r="EX33">
        <v>3.2</v>
      </c>
      <c r="EY33">
        <v>2</v>
      </c>
      <c r="EZ33">
        <v>504.01400000000001</v>
      </c>
      <c r="FA33">
        <v>526.30499999999995</v>
      </c>
      <c r="FB33">
        <v>32.660699999999999</v>
      </c>
      <c r="FC33">
        <v>32.282299999999999</v>
      </c>
      <c r="FD33">
        <v>29.9999</v>
      </c>
      <c r="FE33">
        <v>32.186799999999998</v>
      </c>
      <c r="FF33">
        <v>32.150100000000002</v>
      </c>
      <c r="FG33">
        <v>22.236699999999999</v>
      </c>
      <c r="FH33">
        <v>13.6046</v>
      </c>
      <c r="FI33">
        <v>100</v>
      </c>
      <c r="FJ33">
        <v>-999.9</v>
      </c>
      <c r="FK33">
        <v>400</v>
      </c>
      <c r="FL33">
        <v>31.438400000000001</v>
      </c>
      <c r="FM33">
        <v>101.488</v>
      </c>
      <c r="FN33">
        <v>100.825</v>
      </c>
    </row>
    <row r="34" spans="1:170" x14ac:dyDescent="0.25">
      <c r="A34">
        <v>18</v>
      </c>
      <c r="B34">
        <v>1605301466.0999999</v>
      </c>
      <c r="C34">
        <v>3721.5999999046298</v>
      </c>
      <c r="D34" t="s">
        <v>372</v>
      </c>
      <c r="E34" t="s">
        <v>373</v>
      </c>
      <c r="F34" t="s">
        <v>360</v>
      </c>
      <c r="G34" t="s">
        <v>351</v>
      </c>
      <c r="H34">
        <v>1605301458.3499999</v>
      </c>
      <c r="I34">
        <f t="shared" si="0"/>
        <v>2.6194250687439765E-3</v>
      </c>
      <c r="J34">
        <f t="shared" si="1"/>
        <v>14.849930812256586</v>
      </c>
      <c r="K34">
        <f t="shared" si="2"/>
        <v>380.991966666667</v>
      </c>
      <c r="L34">
        <f t="shared" si="3"/>
        <v>205.41290055866236</v>
      </c>
      <c r="M34">
        <f t="shared" si="4"/>
        <v>20.916557176231009</v>
      </c>
      <c r="N34">
        <f t="shared" si="5"/>
        <v>38.79522772325695</v>
      </c>
      <c r="O34">
        <f t="shared" si="6"/>
        <v>0.14564761561499032</v>
      </c>
      <c r="P34">
        <f t="shared" si="7"/>
        <v>2.9593891731945487</v>
      </c>
      <c r="Q34">
        <f t="shared" si="8"/>
        <v>0.14177939448152871</v>
      </c>
      <c r="R34">
        <f t="shared" si="9"/>
        <v>8.8951108826784669E-2</v>
      </c>
      <c r="S34">
        <f t="shared" si="10"/>
        <v>231.28886229987938</v>
      </c>
      <c r="T34">
        <f t="shared" si="11"/>
        <v>34.425690076880059</v>
      </c>
      <c r="U34">
        <f t="shared" si="12"/>
        <v>33.58961</v>
      </c>
      <c r="V34">
        <f t="shared" si="13"/>
        <v>5.2219104696662519</v>
      </c>
      <c r="W34">
        <f t="shared" si="14"/>
        <v>64.908029965658372</v>
      </c>
      <c r="X34">
        <f t="shared" si="15"/>
        <v>3.4204576148036105</v>
      </c>
      <c r="Y34">
        <f t="shared" si="16"/>
        <v>5.2696987054041093</v>
      </c>
      <c r="Z34">
        <f t="shared" si="17"/>
        <v>1.8014528548626414</v>
      </c>
      <c r="AA34">
        <f t="shared" si="18"/>
        <v>-115.51664553160937</v>
      </c>
      <c r="AB34">
        <f t="shared" si="19"/>
        <v>25.994393940962272</v>
      </c>
      <c r="AC34">
        <f t="shared" si="20"/>
        <v>2.0249173137195413</v>
      </c>
      <c r="AD34">
        <f t="shared" si="21"/>
        <v>143.79152802295181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52598.318761730785</v>
      </c>
      <c r="AJ34" t="s">
        <v>287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374</v>
      </c>
      <c r="AQ34">
        <v>1188.7611999999999</v>
      </c>
      <c r="AR34">
        <v>1570.6</v>
      </c>
      <c r="AS34">
        <f t="shared" si="27"/>
        <v>0.24311651598115369</v>
      </c>
      <c r="AT34">
        <v>0.5</v>
      </c>
      <c r="AU34">
        <f t="shared" si="28"/>
        <v>1180.1735587544379</v>
      </c>
      <c r="AV34">
        <f t="shared" si="29"/>
        <v>14.849930812256586</v>
      </c>
      <c r="AW34">
        <f t="shared" si="30"/>
        <v>143.45984192872916</v>
      </c>
      <c r="AX34">
        <f t="shared" si="31"/>
        <v>0.47213166942569712</v>
      </c>
      <c r="AY34">
        <f t="shared" si="32"/>
        <v>1.3072380903326856E-2</v>
      </c>
      <c r="AZ34">
        <f t="shared" si="33"/>
        <v>1.0769642174964982</v>
      </c>
      <c r="BA34" t="s">
        <v>375</v>
      </c>
      <c r="BB34">
        <v>829.07</v>
      </c>
      <c r="BC34">
        <f t="shared" si="34"/>
        <v>741.52999999999986</v>
      </c>
      <c r="BD34">
        <f t="shared" si="35"/>
        <v>0.51493371812333966</v>
      </c>
      <c r="BE34">
        <f t="shared" si="36"/>
        <v>0.69522114582348626</v>
      </c>
      <c r="BF34">
        <f t="shared" si="37"/>
        <v>0.44653080977996867</v>
      </c>
      <c r="BG34">
        <f t="shared" si="38"/>
        <v>0.66421030247231305</v>
      </c>
      <c r="BH34">
        <f t="shared" si="39"/>
        <v>1399.9863333333301</v>
      </c>
      <c r="BI34">
        <f t="shared" si="40"/>
        <v>1180.1735587544379</v>
      </c>
      <c r="BJ34">
        <f t="shared" si="41"/>
        <v>0.84298934257770652</v>
      </c>
      <c r="BK34">
        <f t="shared" si="42"/>
        <v>0.19597868515541308</v>
      </c>
      <c r="BL34">
        <v>6</v>
      </c>
      <c r="BM34">
        <v>0.5</v>
      </c>
      <c r="BN34" t="s">
        <v>290</v>
      </c>
      <c r="BO34">
        <v>2</v>
      </c>
      <c r="BP34">
        <v>1605301458.3499999</v>
      </c>
      <c r="BQ34">
        <v>380.991966666667</v>
      </c>
      <c r="BR34">
        <v>400.009166666667</v>
      </c>
      <c r="BS34">
        <v>33.590906666666697</v>
      </c>
      <c r="BT34">
        <v>30.553229999999999</v>
      </c>
      <c r="BU34">
        <v>378.7971</v>
      </c>
      <c r="BV34">
        <v>33.393830000000001</v>
      </c>
      <c r="BW34">
        <v>500.0077</v>
      </c>
      <c r="BX34">
        <v>101.72686666666699</v>
      </c>
      <c r="BY34">
        <v>0.10002502000000001</v>
      </c>
      <c r="BZ34">
        <v>33.7525366666667</v>
      </c>
      <c r="CA34">
        <v>33.58961</v>
      </c>
      <c r="CB34">
        <v>999.9</v>
      </c>
      <c r="CC34">
        <v>0</v>
      </c>
      <c r="CD34">
        <v>0</v>
      </c>
      <c r="CE34">
        <v>9998.4369999999999</v>
      </c>
      <c r="CF34">
        <v>0</v>
      </c>
      <c r="CG34">
        <v>330.79576666666702</v>
      </c>
      <c r="CH34">
        <v>1399.9863333333301</v>
      </c>
      <c r="CI34">
        <v>0.89999859999999998</v>
      </c>
      <c r="CJ34">
        <v>0.10000133999999999</v>
      </c>
      <c r="CK34">
        <v>0</v>
      </c>
      <c r="CL34">
        <v>1192.4159999999999</v>
      </c>
      <c r="CM34">
        <v>4.9997499999999997</v>
      </c>
      <c r="CN34">
        <v>16480.6033333333</v>
      </c>
      <c r="CO34">
        <v>12177.92</v>
      </c>
      <c r="CP34">
        <v>47.570466666666697</v>
      </c>
      <c r="CQ34">
        <v>48.412199999999999</v>
      </c>
      <c r="CR34">
        <v>48.245600000000003</v>
      </c>
      <c r="CS34">
        <v>48.228999999999999</v>
      </c>
      <c r="CT34">
        <v>49.116533333333301</v>
      </c>
      <c r="CU34">
        <v>1255.4856666666701</v>
      </c>
      <c r="CV34">
        <v>139.50133333333301</v>
      </c>
      <c r="CW34">
        <v>0</v>
      </c>
      <c r="CX34">
        <v>183.299999952316</v>
      </c>
      <c r="CY34">
        <v>0</v>
      </c>
      <c r="CZ34">
        <v>1188.7611999999999</v>
      </c>
      <c r="DA34">
        <v>-359.47769176679901</v>
      </c>
      <c r="DB34">
        <v>-4981.8307615555004</v>
      </c>
      <c r="DC34">
        <v>16430.3</v>
      </c>
      <c r="DD34">
        <v>15</v>
      </c>
      <c r="DE34">
        <v>1605301088.5</v>
      </c>
      <c r="DF34" t="s">
        <v>371</v>
      </c>
      <c r="DG34">
        <v>1605301072</v>
      </c>
      <c r="DH34">
        <v>1605301088.5</v>
      </c>
      <c r="DI34">
        <v>3</v>
      </c>
      <c r="DJ34">
        <v>5.7000000000000002E-2</v>
      </c>
      <c r="DK34">
        <v>-0.32100000000000001</v>
      </c>
      <c r="DL34">
        <v>2.1949999999999998</v>
      </c>
      <c r="DM34">
        <v>0.19700000000000001</v>
      </c>
      <c r="DN34">
        <v>400</v>
      </c>
      <c r="DO34">
        <v>21</v>
      </c>
      <c r="DP34">
        <v>0.06</v>
      </c>
      <c r="DQ34">
        <v>0.01</v>
      </c>
      <c r="DR34">
        <v>14.848618917931599</v>
      </c>
      <c r="DS34">
        <v>0.20184719266262899</v>
      </c>
      <c r="DT34">
        <v>3.3129934802470701E-2</v>
      </c>
      <c r="DU34">
        <v>1</v>
      </c>
      <c r="DV34">
        <v>-19.016151612903201</v>
      </c>
      <c r="DW34">
        <v>-0.12937258064509499</v>
      </c>
      <c r="DX34">
        <v>3.5301858408247497E-2</v>
      </c>
      <c r="DY34">
        <v>1</v>
      </c>
      <c r="DZ34">
        <v>3.0386625806451599</v>
      </c>
      <c r="EA34">
        <v>-0.106207258064523</v>
      </c>
      <c r="EB34">
        <v>1.3928081397119501E-2</v>
      </c>
      <c r="EC34">
        <v>1</v>
      </c>
      <c r="ED34">
        <v>3</v>
      </c>
      <c r="EE34">
        <v>3</v>
      </c>
      <c r="EF34" t="s">
        <v>376</v>
      </c>
      <c r="EG34">
        <v>100</v>
      </c>
      <c r="EH34">
        <v>100</v>
      </c>
      <c r="EI34">
        <v>2.1949999999999998</v>
      </c>
      <c r="EJ34">
        <v>0.1971</v>
      </c>
      <c r="EK34">
        <v>2.1948500000000899</v>
      </c>
      <c r="EL34">
        <v>0</v>
      </c>
      <c r="EM34">
        <v>0</v>
      </c>
      <c r="EN34">
        <v>0</v>
      </c>
      <c r="EO34">
        <v>0.19707619047618899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6.6</v>
      </c>
      <c r="EX34">
        <v>6.3</v>
      </c>
      <c r="EY34">
        <v>2</v>
      </c>
      <c r="EZ34">
        <v>502.73</v>
      </c>
      <c r="FA34">
        <v>523.346</v>
      </c>
      <c r="FB34">
        <v>32.584200000000003</v>
      </c>
      <c r="FC34">
        <v>32.259500000000003</v>
      </c>
      <c r="FD34">
        <v>30.0001</v>
      </c>
      <c r="FE34">
        <v>32.161299999999997</v>
      </c>
      <c r="FF34">
        <v>32.1248</v>
      </c>
      <c r="FG34">
        <v>22.231999999999999</v>
      </c>
      <c r="FH34">
        <v>17.508299999999998</v>
      </c>
      <c r="FI34">
        <v>100</v>
      </c>
      <c r="FJ34">
        <v>-999.9</v>
      </c>
      <c r="FK34">
        <v>400</v>
      </c>
      <c r="FL34">
        <v>30.471800000000002</v>
      </c>
      <c r="FM34">
        <v>101.491</v>
      </c>
      <c r="FN34">
        <v>100.82899999999999</v>
      </c>
    </row>
    <row r="35" spans="1:170" x14ac:dyDescent="0.25">
      <c r="A35">
        <v>19</v>
      </c>
      <c r="B35">
        <v>1605301918.0999999</v>
      </c>
      <c r="C35">
        <v>4173.5999999046298</v>
      </c>
      <c r="D35" t="s">
        <v>377</v>
      </c>
      <c r="E35" t="s">
        <v>378</v>
      </c>
      <c r="F35" t="s">
        <v>379</v>
      </c>
      <c r="G35" t="s">
        <v>322</v>
      </c>
      <c r="H35">
        <v>1605301910.3499999</v>
      </c>
      <c r="I35">
        <f t="shared" si="0"/>
        <v>2.1260070092482064E-3</v>
      </c>
      <c r="J35">
        <f t="shared" si="1"/>
        <v>11.34303745018965</v>
      </c>
      <c r="K35">
        <f t="shared" si="2"/>
        <v>385.40820000000002</v>
      </c>
      <c r="L35">
        <f t="shared" si="3"/>
        <v>218.99755066768276</v>
      </c>
      <c r="M35">
        <f t="shared" si="4"/>
        <v>22.298772855557242</v>
      </c>
      <c r="N35">
        <f t="shared" si="5"/>
        <v>39.243041222457855</v>
      </c>
      <c r="O35">
        <f t="shared" si="6"/>
        <v>0.11740979555442475</v>
      </c>
      <c r="P35">
        <f t="shared" si="7"/>
        <v>2.9591726432279311</v>
      </c>
      <c r="Q35">
        <f t="shared" si="8"/>
        <v>0.11488189550807244</v>
      </c>
      <c r="R35">
        <f t="shared" si="9"/>
        <v>7.2023773294878593E-2</v>
      </c>
      <c r="S35">
        <f t="shared" si="10"/>
        <v>231.28953222402728</v>
      </c>
      <c r="T35">
        <f t="shared" si="11"/>
        <v>34.441332236702898</v>
      </c>
      <c r="U35">
        <f t="shared" si="12"/>
        <v>33.136733333333297</v>
      </c>
      <c r="V35">
        <f t="shared" si="13"/>
        <v>5.0910512430153192</v>
      </c>
      <c r="W35">
        <f t="shared" si="14"/>
        <v>62.710796319287489</v>
      </c>
      <c r="X35">
        <f t="shared" si="15"/>
        <v>3.2842271497423785</v>
      </c>
      <c r="Y35">
        <f t="shared" si="16"/>
        <v>5.2371000569359278</v>
      </c>
      <c r="Z35">
        <f t="shared" si="17"/>
        <v>1.8068240932729407</v>
      </c>
      <c r="AA35">
        <f t="shared" si="18"/>
        <v>-93.7569091078459</v>
      </c>
      <c r="AB35">
        <f t="shared" si="19"/>
        <v>80.533757148515704</v>
      </c>
      <c r="AC35">
        <f t="shared" si="20"/>
        <v>6.256612261742883</v>
      </c>
      <c r="AD35">
        <f t="shared" si="21"/>
        <v>224.32299252643998</v>
      </c>
      <c r="AE35">
        <v>15</v>
      </c>
      <c r="AF35">
        <v>3</v>
      </c>
      <c r="AG35">
        <f t="shared" si="22"/>
        <v>1</v>
      </c>
      <c r="AH35">
        <f t="shared" si="23"/>
        <v>0</v>
      </c>
      <c r="AI35">
        <f t="shared" si="24"/>
        <v>52611.059143074664</v>
      </c>
      <c r="AJ35" t="s">
        <v>287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380</v>
      </c>
      <c r="AQ35">
        <v>746.54736000000003</v>
      </c>
      <c r="AR35">
        <v>978.38</v>
      </c>
      <c r="AS35">
        <f t="shared" si="27"/>
        <v>0.23695562051554608</v>
      </c>
      <c r="AT35">
        <v>0.5</v>
      </c>
      <c r="AU35">
        <f t="shared" si="28"/>
        <v>1180.1776907473181</v>
      </c>
      <c r="AV35">
        <f t="shared" si="29"/>
        <v>11.34303745018965</v>
      </c>
      <c r="AW35">
        <f t="shared" si="30"/>
        <v>139.8248685148175</v>
      </c>
      <c r="AX35">
        <f t="shared" si="31"/>
        <v>0.41731229174758272</v>
      </c>
      <c r="AY35">
        <f t="shared" si="32"/>
        <v>1.0100839071493829E-2</v>
      </c>
      <c r="AZ35">
        <f t="shared" si="33"/>
        <v>2.3341646395061222</v>
      </c>
      <c r="BA35" t="s">
        <v>381</v>
      </c>
      <c r="BB35">
        <v>570.09</v>
      </c>
      <c r="BC35">
        <f t="shared" si="34"/>
        <v>408.28999999999996</v>
      </c>
      <c r="BD35">
        <f t="shared" si="35"/>
        <v>0.56781366185799309</v>
      </c>
      <c r="BE35">
        <f t="shared" si="36"/>
        <v>0.84833153169216824</v>
      </c>
      <c r="BF35">
        <f t="shared" si="37"/>
        <v>0.88181790305874597</v>
      </c>
      <c r="BG35">
        <f t="shared" si="38"/>
        <v>0.89676322968998812</v>
      </c>
      <c r="BH35">
        <f t="shared" si="39"/>
        <v>1399.99133333333</v>
      </c>
      <c r="BI35">
        <f t="shared" si="40"/>
        <v>1180.1776907473181</v>
      </c>
      <c r="BJ35">
        <f t="shared" si="41"/>
        <v>0.84298928332460221</v>
      </c>
      <c r="BK35">
        <f t="shared" si="42"/>
        <v>0.19597856664920427</v>
      </c>
      <c r="BL35">
        <v>6</v>
      </c>
      <c r="BM35">
        <v>0.5</v>
      </c>
      <c r="BN35" t="s">
        <v>290</v>
      </c>
      <c r="BO35">
        <v>2</v>
      </c>
      <c r="BP35">
        <v>1605301910.3499999</v>
      </c>
      <c r="BQ35">
        <v>385.40820000000002</v>
      </c>
      <c r="BR35">
        <v>400.00266666666698</v>
      </c>
      <c r="BS35">
        <v>32.254586666666697</v>
      </c>
      <c r="BT35">
        <v>29.785740000000001</v>
      </c>
      <c r="BU35">
        <v>383.09596666666698</v>
      </c>
      <c r="BV35">
        <v>31.67916</v>
      </c>
      <c r="BW35">
        <v>500.01490000000001</v>
      </c>
      <c r="BX35">
        <v>101.72199999999999</v>
      </c>
      <c r="BY35">
        <v>0.100019413333333</v>
      </c>
      <c r="BZ35">
        <v>33.641536666666703</v>
      </c>
      <c r="CA35">
        <v>33.136733333333297</v>
      </c>
      <c r="CB35">
        <v>999.9</v>
      </c>
      <c r="CC35">
        <v>0</v>
      </c>
      <c r="CD35">
        <v>0</v>
      </c>
      <c r="CE35">
        <v>9997.6876666666703</v>
      </c>
      <c r="CF35">
        <v>0</v>
      </c>
      <c r="CG35">
        <v>315.24776666666702</v>
      </c>
      <c r="CH35">
        <v>1399.99133333333</v>
      </c>
      <c r="CI35">
        <v>0.89999910000000005</v>
      </c>
      <c r="CJ35">
        <v>0.10000100000000001</v>
      </c>
      <c r="CK35">
        <v>0</v>
      </c>
      <c r="CL35">
        <v>746.68116666666697</v>
      </c>
      <c r="CM35">
        <v>4.9997499999999997</v>
      </c>
      <c r="CN35">
        <v>10298.34</v>
      </c>
      <c r="CO35">
        <v>12177.9666666667</v>
      </c>
      <c r="CP35">
        <v>47.568300000000001</v>
      </c>
      <c r="CQ35">
        <v>48.561999999999998</v>
      </c>
      <c r="CR35">
        <v>48.307866666666598</v>
      </c>
      <c r="CS35">
        <v>48.343566666666703</v>
      </c>
      <c r="CT35">
        <v>49.125</v>
      </c>
      <c r="CU35">
        <v>1255.49233333333</v>
      </c>
      <c r="CV35">
        <v>139.499</v>
      </c>
      <c r="CW35">
        <v>0</v>
      </c>
      <c r="CX35">
        <v>214.200000047684</v>
      </c>
      <c r="CY35">
        <v>0</v>
      </c>
      <c r="CZ35">
        <v>746.54736000000003</v>
      </c>
      <c r="DA35">
        <v>-13.122538441201799</v>
      </c>
      <c r="DB35">
        <v>-147.669230549524</v>
      </c>
      <c r="DC35">
        <v>10296.848</v>
      </c>
      <c r="DD35">
        <v>15</v>
      </c>
      <c r="DE35">
        <v>1605301752.0999999</v>
      </c>
      <c r="DF35" t="s">
        <v>382</v>
      </c>
      <c r="DG35">
        <v>1605301752.0999999</v>
      </c>
      <c r="DH35">
        <v>1605301745.0999999</v>
      </c>
      <c r="DI35">
        <v>4</v>
      </c>
      <c r="DJ35">
        <v>0.11799999999999999</v>
      </c>
      <c r="DK35">
        <v>0.378</v>
      </c>
      <c r="DL35">
        <v>2.3119999999999998</v>
      </c>
      <c r="DM35">
        <v>0.57499999999999996</v>
      </c>
      <c r="DN35">
        <v>400</v>
      </c>
      <c r="DO35">
        <v>31</v>
      </c>
      <c r="DP35">
        <v>0.11</v>
      </c>
      <c r="DQ35">
        <v>0.03</v>
      </c>
      <c r="DR35">
        <v>11.3209961129117</v>
      </c>
      <c r="DS35">
        <v>1.56921904182479</v>
      </c>
      <c r="DT35">
        <v>0.11856709221667899</v>
      </c>
      <c r="DU35">
        <v>0</v>
      </c>
      <c r="DV35">
        <v>-14.5854967741935</v>
      </c>
      <c r="DW35">
        <v>-1.9072741935483299</v>
      </c>
      <c r="DX35">
        <v>0.14406701058181701</v>
      </c>
      <c r="DY35">
        <v>0</v>
      </c>
      <c r="DZ35">
        <v>2.46841322580645</v>
      </c>
      <c r="EA35">
        <v>0.121959193548383</v>
      </c>
      <c r="EB35">
        <v>9.3485870545635501E-3</v>
      </c>
      <c r="EC35">
        <v>1</v>
      </c>
      <c r="ED35">
        <v>1</v>
      </c>
      <c r="EE35">
        <v>3</v>
      </c>
      <c r="EF35" t="s">
        <v>318</v>
      </c>
      <c r="EG35">
        <v>100</v>
      </c>
      <c r="EH35">
        <v>100</v>
      </c>
      <c r="EI35">
        <v>2.3119999999999998</v>
      </c>
      <c r="EJ35">
        <v>0.57540000000000002</v>
      </c>
      <c r="EK35">
        <v>2.3122999999998801</v>
      </c>
      <c r="EL35">
        <v>0</v>
      </c>
      <c r="EM35">
        <v>0</v>
      </c>
      <c r="EN35">
        <v>0</v>
      </c>
      <c r="EO35">
        <v>0.575430000000001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2.8</v>
      </c>
      <c r="EX35">
        <v>2.9</v>
      </c>
      <c r="EY35">
        <v>2</v>
      </c>
      <c r="EZ35">
        <v>476.55099999999999</v>
      </c>
      <c r="FA35">
        <v>521.50699999999995</v>
      </c>
      <c r="FB35">
        <v>32.502699999999997</v>
      </c>
      <c r="FC35">
        <v>32.256599999999999</v>
      </c>
      <c r="FD35">
        <v>30</v>
      </c>
      <c r="FE35">
        <v>32.1556</v>
      </c>
      <c r="FF35">
        <v>32.113500000000002</v>
      </c>
      <c r="FG35">
        <v>22.243200000000002</v>
      </c>
      <c r="FH35">
        <v>21.1799</v>
      </c>
      <c r="FI35">
        <v>100</v>
      </c>
      <c r="FJ35">
        <v>-999.9</v>
      </c>
      <c r="FK35">
        <v>400</v>
      </c>
      <c r="FL35">
        <v>29.7727</v>
      </c>
      <c r="FM35">
        <v>101.50700000000001</v>
      </c>
      <c r="FN35">
        <v>100.84099999999999</v>
      </c>
    </row>
    <row r="36" spans="1:170" x14ac:dyDescent="0.25">
      <c r="A36">
        <v>20</v>
      </c>
      <c r="B36">
        <v>1605302094.5999999</v>
      </c>
      <c r="C36">
        <v>4350.0999999046298</v>
      </c>
      <c r="D36" t="s">
        <v>383</v>
      </c>
      <c r="E36" t="s">
        <v>384</v>
      </c>
      <c r="F36" t="s">
        <v>379</v>
      </c>
      <c r="G36" t="s">
        <v>322</v>
      </c>
      <c r="H36">
        <v>1605302086.5999999</v>
      </c>
      <c r="I36">
        <f t="shared" si="0"/>
        <v>1.0593369643985763E-3</v>
      </c>
      <c r="J36">
        <f t="shared" si="1"/>
        <v>6.5086718866326363</v>
      </c>
      <c r="K36">
        <f t="shared" si="2"/>
        <v>391.72241935483902</v>
      </c>
      <c r="L36">
        <f t="shared" si="3"/>
        <v>203.13778977807019</v>
      </c>
      <c r="M36">
        <f t="shared" si="4"/>
        <v>20.684032992178111</v>
      </c>
      <c r="N36">
        <f t="shared" si="5"/>
        <v>39.886224294176195</v>
      </c>
      <c r="O36">
        <f t="shared" si="6"/>
        <v>5.8437863112809255E-2</v>
      </c>
      <c r="P36">
        <f t="shared" si="7"/>
        <v>2.9593384717967335</v>
      </c>
      <c r="Q36">
        <f t="shared" si="8"/>
        <v>5.780427194602298E-2</v>
      </c>
      <c r="R36">
        <f t="shared" si="9"/>
        <v>3.6184023088408762E-2</v>
      </c>
      <c r="S36">
        <f t="shared" si="10"/>
        <v>231.29549157948253</v>
      </c>
      <c r="T36">
        <f t="shared" si="11"/>
        <v>34.893234166459095</v>
      </c>
      <c r="U36">
        <f t="shared" si="12"/>
        <v>33.693622580645197</v>
      </c>
      <c r="V36">
        <f t="shared" si="13"/>
        <v>5.252374819525703</v>
      </c>
      <c r="W36">
        <f t="shared" si="14"/>
        <v>65.52911050136774</v>
      </c>
      <c r="X36">
        <f t="shared" si="15"/>
        <v>3.4662343376951399</v>
      </c>
      <c r="Y36">
        <f t="shared" si="16"/>
        <v>5.2896099324021675</v>
      </c>
      <c r="Z36">
        <f t="shared" si="17"/>
        <v>1.7861404818305631</v>
      </c>
      <c r="AA36">
        <f t="shared" si="18"/>
        <v>-46.716760129977217</v>
      </c>
      <c r="AB36">
        <f t="shared" si="19"/>
        <v>20.169431304999215</v>
      </c>
      <c r="AC36">
        <f t="shared" si="20"/>
        <v>1.5725083938046056</v>
      </c>
      <c r="AD36">
        <f t="shared" si="21"/>
        <v>206.32067114830915</v>
      </c>
      <c r="AE36">
        <v>2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52585.207690054529</v>
      </c>
      <c r="AJ36" t="s">
        <v>287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385</v>
      </c>
      <c r="AQ36">
        <v>822.82651999999996</v>
      </c>
      <c r="AR36">
        <v>944.52</v>
      </c>
      <c r="AS36">
        <f t="shared" si="27"/>
        <v>0.12884161267098637</v>
      </c>
      <c r="AT36">
        <v>0.5</v>
      </c>
      <c r="AU36">
        <f t="shared" si="28"/>
        <v>1180.2110330053238</v>
      </c>
      <c r="AV36">
        <f t="shared" si="29"/>
        <v>6.5086718866326363</v>
      </c>
      <c r="AW36">
        <f t="shared" si="30"/>
        <v>76.030146392248312</v>
      </c>
      <c r="AX36">
        <f t="shared" si="31"/>
        <v>0.83121585567272271</v>
      </c>
      <c r="AY36">
        <f t="shared" si="32"/>
        <v>6.0043663110010033E-3</v>
      </c>
      <c r="AZ36">
        <f t="shared" si="33"/>
        <v>2.4536907635624443</v>
      </c>
      <c r="BA36" t="s">
        <v>386</v>
      </c>
      <c r="BB36">
        <v>159.41999999999999</v>
      </c>
      <c r="BC36">
        <f t="shared" si="34"/>
        <v>785.1</v>
      </c>
      <c r="BD36">
        <f t="shared" si="35"/>
        <v>0.15500379569481598</v>
      </c>
      <c r="BE36">
        <f t="shared" si="36"/>
        <v>0.74695906093481079</v>
      </c>
      <c r="BF36">
        <f t="shared" si="37"/>
        <v>0.53131263181934185</v>
      </c>
      <c r="BG36">
        <f t="shared" si="38"/>
        <v>0.91005937321028552</v>
      </c>
      <c r="BH36">
        <f t="shared" si="39"/>
        <v>1400.0312903225799</v>
      </c>
      <c r="BI36">
        <f t="shared" si="40"/>
        <v>1180.2110330053238</v>
      </c>
      <c r="BJ36">
        <f t="shared" si="41"/>
        <v>0.842989039718814</v>
      </c>
      <c r="BK36">
        <f t="shared" si="42"/>
        <v>0.19597807943762816</v>
      </c>
      <c r="BL36">
        <v>6</v>
      </c>
      <c r="BM36">
        <v>0.5</v>
      </c>
      <c r="BN36" t="s">
        <v>290</v>
      </c>
      <c r="BO36">
        <v>2</v>
      </c>
      <c r="BP36">
        <v>1605302086.5999999</v>
      </c>
      <c r="BQ36">
        <v>391.72241935483902</v>
      </c>
      <c r="BR36">
        <v>400.03058064516102</v>
      </c>
      <c r="BS36">
        <v>34.0418709677419</v>
      </c>
      <c r="BT36">
        <v>32.813970967741902</v>
      </c>
      <c r="BU36">
        <v>389.410161290323</v>
      </c>
      <c r="BV36">
        <v>33.466451612903199</v>
      </c>
      <c r="BW36">
        <v>500.01229032258101</v>
      </c>
      <c r="BX36">
        <v>101.72267741935499</v>
      </c>
      <c r="BY36">
        <v>9.9996809677419404E-2</v>
      </c>
      <c r="BZ36">
        <v>33.8200419354839</v>
      </c>
      <c r="CA36">
        <v>33.693622580645197</v>
      </c>
      <c r="CB36">
        <v>999.9</v>
      </c>
      <c r="CC36">
        <v>0</v>
      </c>
      <c r="CD36">
        <v>0</v>
      </c>
      <c r="CE36">
        <v>9998.5612903225792</v>
      </c>
      <c r="CF36">
        <v>0</v>
      </c>
      <c r="CG36">
        <v>311.691741935484</v>
      </c>
      <c r="CH36">
        <v>1400.0312903225799</v>
      </c>
      <c r="CI36">
        <v>0.90000680645161302</v>
      </c>
      <c r="CJ36">
        <v>9.9993216129032197E-2</v>
      </c>
      <c r="CK36">
        <v>0</v>
      </c>
      <c r="CL36">
        <v>823.39983870967706</v>
      </c>
      <c r="CM36">
        <v>4.9997499999999997</v>
      </c>
      <c r="CN36">
        <v>11413.396774193499</v>
      </c>
      <c r="CO36">
        <v>12178.341935483901</v>
      </c>
      <c r="CP36">
        <v>47.624935483870999</v>
      </c>
      <c r="CQ36">
        <v>48.679000000000002</v>
      </c>
      <c r="CR36">
        <v>48.388806451612901</v>
      </c>
      <c r="CS36">
        <v>48.408935483870998</v>
      </c>
      <c r="CT36">
        <v>49.150935483871002</v>
      </c>
      <c r="CU36">
        <v>1255.53967741935</v>
      </c>
      <c r="CV36">
        <v>139.49161290322601</v>
      </c>
      <c r="CW36">
        <v>0</v>
      </c>
      <c r="CX36">
        <v>175.39999985694899</v>
      </c>
      <c r="CY36">
        <v>0</v>
      </c>
      <c r="CZ36">
        <v>822.82651999999996</v>
      </c>
      <c r="DA36">
        <v>-60.958384704855099</v>
      </c>
      <c r="DB36">
        <v>-847.59230896871304</v>
      </c>
      <c r="DC36">
        <v>11405.371999999999</v>
      </c>
      <c r="DD36">
        <v>15</v>
      </c>
      <c r="DE36">
        <v>1605301752.0999999</v>
      </c>
      <c r="DF36" t="s">
        <v>382</v>
      </c>
      <c r="DG36">
        <v>1605301752.0999999</v>
      </c>
      <c r="DH36">
        <v>1605301745.0999999</v>
      </c>
      <c r="DI36">
        <v>4</v>
      </c>
      <c r="DJ36">
        <v>0.11799999999999999</v>
      </c>
      <c r="DK36">
        <v>0.378</v>
      </c>
      <c r="DL36">
        <v>2.3119999999999998</v>
      </c>
      <c r="DM36">
        <v>0.57499999999999996</v>
      </c>
      <c r="DN36">
        <v>400</v>
      </c>
      <c r="DO36">
        <v>31</v>
      </c>
      <c r="DP36">
        <v>0.11</v>
      </c>
      <c r="DQ36">
        <v>0.03</v>
      </c>
      <c r="DR36">
        <v>6.5005973580177097</v>
      </c>
      <c r="DS36">
        <v>0.51794648083832096</v>
      </c>
      <c r="DT36">
        <v>4.1603106276327802E-2</v>
      </c>
      <c r="DU36">
        <v>0</v>
      </c>
      <c r="DV36">
        <v>-8.3019619354838703</v>
      </c>
      <c r="DW36">
        <v>-0.74585274193546103</v>
      </c>
      <c r="DX36">
        <v>5.7308679318984E-2</v>
      </c>
      <c r="DY36">
        <v>0</v>
      </c>
      <c r="DZ36">
        <v>1.22436161290323</v>
      </c>
      <c r="EA36">
        <v>0.30067500000000202</v>
      </c>
      <c r="EB36">
        <v>3.0105411376906002E-2</v>
      </c>
      <c r="EC36">
        <v>0</v>
      </c>
      <c r="ED36">
        <v>0</v>
      </c>
      <c r="EE36">
        <v>3</v>
      </c>
      <c r="EF36" t="s">
        <v>292</v>
      </c>
      <c r="EG36">
        <v>100</v>
      </c>
      <c r="EH36">
        <v>100</v>
      </c>
      <c r="EI36">
        <v>2.3130000000000002</v>
      </c>
      <c r="EJ36">
        <v>0.57540000000000002</v>
      </c>
      <c r="EK36">
        <v>2.3122999999998801</v>
      </c>
      <c r="EL36">
        <v>0</v>
      </c>
      <c r="EM36">
        <v>0</v>
      </c>
      <c r="EN36">
        <v>0</v>
      </c>
      <c r="EO36">
        <v>0.575430000000001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5.7</v>
      </c>
      <c r="EX36">
        <v>5.8</v>
      </c>
      <c r="EY36">
        <v>2</v>
      </c>
      <c r="EZ36">
        <v>492.858</v>
      </c>
      <c r="FA36">
        <v>524.78</v>
      </c>
      <c r="FB36">
        <v>32.577800000000003</v>
      </c>
      <c r="FC36">
        <v>32.228099999999998</v>
      </c>
      <c r="FD36">
        <v>30</v>
      </c>
      <c r="FE36">
        <v>32.133000000000003</v>
      </c>
      <c r="FF36">
        <v>32.093800000000002</v>
      </c>
      <c r="FG36">
        <v>22.305700000000002</v>
      </c>
      <c r="FH36">
        <v>11.0671</v>
      </c>
      <c r="FI36">
        <v>100</v>
      </c>
      <c r="FJ36">
        <v>-999.9</v>
      </c>
      <c r="FK36">
        <v>400</v>
      </c>
      <c r="FL36">
        <v>32.671999999999997</v>
      </c>
      <c r="FM36">
        <v>101.509</v>
      </c>
      <c r="FN36">
        <v>100.828</v>
      </c>
    </row>
    <row r="37" spans="1:170" x14ac:dyDescent="0.25">
      <c r="A37">
        <v>21</v>
      </c>
      <c r="B37">
        <v>1605302207.5999999</v>
      </c>
      <c r="C37">
        <v>4463.0999999046298</v>
      </c>
      <c r="D37" t="s">
        <v>387</v>
      </c>
      <c r="E37" t="s">
        <v>388</v>
      </c>
      <c r="F37" t="s">
        <v>379</v>
      </c>
      <c r="G37" t="s">
        <v>322</v>
      </c>
      <c r="H37">
        <v>1605302199.8499999</v>
      </c>
      <c r="I37">
        <f t="shared" si="0"/>
        <v>2.7056996354628488E-3</v>
      </c>
      <c r="J37">
        <f t="shared" si="1"/>
        <v>11.138780957553385</v>
      </c>
      <c r="K37">
        <f t="shared" si="2"/>
        <v>385.46016666666702</v>
      </c>
      <c r="L37">
        <f t="shared" si="3"/>
        <v>256.78165984806714</v>
      </c>
      <c r="M37">
        <f t="shared" si="4"/>
        <v>26.146625585408003</v>
      </c>
      <c r="N37">
        <f t="shared" si="5"/>
        <v>39.249230890888228</v>
      </c>
      <c r="O37">
        <f t="shared" si="6"/>
        <v>0.15296888224224173</v>
      </c>
      <c r="P37">
        <f t="shared" si="7"/>
        <v>2.9587486480457006</v>
      </c>
      <c r="Q37">
        <f t="shared" si="8"/>
        <v>0.14870723011938472</v>
      </c>
      <c r="R37">
        <f t="shared" si="9"/>
        <v>9.3315022006127998E-2</v>
      </c>
      <c r="S37">
        <f t="shared" si="10"/>
        <v>231.28956813569232</v>
      </c>
      <c r="T37">
        <f t="shared" si="11"/>
        <v>34.522980928756908</v>
      </c>
      <c r="U37">
        <f t="shared" si="12"/>
        <v>33.441420000000001</v>
      </c>
      <c r="V37">
        <f t="shared" si="13"/>
        <v>5.1787724607724943</v>
      </c>
      <c r="W37">
        <f t="shared" si="14"/>
        <v>64.169991754312079</v>
      </c>
      <c r="X37">
        <f t="shared" si="15"/>
        <v>3.4041804658469492</v>
      </c>
      <c r="Y37">
        <f t="shared" si="16"/>
        <v>5.30494141074624</v>
      </c>
      <c r="Z37">
        <f t="shared" si="17"/>
        <v>1.7745919949255451</v>
      </c>
      <c r="AA37">
        <f t="shared" si="18"/>
        <v>-119.32135392391163</v>
      </c>
      <c r="AB37">
        <f t="shared" si="19"/>
        <v>68.66196498448025</v>
      </c>
      <c r="AC37">
        <f t="shared" si="20"/>
        <v>5.3490507339871298</v>
      </c>
      <c r="AD37">
        <f t="shared" si="21"/>
        <v>185.97922993024807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52559.494595121774</v>
      </c>
      <c r="AJ37" t="s">
        <v>287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389</v>
      </c>
      <c r="AQ37">
        <v>859.43299999999999</v>
      </c>
      <c r="AR37">
        <v>1059.21</v>
      </c>
      <c r="AS37">
        <f t="shared" si="27"/>
        <v>0.18860943533388097</v>
      </c>
      <c r="AT37">
        <v>0.5</v>
      </c>
      <c r="AU37">
        <f t="shared" si="28"/>
        <v>1180.1749407473847</v>
      </c>
      <c r="AV37">
        <f t="shared" si="29"/>
        <v>11.138780957553385</v>
      </c>
      <c r="AW37">
        <f t="shared" si="30"/>
        <v>111.29606458478032</v>
      </c>
      <c r="AX37">
        <f t="shared" si="31"/>
        <v>0.40817212828428734</v>
      </c>
      <c r="AY37">
        <f t="shared" si="32"/>
        <v>9.9277895444464612E-3</v>
      </c>
      <c r="AZ37">
        <f t="shared" si="33"/>
        <v>2.0797292321635936</v>
      </c>
      <c r="BA37" t="s">
        <v>390</v>
      </c>
      <c r="BB37">
        <v>626.87</v>
      </c>
      <c r="BC37">
        <f t="shared" si="34"/>
        <v>432.34000000000003</v>
      </c>
      <c r="BD37">
        <f t="shared" si="35"/>
        <v>0.46208308275893978</v>
      </c>
      <c r="BE37">
        <f t="shared" si="36"/>
        <v>0.83593717388747002</v>
      </c>
      <c r="BF37">
        <f t="shared" si="37"/>
        <v>0.58119806737338664</v>
      </c>
      <c r="BG37">
        <f t="shared" si="38"/>
        <v>0.86502290834487205</v>
      </c>
      <c r="BH37">
        <f t="shared" si="39"/>
        <v>1399.9876666666701</v>
      </c>
      <c r="BI37">
        <f t="shared" si="40"/>
        <v>1180.1749407473847</v>
      </c>
      <c r="BJ37">
        <f t="shared" si="41"/>
        <v>0.84298952687015227</v>
      </c>
      <c r="BK37">
        <f t="shared" si="42"/>
        <v>0.19597905374030444</v>
      </c>
      <c r="BL37">
        <v>6</v>
      </c>
      <c r="BM37">
        <v>0.5</v>
      </c>
      <c r="BN37" t="s">
        <v>290</v>
      </c>
      <c r="BO37">
        <v>2</v>
      </c>
      <c r="BP37">
        <v>1605302199.8499999</v>
      </c>
      <c r="BQ37">
        <v>385.46016666666702</v>
      </c>
      <c r="BR37">
        <v>400.07786666666698</v>
      </c>
      <c r="BS37">
        <v>33.431890000000003</v>
      </c>
      <c r="BT37">
        <v>30.293676666666698</v>
      </c>
      <c r="BU37">
        <v>383.147766666667</v>
      </c>
      <c r="BV37">
        <v>32.856456666666702</v>
      </c>
      <c r="BW37">
        <v>500.01246666666702</v>
      </c>
      <c r="BX37">
        <v>101.7243</v>
      </c>
      <c r="BY37">
        <v>0.10004992</v>
      </c>
      <c r="BZ37">
        <v>33.871870000000001</v>
      </c>
      <c r="CA37">
        <v>33.441420000000001</v>
      </c>
      <c r="CB37">
        <v>999.9</v>
      </c>
      <c r="CC37">
        <v>0</v>
      </c>
      <c r="CD37">
        <v>0</v>
      </c>
      <c r="CE37">
        <v>9995.0580000000009</v>
      </c>
      <c r="CF37">
        <v>0</v>
      </c>
      <c r="CG37">
        <v>286.56803333333301</v>
      </c>
      <c r="CH37">
        <v>1399.9876666666701</v>
      </c>
      <c r="CI37">
        <v>0.89998999999999996</v>
      </c>
      <c r="CJ37">
        <v>0.10001</v>
      </c>
      <c r="CK37">
        <v>0</v>
      </c>
      <c r="CL37">
        <v>860.25739999999996</v>
      </c>
      <c r="CM37">
        <v>4.9997499999999997</v>
      </c>
      <c r="CN37">
        <v>11925.2866666667</v>
      </c>
      <c r="CO37">
        <v>12177.89</v>
      </c>
      <c r="CP37">
        <v>47.783133333333303</v>
      </c>
      <c r="CQ37">
        <v>48.811999999999998</v>
      </c>
      <c r="CR37">
        <v>48.483133333333299</v>
      </c>
      <c r="CS37">
        <v>48.570466666666697</v>
      </c>
      <c r="CT37">
        <v>49.287199999999999</v>
      </c>
      <c r="CU37">
        <v>1255.4776666666701</v>
      </c>
      <c r="CV37">
        <v>139.51</v>
      </c>
      <c r="CW37">
        <v>0</v>
      </c>
      <c r="CX37">
        <v>112.40000009536701</v>
      </c>
      <c r="CY37">
        <v>0</v>
      </c>
      <c r="CZ37">
        <v>859.43299999999999</v>
      </c>
      <c r="DA37">
        <v>-133.46276904251999</v>
      </c>
      <c r="DB37">
        <v>-1826.06153599809</v>
      </c>
      <c r="DC37">
        <v>11913.75</v>
      </c>
      <c r="DD37">
        <v>15</v>
      </c>
      <c r="DE37">
        <v>1605301752.0999999</v>
      </c>
      <c r="DF37" t="s">
        <v>382</v>
      </c>
      <c r="DG37">
        <v>1605301752.0999999</v>
      </c>
      <c r="DH37">
        <v>1605301745.0999999</v>
      </c>
      <c r="DI37">
        <v>4</v>
      </c>
      <c r="DJ37">
        <v>0.11799999999999999</v>
      </c>
      <c r="DK37">
        <v>0.378</v>
      </c>
      <c r="DL37">
        <v>2.3119999999999998</v>
      </c>
      <c r="DM37">
        <v>0.57499999999999996</v>
      </c>
      <c r="DN37">
        <v>400</v>
      </c>
      <c r="DO37">
        <v>31</v>
      </c>
      <c r="DP37">
        <v>0.11</v>
      </c>
      <c r="DQ37">
        <v>0.03</v>
      </c>
      <c r="DR37">
        <v>11.1440844584298</v>
      </c>
      <c r="DS37">
        <v>-0.11267485819451099</v>
      </c>
      <c r="DT37">
        <v>1.9375479029212401E-2</v>
      </c>
      <c r="DU37">
        <v>1</v>
      </c>
      <c r="DV37">
        <v>-14.6188</v>
      </c>
      <c r="DW37">
        <v>1.98387096778028E-3</v>
      </c>
      <c r="DX37">
        <v>2.2203109343425901E-2</v>
      </c>
      <c r="DY37">
        <v>1</v>
      </c>
      <c r="DZ37">
        <v>3.1314338709677401</v>
      </c>
      <c r="EA37">
        <v>0.44315032258064602</v>
      </c>
      <c r="EB37">
        <v>3.5240749294276702E-2</v>
      </c>
      <c r="EC37">
        <v>0</v>
      </c>
      <c r="ED37">
        <v>2</v>
      </c>
      <c r="EE37">
        <v>3</v>
      </c>
      <c r="EF37" t="s">
        <v>325</v>
      </c>
      <c r="EG37">
        <v>100</v>
      </c>
      <c r="EH37">
        <v>100</v>
      </c>
      <c r="EI37">
        <v>2.3119999999999998</v>
      </c>
      <c r="EJ37">
        <v>0.57540000000000002</v>
      </c>
      <c r="EK37">
        <v>2.3122999999998801</v>
      </c>
      <c r="EL37">
        <v>0</v>
      </c>
      <c r="EM37">
        <v>0</v>
      </c>
      <c r="EN37">
        <v>0</v>
      </c>
      <c r="EO37">
        <v>0.575430000000001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7.6</v>
      </c>
      <c r="EX37">
        <v>7.7</v>
      </c>
      <c r="EY37">
        <v>2</v>
      </c>
      <c r="EZ37">
        <v>506.67899999999997</v>
      </c>
      <c r="FA37">
        <v>520.89200000000005</v>
      </c>
      <c r="FB37">
        <v>32.624600000000001</v>
      </c>
      <c r="FC37">
        <v>32.205399999999997</v>
      </c>
      <c r="FD37">
        <v>30</v>
      </c>
      <c r="FE37">
        <v>32.104300000000002</v>
      </c>
      <c r="FF37">
        <v>32.062899999999999</v>
      </c>
      <c r="FG37">
        <v>22.261299999999999</v>
      </c>
      <c r="FH37">
        <v>20.7883</v>
      </c>
      <c r="FI37">
        <v>100</v>
      </c>
      <c r="FJ37">
        <v>-999.9</v>
      </c>
      <c r="FK37">
        <v>400</v>
      </c>
      <c r="FL37">
        <v>30.066600000000001</v>
      </c>
      <c r="FM37">
        <v>101.51900000000001</v>
      </c>
      <c r="FN37">
        <v>100.84699999999999</v>
      </c>
    </row>
    <row r="38" spans="1:170" x14ac:dyDescent="0.25">
      <c r="A38">
        <v>22</v>
      </c>
      <c r="B38">
        <v>1605302439.5999999</v>
      </c>
      <c r="C38">
        <v>4695.0999999046298</v>
      </c>
      <c r="D38" t="s">
        <v>391</v>
      </c>
      <c r="E38" t="s">
        <v>392</v>
      </c>
      <c r="F38" t="s">
        <v>393</v>
      </c>
      <c r="G38" t="s">
        <v>322</v>
      </c>
      <c r="H38">
        <v>1605302431.5999999</v>
      </c>
      <c r="I38">
        <f t="shared" si="0"/>
        <v>1.1210326924283481E-3</v>
      </c>
      <c r="J38">
        <f t="shared" si="1"/>
        <v>9.5697464065211371</v>
      </c>
      <c r="K38">
        <f t="shared" si="2"/>
        <v>387.99435483871002</v>
      </c>
      <c r="L38">
        <f t="shared" si="3"/>
        <v>117.84204882391386</v>
      </c>
      <c r="M38">
        <f t="shared" si="4"/>
        <v>11.999181347567262</v>
      </c>
      <c r="N38">
        <f t="shared" si="5"/>
        <v>39.50724441747208</v>
      </c>
      <c r="O38">
        <f t="shared" si="6"/>
        <v>5.8908946292162978E-2</v>
      </c>
      <c r="P38">
        <f t="shared" si="7"/>
        <v>2.9598617094824515</v>
      </c>
      <c r="Q38">
        <f t="shared" si="8"/>
        <v>5.8265272022190749E-2</v>
      </c>
      <c r="R38">
        <f t="shared" si="9"/>
        <v>3.6473040429070284E-2</v>
      </c>
      <c r="S38">
        <f t="shared" si="10"/>
        <v>231.29112783422974</v>
      </c>
      <c r="T38">
        <f t="shared" si="11"/>
        <v>35.302507028875183</v>
      </c>
      <c r="U38">
        <f t="shared" si="12"/>
        <v>34.665429032258103</v>
      </c>
      <c r="V38">
        <f t="shared" si="13"/>
        <v>5.5445603454013126</v>
      </c>
      <c r="W38">
        <f t="shared" si="14"/>
        <v>67.830177692539479</v>
      </c>
      <c r="X38">
        <f t="shared" si="15"/>
        <v>3.674130291274742</v>
      </c>
      <c r="Y38">
        <f t="shared" si="16"/>
        <v>5.4166602775667698</v>
      </c>
      <c r="Z38">
        <f t="shared" si="17"/>
        <v>1.8704300541265706</v>
      </c>
      <c r="AA38">
        <f t="shared" si="18"/>
        <v>-49.437541736090147</v>
      </c>
      <c r="AB38">
        <f t="shared" si="19"/>
        <v>-66.984749429227421</v>
      </c>
      <c r="AC38">
        <f t="shared" si="20"/>
        <v>-5.2573016584909462</v>
      </c>
      <c r="AD38">
        <f t="shared" si="21"/>
        <v>109.61153501042124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52527.343582005808</v>
      </c>
      <c r="AJ38" t="s">
        <v>287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394</v>
      </c>
      <c r="AQ38">
        <v>1013.0268</v>
      </c>
      <c r="AR38">
        <v>1230.26</v>
      </c>
      <c r="AS38">
        <f t="shared" si="27"/>
        <v>0.17657503291987064</v>
      </c>
      <c r="AT38">
        <v>0.5</v>
      </c>
      <c r="AU38">
        <f t="shared" si="28"/>
        <v>1180.1884942956508</v>
      </c>
      <c r="AV38">
        <f t="shared" si="29"/>
        <v>9.5697464065211371</v>
      </c>
      <c r="AW38">
        <f t="shared" si="30"/>
        <v>104.19591111595355</v>
      </c>
      <c r="AX38">
        <f t="shared" si="31"/>
        <v>0.4393867962869637</v>
      </c>
      <c r="AY38">
        <f t="shared" si="32"/>
        <v>8.5981976060472386E-3</v>
      </c>
      <c r="AZ38">
        <f t="shared" si="33"/>
        <v>1.6515370734641457</v>
      </c>
      <c r="BA38" t="s">
        <v>395</v>
      </c>
      <c r="BB38">
        <v>689.7</v>
      </c>
      <c r="BC38">
        <f t="shared" si="34"/>
        <v>540.55999999999995</v>
      </c>
      <c r="BD38">
        <f t="shared" si="35"/>
        <v>0.40186695278969964</v>
      </c>
      <c r="BE38">
        <f t="shared" si="36"/>
        <v>0.78985997403183039</v>
      </c>
      <c r="BF38">
        <f t="shared" si="37"/>
        <v>0.42198978509245111</v>
      </c>
      <c r="BG38">
        <f t="shared" si="38"/>
        <v>0.79785500080952476</v>
      </c>
      <c r="BH38">
        <f t="shared" si="39"/>
        <v>1400.00451612903</v>
      </c>
      <c r="BI38">
        <f t="shared" si="40"/>
        <v>1180.1884942956508</v>
      </c>
      <c r="BJ38">
        <f t="shared" si="41"/>
        <v>0.8429890623201961</v>
      </c>
      <c r="BK38">
        <f t="shared" si="42"/>
        <v>0.1959781246403921</v>
      </c>
      <c r="BL38">
        <v>6</v>
      </c>
      <c r="BM38">
        <v>0.5</v>
      </c>
      <c r="BN38" t="s">
        <v>290</v>
      </c>
      <c r="BO38">
        <v>2</v>
      </c>
      <c r="BP38">
        <v>1605302431.5999999</v>
      </c>
      <c r="BQ38">
        <v>387.99435483871002</v>
      </c>
      <c r="BR38">
        <v>399.99967741935501</v>
      </c>
      <c r="BS38">
        <v>36.083048387096802</v>
      </c>
      <c r="BT38">
        <v>34.786383870967697</v>
      </c>
      <c r="BU38">
        <v>385.68196774193501</v>
      </c>
      <c r="BV38">
        <v>35.507609677419403</v>
      </c>
      <c r="BW38">
        <v>500.01325806451598</v>
      </c>
      <c r="BX38">
        <v>101.72425806451599</v>
      </c>
      <c r="BY38">
        <v>0.100018306451613</v>
      </c>
      <c r="BZ38">
        <v>34.245651612903202</v>
      </c>
      <c r="CA38">
        <v>34.665429032258103</v>
      </c>
      <c r="CB38">
        <v>999.9</v>
      </c>
      <c r="CC38">
        <v>0</v>
      </c>
      <c r="CD38">
        <v>0</v>
      </c>
      <c r="CE38">
        <v>10001.3729032258</v>
      </c>
      <c r="CF38">
        <v>0</v>
      </c>
      <c r="CG38">
        <v>274.34145161290297</v>
      </c>
      <c r="CH38">
        <v>1400.00451612903</v>
      </c>
      <c r="CI38">
        <v>0.90000667741935503</v>
      </c>
      <c r="CJ38">
        <v>9.9993241935483895E-2</v>
      </c>
      <c r="CK38">
        <v>0</v>
      </c>
      <c r="CL38">
        <v>1013.18096774194</v>
      </c>
      <c r="CM38">
        <v>4.9997499999999997</v>
      </c>
      <c r="CN38">
        <v>14184.0225806452</v>
      </c>
      <c r="CO38">
        <v>12178.0967741935</v>
      </c>
      <c r="CP38">
        <v>48.0945161290323</v>
      </c>
      <c r="CQ38">
        <v>49.258000000000003</v>
      </c>
      <c r="CR38">
        <v>48.8648387096774</v>
      </c>
      <c r="CS38">
        <v>49.013967741935502</v>
      </c>
      <c r="CT38">
        <v>49.624935483870999</v>
      </c>
      <c r="CU38">
        <v>1255.51451612903</v>
      </c>
      <c r="CV38">
        <v>139.49</v>
      </c>
      <c r="CW38">
        <v>0</v>
      </c>
      <c r="CX38">
        <v>231</v>
      </c>
      <c r="CY38">
        <v>0</v>
      </c>
      <c r="CZ38">
        <v>1013.0268</v>
      </c>
      <c r="DA38">
        <v>-15.1130769466522</v>
      </c>
      <c r="DB38">
        <v>-214.46153872458299</v>
      </c>
      <c r="DC38">
        <v>14181.636</v>
      </c>
      <c r="DD38">
        <v>15</v>
      </c>
      <c r="DE38">
        <v>1605301752.0999999</v>
      </c>
      <c r="DF38" t="s">
        <v>382</v>
      </c>
      <c r="DG38">
        <v>1605301752.0999999</v>
      </c>
      <c r="DH38">
        <v>1605301745.0999999</v>
      </c>
      <c r="DI38">
        <v>4</v>
      </c>
      <c r="DJ38">
        <v>0.11799999999999999</v>
      </c>
      <c r="DK38">
        <v>0.378</v>
      </c>
      <c r="DL38">
        <v>2.3119999999999998</v>
      </c>
      <c r="DM38">
        <v>0.57499999999999996</v>
      </c>
      <c r="DN38">
        <v>400</v>
      </c>
      <c r="DO38">
        <v>31</v>
      </c>
      <c r="DP38">
        <v>0.11</v>
      </c>
      <c r="DQ38">
        <v>0.03</v>
      </c>
      <c r="DR38">
        <v>9.5572146436797105</v>
      </c>
      <c r="DS38">
        <v>0.71348766166512401</v>
      </c>
      <c r="DT38">
        <v>5.6589411072794499E-2</v>
      </c>
      <c r="DU38">
        <v>0</v>
      </c>
      <c r="DV38">
        <v>-11.9974419354839</v>
      </c>
      <c r="DW38">
        <v>-0.97502419354839098</v>
      </c>
      <c r="DX38">
        <v>7.6393779404724804E-2</v>
      </c>
      <c r="DY38">
        <v>0</v>
      </c>
      <c r="DZ38">
        <v>1.29464516129032</v>
      </c>
      <c r="EA38">
        <v>0.24225338709677099</v>
      </c>
      <c r="EB38">
        <v>1.81129108953536E-2</v>
      </c>
      <c r="EC38">
        <v>0</v>
      </c>
      <c r="ED38">
        <v>0</v>
      </c>
      <c r="EE38">
        <v>3</v>
      </c>
      <c r="EF38" t="s">
        <v>292</v>
      </c>
      <c r="EG38">
        <v>100</v>
      </c>
      <c r="EH38">
        <v>100</v>
      </c>
      <c r="EI38">
        <v>2.3119999999999998</v>
      </c>
      <c r="EJ38">
        <v>0.57540000000000002</v>
      </c>
      <c r="EK38">
        <v>2.3122999999998801</v>
      </c>
      <c r="EL38">
        <v>0</v>
      </c>
      <c r="EM38">
        <v>0</v>
      </c>
      <c r="EN38">
        <v>0</v>
      </c>
      <c r="EO38">
        <v>0.575430000000001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11.5</v>
      </c>
      <c r="EX38">
        <v>11.6</v>
      </c>
      <c r="EY38">
        <v>2</v>
      </c>
      <c r="EZ38">
        <v>519.41600000000005</v>
      </c>
      <c r="FA38">
        <v>526.90499999999997</v>
      </c>
      <c r="FB38">
        <v>32.8568</v>
      </c>
      <c r="FC38">
        <v>32.182600000000001</v>
      </c>
      <c r="FD38">
        <v>30.0001</v>
      </c>
      <c r="FE38">
        <v>32.075899999999997</v>
      </c>
      <c r="FF38">
        <v>32.037599999999998</v>
      </c>
      <c r="FG38">
        <v>22.358599999999999</v>
      </c>
      <c r="FH38">
        <v>0</v>
      </c>
      <c r="FI38">
        <v>100</v>
      </c>
      <c r="FJ38">
        <v>-999.9</v>
      </c>
      <c r="FK38">
        <v>400</v>
      </c>
      <c r="FL38">
        <v>35.398899999999998</v>
      </c>
      <c r="FM38">
        <v>101.521</v>
      </c>
      <c r="FN38">
        <v>100.84399999999999</v>
      </c>
    </row>
    <row r="39" spans="1:170" x14ac:dyDescent="0.25">
      <c r="A39">
        <v>23</v>
      </c>
      <c r="B39">
        <v>1605302755.5999999</v>
      </c>
      <c r="C39">
        <v>5011.0999999046298</v>
      </c>
      <c r="D39" t="s">
        <v>396</v>
      </c>
      <c r="E39" t="s">
        <v>397</v>
      </c>
      <c r="F39" t="s">
        <v>393</v>
      </c>
      <c r="G39" t="s">
        <v>322</v>
      </c>
      <c r="H39">
        <v>1605302747.5999999</v>
      </c>
      <c r="I39">
        <f t="shared" si="0"/>
        <v>7.5088059982889889E-4</v>
      </c>
      <c r="J39">
        <f t="shared" si="1"/>
        <v>6.4732677892120876</v>
      </c>
      <c r="K39">
        <f t="shared" si="2"/>
        <v>391.873290322581</v>
      </c>
      <c r="L39">
        <f t="shared" si="3"/>
        <v>110.62986476982159</v>
      </c>
      <c r="M39">
        <f t="shared" si="4"/>
        <v>11.26480350812103</v>
      </c>
      <c r="N39">
        <f t="shared" si="5"/>
        <v>39.902205654407766</v>
      </c>
      <c r="O39">
        <f t="shared" si="6"/>
        <v>3.8132038186804731E-2</v>
      </c>
      <c r="P39">
        <f t="shared" si="7"/>
        <v>2.9594315749461102</v>
      </c>
      <c r="Q39">
        <f t="shared" si="8"/>
        <v>3.7861171311398913E-2</v>
      </c>
      <c r="R39">
        <f t="shared" si="9"/>
        <v>2.3687407843843808E-2</v>
      </c>
      <c r="S39">
        <f t="shared" si="10"/>
        <v>231.28802134008376</v>
      </c>
      <c r="T39">
        <f t="shared" si="11"/>
        <v>35.79448246692661</v>
      </c>
      <c r="U39">
        <f t="shared" si="12"/>
        <v>34.692445161290301</v>
      </c>
      <c r="V39">
        <f t="shared" si="13"/>
        <v>5.5528809314113978</v>
      </c>
      <c r="W39">
        <f t="shared" si="14"/>
        <v>65.451271215725797</v>
      </c>
      <c r="X39">
        <f t="shared" si="15"/>
        <v>3.624458974631561</v>
      </c>
      <c r="Y39">
        <f t="shared" si="16"/>
        <v>5.537644888034996</v>
      </c>
      <c r="Z39">
        <f t="shared" si="17"/>
        <v>1.9284219567798369</v>
      </c>
      <c r="AA39">
        <f t="shared" si="18"/>
        <v>-33.113834452454441</v>
      </c>
      <c r="AB39">
        <f t="shared" si="19"/>
        <v>-7.8971546420922181</v>
      </c>
      <c r="AC39">
        <f t="shared" si="20"/>
        <v>-0.6211825555772903</v>
      </c>
      <c r="AD39">
        <f t="shared" si="21"/>
        <v>189.65584968995978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52447.238629603169</v>
      </c>
      <c r="AJ39" t="s">
        <v>287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398</v>
      </c>
      <c r="AQ39">
        <v>1022.82461538462</v>
      </c>
      <c r="AR39">
        <v>1191.2</v>
      </c>
      <c r="AS39">
        <f t="shared" si="27"/>
        <v>0.14134938265226671</v>
      </c>
      <c r="AT39">
        <v>0.5</v>
      </c>
      <c r="AU39">
        <f t="shared" si="28"/>
        <v>1180.1714959260701</v>
      </c>
      <c r="AV39">
        <f t="shared" si="29"/>
        <v>6.4732677892120876</v>
      </c>
      <c r="AW39">
        <f t="shared" si="30"/>
        <v>83.408256186476052</v>
      </c>
      <c r="AX39">
        <f t="shared" si="31"/>
        <v>0.69419912693082608</v>
      </c>
      <c r="AY39">
        <f t="shared" si="32"/>
        <v>5.974568351606765E-3</v>
      </c>
      <c r="AZ39">
        <f t="shared" si="33"/>
        <v>1.738482202820685</v>
      </c>
      <c r="BA39" t="s">
        <v>399</v>
      </c>
      <c r="BB39">
        <v>364.27</v>
      </c>
      <c r="BC39">
        <f t="shared" si="34"/>
        <v>826.93000000000006</v>
      </c>
      <c r="BD39">
        <f t="shared" si="35"/>
        <v>0.20361503950198936</v>
      </c>
      <c r="BE39">
        <f t="shared" si="36"/>
        <v>0.71463622528737225</v>
      </c>
      <c r="BF39">
        <f t="shared" si="37"/>
        <v>0.35393570920379347</v>
      </c>
      <c r="BG39">
        <f t="shared" si="38"/>
        <v>0.81319308013329372</v>
      </c>
      <c r="BH39">
        <f t="shared" si="39"/>
        <v>1399.9841935483901</v>
      </c>
      <c r="BI39">
        <f t="shared" si="40"/>
        <v>1180.1714959260701</v>
      </c>
      <c r="BJ39">
        <f t="shared" si="41"/>
        <v>0.842989157566712</v>
      </c>
      <c r="BK39">
        <f t="shared" si="42"/>
        <v>0.19597831513342398</v>
      </c>
      <c r="BL39">
        <v>6</v>
      </c>
      <c r="BM39">
        <v>0.5</v>
      </c>
      <c r="BN39" t="s">
        <v>290</v>
      </c>
      <c r="BO39">
        <v>2</v>
      </c>
      <c r="BP39">
        <v>1605302747.5999999</v>
      </c>
      <c r="BQ39">
        <v>391.873290322581</v>
      </c>
      <c r="BR39">
        <v>399.99422580645199</v>
      </c>
      <c r="BS39">
        <v>35.595241935483898</v>
      </c>
      <c r="BT39">
        <v>34.726267741935501</v>
      </c>
      <c r="BU39">
        <v>389.56106451612902</v>
      </c>
      <c r="BV39">
        <v>35.019812903225798</v>
      </c>
      <c r="BW39">
        <v>500.005290322581</v>
      </c>
      <c r="BX39">
        <v>101.724290322581</v>
      </c>
      <c r="BY39">
        <v>9.9964200000000003E-2</v>
      </c>
      <c r="BZ39">
        <v>34.642948387096801</v>
      </c>
      <c r="CA39">
        <v>34.692445161290301</v>
      </c>
      <c r="CB39">
        <v>999.9</v>
      </c>
      <c r="CC39">
        <v>0</v>
      </c>
      <c r="CD39">
        <v>0</v>
      </c>
      <c r="CE39">
        <v>9998.9306451612902</v>
      </c>
      <c r="CF39">
        <v>0</v>
      </c>
      <c r="CG39">
        <v>287.96616129032299</v>
      </c>
      <c r="CH39">
        <v>1399.9841935483901</v>
      </c>
      <c r="CI39">
        <v>0.90000632258064495</v>
      </c>
      <c r="CJ39">
        <v>9.9993567741935394E-2</v>
      </c>
      <c r="CK39">
        <v>0</v>
      </c>
      <c r="CL39">
        <v>1022.89032258065</v>
      </c>
      <c r="CM39">
        <v>4.9997499999999997</v>
      </c>
      <c r="CN39">
        <v>14287.987096774201</v>
      </c>
      <c r="CO39">
        <v>12177.935483871001</v>
      </c>
      <c r="CP39">
        <v>48.459483870967702</v>
      </c>
      <c r="CQ39">
        <v>49.787999999999997</v>
      </c>
      <c r="CR39">
        <v>49.271935483870998</v>
      </c>
      <c r="CS39">
        <v>49.517935483871</v>
      </c>
      <c r="CT39">
        <v>50.042000000000002</v>
      </c>
      <c r="CU39">
        <v>1255.49322580645</v>
      </c>
      <c r="CV39">
        <v>139.49258064516101</v>
      </c>
      <c r="CW39">
        <v>0</v>
      </c>
      <c r="CX39">
        <v>315.200000047684</v>
      </c>
      <c r="CY39">
        <v>0</v>
      </c>
      <c r="CZ39">
        <v>1022.82461538462</v>
      </c>
      <c r="DA39">
        <v>-6.3076922946271301</v>
      </c>
      <c r="DB39">
        <v>-75.357264870942998</v>
      </c>
      <c r="DC39">
        <v>14287.2923076923</v>
      </c>
      <c r="DD39">
        <v>15</v>
      </c>
      <c r="DE39">
        <v>1605301752.0999999</v>
      </c>
      <c r="DF39" t="s">
        <v>382</v>
      </c>
      <c r="DG39">
        <v>1605301752.0999999</v>
      </c>
      <c r="DH39">
        <v>1605301745.0999999</v>
      </c>
      <c r="DI39">
        <v>4</v>
      </c>
      <c r="DJ39">
        <v>0.11799999999999999</v>
      </c>
      <c r="DK39">
        <v>0.378</v>
      </c>
      <c r="DL39">
        <v>2.3119999999999998</v>
      </c>
      <c r="DM39">
        <v>0.57499999999999996</v>
      </c>
      <c r="DN39">
        <v>400</v>
      </c>
      <c r="DO39">
        <v>31</v>
      </c>
      <c r="DP39">
        <v>0.11</v>
      </c>
      <c r="DQ39">
        <v>0.03</v>
      </c>
      <c r="DR39">
        <v>6.4551009900685896</v>
      </c>
      <c r="DS39">
        <v>1.3712115494464701</v>
      </c>
      <c r="DT39">
        <v>0.102427269337194</v>
      </c>
      <c r="DU39">
        <v>0</v>
      </c>
      <c r="DV39">
        <v>-8.1046912903225792</v>
      </c>
      <c r="DW39">
        <v>-1.7994575806451401</v>
      </c>
      <c r="DX39">
        <v>0.13776895993261901</v>
      </c>
      <c r="DY39">
        <v>0</v>
      </c>
      <c r="DZ39">
        <v>0.86577780645161295</v>
      </c>
      <c r="EA39">
        <v>0.374957564516125</v>
      </c>
      <c r="EB39">
        <v>2.7961352475964402E-2</v>
      </c>
      <c r="EC39">
        <v>0</v>
      </c>
      <c r="ED39">
        <v>0</v>
      </c>
      <c r="EE39">
        <v>3</v>
      </c>
      <c r="EF39" t="s">
        <v>292</v>
      </c>
      <c r="EG39">
        <v>100</v>
      </c>
      <c r="EH39">
        <v>100</v>
      </c>
      <c r="EI39">
        <v>2.3119999999999998</v>
      </c>
      <c r="EJ39">
        <v>0.57540000000000002</v>
      </c>
      <c r="EK39">
        <v>2.3122999999998801</v>
      </c>
      <c r="EL39">
        <v>0</v>
      </c>
      <c r="EM39">
        <v>0</v>
      </c>
      <c r="EN39">
        <v>0</v>
      </c>
      <c r="EO39">
        <v>0.575430000000001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16.7</v>
      </c>
      <c r="EX39">
        <v>16.8</v>
      </c>
      <c r="EY39">
        <v>2</v>
      </c>
      <c r="EZ39">
        <v>500.846</v>
      </c>
      <c r="FA39">
        <v>526.25</v>
      </c>
      <c r="FB39">
        <v>33.198999999999998</v>
      </c>
      <c r="FC39">
        <v>32.198500000000003</v>
      </c>
      <c r="FD39">
        <v>30.0001</v>
      </c>
      <c r="FE39">
        <v>32.070900000000002</v>
      </c>
      <c r="FF39">
        <v>32.028100000000002</v>
      </c>
      <c r="FG39">
        <v>22.3797</v>
      </c>
      <c r="FH39">
        <v>0</v>
      </c>
      <c r="FI39">
        <v>100</v>
      </c>
      <c r="FJ39">
        <v>-999.9</v>
      </c>
      <c r="FK39">
        <v>400</v>
      </c>
      <c r="FL39">
        <v>35.964599999999997</v>
      </c>
      <c r="FM39">
        <v>101.53100000000001</v>
      </c>
      <c r="FN39">
        <v>100.849</v>
      </c>
    </row>
    <row r="40" spans="1:170" x14ac:dyDescent="0.25">
      <c r="A40">
        <v>24</v>
      </c>
      <c r="B40">
        <v>1605302976</v>
      </c>
      <c r="C40">
        <v>5231.5</v>
      </c>
      <c r="D40" t="s">
        <v>400</v>
      </c>
      <c r="E40" t="s">
        <v>401</v>
      </c>
      <c r="F40" t="s">
        <v>393</v>
      </c>
      <c r="G40" t="s">
        <v>322</v>
      </c>
      <c r="H40">
        <v>1605302968.25</v>
      </c>
      <c r="I40">
        <f t="shared" si="0"/>
        <v>9.2966193171943427E-4</v>
      </c>
      <c r="J40">
        <f t="shared" si="1"/>
        <v>7.7260992944970868</v>
      </c>
      <c r="K40">
        <f t="shared" si="2"/>
        <v>390.29733333333297</v>
      </c>
      <c r="L40">
        <f t="shared" si="3"/>
        <v>105.33986529836399</v>
      </c>
      <c r="M40">
        <f t="shared" si="4"/>
        <v>10.724860800055502</v>
      </c>
      <c r="N40">
        <f t="shared" si="5"/>
        <v>39.73694630021393</v>
      </c>
      <c r="O40">
        <f t="shared" si="6"/>
        <v>4.4997488185101207E-2</v>
      </c>
      <c r="P40">
        <f t="shared" si="7"/>
        <v>2.960469642440744</v>
      </c>
      <c r="Q40">
        <f t="shared" si="8"/>
        <v>4.4620955645726157E-2</v>
      </c>
      <c r="R40">
        <f t="shared" si="9"/>
        <v>2.792166447547418E-2</v>
      </c>
      <c r="S40">
        <f t="shared" si="10"/>
        <v>231.2886638369869</v>
      </c>
      <c r="T40">
        <f t="shared" si="11"/>
        <v>35.776409748496285</v>
      </c>
      <c r="U40">
        <f t="shared" si="12"/>
        <v>35.058616666666701</v>
      </c>
      <c r="V40">
        <f t="shared" si="13"/>
        <v>5.6667318277970722</v>
      </c>
      <c r="W40">
        <f t="shared" si="14"/>
        <v>65.674321274994242</v>
      </c>
      <c r="X40">
        <f t="shared" si="15"/>
        <v>3.6424920974130059</v>
      </c>
      <c r="Y40">
        <f t="shared" si="16"/>
        <v>5.5462957617194277</v>
      </c>
      <c r="Z40">
        <f t="shared" si="17"/>
        <v>2.0242397303840662</v>
      </c>
      <c r="AA40">
        <f t="shared" si="18"/>
        <v>-40.998091188827054</v>
      </c>
      <c r="AB40">
        <f t="shared" si="19"/>
        <v>-61.854855495234226</v>
      </c>
      <c r="AC40">
        <f t="shared" si="20"/>
        <v>-4.87309468252566</v>
      </c>
      <c r="AD40">
        <f t="shared" si="21"/>
        <v>123.56262247039996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52471.798376411127</v>
      </c>
      <c r="AJ40" t="s">
        <v>287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402</v>
      </c>
      <c r="AQ40">
        <v>943.90049999999997</v>
      </c>
      <c r="AR40">
        <v>1134.67</v>
      </c>
      <c r="AS40">
        <f t="shared" si="27"/>
        <v>0.16812773758008948</v>
      </c>
      <c r="AT40">
        <v>0.5</v>
      </c>
      <c r="AU40">
        <f t="shared" si="28"/>
        <v>1180.1701807473846</v>
      </c>
      <c r="AV40">
        <f t="shared" si="29"/>
        <v>7.7260992944970868</v>
      </c>
      <c r="AW40">
        <f t="shared" si="30"/>
        <v>99.209671224271517</v>
      </c>
      <c r="AX40">
        <f t="shared" si="31"/>
        <v>0.43536006063436955</v>
      </c>
      <c r="AY40">
        <f t="shared" si="32"/>
        <v>7.0361435238556905E-3</v>
      </c>
      <c r="AZ40">
        <f t="shared" si="33"/>
        <v>1.8749151735746954</v>
      </c>
      <c r="BA40" t="s">
        <v>403</v>
      </c>
      <c r="BB40">
        <v>640.67999999999995</v>
      </c>
      <c r="BC40">
        <f t="shared" si="34"/>
        <v>493.99000000000012</v>
      </c>
      <c r="BD40">
        <f t="shared" si="35"/>
        <v>0.38618089435008818</v>
      </c>
      <c r="BE40">
        <f t="shared" si="36"/>
        <v>0.81155489433127326</v>
      </c>
      <c r="BF40">
        <f t="shared" si="37"/>
        <v>0.45508742987901668</v>
      </c>
      <c r="BG40">
        <f t="shared" si="38"/>
        <v>0.83539127839680238</v>
      </c>
      <c r="BH40">
        <f t="shared" si="39"/>
        <v>1399.982</v>
      </c>
      <c r="BI40">
        <f t="shared" si="40"/>
        <v>1180.1701807473846</v>
      </c>
      <c r="BJ40">
        <f t="shared" si="41"/>
        <v>0.84298953897077578</v>
      </c>
      <c r="BK40">
        <f t="shared" si="42"/>
        <v>0.19597907794155175</v>
      </c>
      <c r="BL40">
        <v>6</v>
      </c>
      <c r="BM40">
        <v>0.5</v>
      </c>
      <c r="BN40" t="s">
        <v>290</v>
      </c>
      <c r="BO40">
        <v>2</v>
      </c>
      <c r="BP40">
        <v>1605302968.25</v>
      </c>
      <c r="BQ40">
        <v>390.29733333333297</v>
      </c>
      <c r="BR40">
        <v>400.00386666666702</v>
      </c>
      <c r="BS40">
        <v>35.7766533333333</v>
      </c>
      <c r="BT40">
        <v>34.700993333333301</v>
      </c>
      <c r="BU40">
        <v>387.98496666666699</v>
      </c>
      <c r="BV40">
        <v>35.201233333333299</v>
      </c>
      <c r="BW40">
        <v>500.01026666666701</v>
      </c>
      <c r="BX40">
        <v>101.712</v>
      </c>
      <c r="BY40">
        <v>9.9985136666666696E-2</v>
      </c>
      <c r="BZ40">
        <v>34.671066666666697</v>
      </c>
      <c r="CA40">
        <v>35.058616666666701</v>
      </c>
      <c r="CB40">
        <v>999.9</v>
      </c>
      <c r="CC40">
        <v>0</v>
      </c>
      <c r="CD40">
        <v>0</v>
      </c>
      <c r="CE40">
        <v>10006.026666666699</v>
      </c>
      <c r="CF40">
        <v>0</v>
      </c>
      <c r="CG40">
        <v>276.61290000000002</v>
      </c>
      <c r="CH40">
        <v>1399.982</v>
      </c>
      <c r="CI40">
        <v>0.89999200000000001</v>
      </c>
      <c r="CJ40">
        <v>0.100008</v>
      </c>
      <c r="CK40">
        <v>0</v>
      </c>
      <c r="CL40">
        <v>943.88639999999998</v>
      </c>
      <c r="CM40">
        <v>4.9997499999999997</v>
      </c>
      <c r="CN40">
        <v>13244.3433333333</v>
      </c>
      <c r="CO40">
        <v>12177.85</v>
      </c>
      <c r="CP40">
        <v>48.731099999999998</v>
      </c>
      <c r="CQ40">
        <v>50</v>
      </c>
      <c r="CR40">
        <v>49.530999999999999</v>
      </c>
      <c r="CS40">
        <v>49.754066666666702</v>
      </c>
      <c r="CT40">
        <v>50.2603333333333</v>
      </c>
      <c r="CU40">
        <v>1255.472</v>
      </c>
      <c r="CV40">
        <v>139.51</v>
      </c>
      <c r="CW40">
        <v>0</v>
      </c>
      <c r="CX40">
        <v>219.40000009536701</v>
      </c>
      <c r="CY40">
        <v>0</v>
      </c>
      <c r="CZ40">
        <v>943.90049999999997</v>
      </c>
      <c r="DA40">
        <v>-32.899453018533102</v>
      </c>
      <c r="DB40">
        <v>-481.82222252183101</v>
      </c>
      <c r="DC40">
        <v>13244.4807692308</v>
      </c>
      <c r="DD40">
        <v>15</v>
      </c>
      <c r="DE40">
        <v>1605301752.0999999</v>
      </c>
      <c r="DF40" t="s">
        <v>382</v>
      </c>
      <c r="DG40">
        <v>1605301752.0999999</v>
      </c>
      <c r="DH40">
        <v>1605301745.0999999</v>
      </c>
      <c r="DI40">
        <v>4</v>
      </c>
      <c r="DJ40">
        <v>0.11799999999999999</v>
      </c>
      <c r="DK40">
        <v>0.378</v>
      </c>
      <c r="DL40">
        <v>2.3119999999999998</v>
      </c>
      <c r="DM40">
        <v>0.57499999999999996</v>
      </c>
      <c r="DN40">
        <v>400</v>
      </c>
      <c r="DO40">
        <v>31</v>
      </c>
      <c r="DP40">
        <v>0.11</v>
      </c>
      <c r="DQ40">
        <v>0.03</v>
      </c>
      <c r="DR40">
        <v>7.7226816996522603</v>
      </c>
      <c r="DS40">
        <v>0.26959076430048401</v>
      </c>
      <c r="DT40">
        <v>2.4554314230488102E-2</v>
      </c>
      <c r="DU40">
        <v>1</v>
      </c>
      <c r="DV40">
        <v>-9.7022025806451602</v>
      </c>
      <c r="DW40">
        <v>-0.450095322580638</v>
      </c>
      <c r="DX40">
        <v>3.7787263084335498E-2</v>
      </c>
      <c r="DY40">
        <v>0</v>
      </c>
      <c r="DZ40">
        <v>1.07164193548387</v>
      </c>
      <c r="EA40">
        <v>0.30413661290322502</v>
      </c>
      <c r="EB40">
        <v>2.27748563140335E-2</v>
      </c>
      <c r="EC40">
        <v>0</v>
      </c>
      <c r="ED40">
        <v>1</v>
      </c>
      <c r="EE40">
        <v>3</v>
      </c>
      <c r="EF40" t="s">
        <v>318</v>
      </c>
      <c r="EG40">
        <v>100</v>
      </c>
      <c r="EH40">
        <v>100</v>
      </c>
      <c r="EI40">
        <v>2.3119999999999998</v>
      </c>
      <c r="EJ40">
        <v>0.57540000000000002</v>
      </c>
      <c r="EK40">
        <v>2.3122999999998801</v>
      </c>
      <c r="EL40">
        <v>0</v>
      </c>
      <c r="EM40">
        <v>0</v>
      </c>
      <c r="EN40">
        <v>0</v>
      </c>
      <c r="EO40">
        <v>0.575430000000001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20.399999999999999</v>
      </c>
      <c r="EX40">
        <v>20.5</v>
      </c>
      <c r="EY40">
        <v>2</v>
      </c>
      <c r="EZ40">
        <v>512.54399999999998</v>
      </c>
      <c r="FA40">
        <v>525.71600000000001</v>
      </c>
      <c r="FB40">
        <v>33.259</v>
      </c>
      <c r="FC40">
        <v>32.191200000000002</v>
      </c>
      <c r="FD40">
        <v>30</v>
      </c>
      <c r="FE40">
        <v>32.059699999999999</v>
      </c>
      <c r="FF40">
        <v>32.015099999999997</v>
      </c>
      <c r="FG40">
        <v>22.3934</v>
      </c>
      <c r="FH40">
        <v>0</v>
      </c>
      <c r="FI40">
        <v>100</v>
      </c>
      <c r="FJ40">
        <v>-999.9</v>
      </c>
      <c r="FK40">
        <v>400</v>
      </c>
      <c r="FL40">
        <v>35.567799999999998</v>
      </c>
      <c r="FM40">
        <v>101.535</v>
      </c>
      <c r="FN40">
        <v>100.849</v>
      </c>
    </row>
    <row r="41" spans="1:170" x14ac:dyDescent="0.25">
      <c r="A41">
        <v>25</v>
      </c>
      <c r="B41">
        <v>1605303181</v>
      </c>
      <c r="C41">
        <v>5436.5</v>
      </c>
      <c r="D41" t="s">
        <v>404</v>
      </c>
      <c r="E41" t="s">
        <v>405</v>
      </c>
      <c r="F41" t="s">
        <v>406</v>
      </c>
      <c r="G41" t="s">
        <v>286</v>
      </c>
      <c r="H41">
        <v>1605303173</v>
      </c>
      <c r="I41">
        <f t="shared" si="0"/>
        <v>2.5427643994865947E-3</v>
      </c>
      <c r="J41">
        <f t="shared" si="1"/>
        <v>10.964866874469433</v>
      </c>
      <c r="K41">
        <f t="shared" si="2"/>
        <v>385.655741935484</v>
      </c>
      <c r="L41">
        <f t="shared" si="3"/>
        <v>263.01570046330153</v>
      </c>
      <c r="M41">
        <f t="shared" si="4"/>
        <v>26.779112120463207</v>
      </c>
      <c r="N41">
        <f t="shared" si="5"/>
        <v>39.265786548099037</v>
      </c>
      <c r="O41">
        <f t="shared" si="6"/>
        <v>0.15770139910070732</v>
      </c>
      <c r="P41">
        <f t="shared" si="7"/>
        <v>2.9595912138218758</v>
      </c>
      <c r="Q41">
        <f t="shared" si="8"/>
        <v>0.15317742405864992</v>
      </c>
      <c r="R41">
        <f t="shared" si="9"/>
        <v>9.6131541202154558E-2</v>
      </c>
      <c r="S41">
        <f t="shared" si="10"/>
        <v>231.28738647296493</v>
      </c>
      <c r="T41">
        <f t="shared" si="11"/>
        <v>35.309007989333985</v>
      </c>
      <c r="U41">
        <f t="shared" si="12"/>
        <v>34.315419354838703</v>
      </c>
      <c r="V41">
        <f t="shared" si="13"/>
        <v>5.4377380251142702</v>
      </c>
      <c r="W41">
        <f t="shared" si="14"/>
        <v>69.163807155110533</v>
      </c>
      <c r="X41">
        <f t="shared" si="15"/>
        <v>3.8244624935084159</v>
      </c>
      <c r="Y41">
        <f t="shared" si="16"/>
        <v>5.5295719695294787</v>
      </c>
      <c r="Z41">
        <f t="shared" si="17"/>
        <v>1.6132755316058542</v>
      </c>
      <c r="AA41">
        <f t="shared" si="18"/>
        <v>-112.13591001735882</v>
      </c>
      <c r="AB41">
        <f t="shared" si="19"/>
        <v>48.06746336010179</v>
      </c>
      <c r="AC41">
        <f t="shared" si="20"/>
        <v>3.7733081926093854</v>
      </c>
      <c r="AD41">
        <f t="shared" si="21"/>
        <v>170.99224800831729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52456.091042794804</v>
      </c>
      <c r="AJ41" t="s">
        <v>287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407</v>
      </c>
      <c r="AQ41">
        <v>1031.8930769230799</v>
      </c>
      <c r="AR41">
        <v>1237.3699999999999</v>
      </c>
      <c r="AS41">
        <f t="shared" si="27"/>
        <v>0.166059402666074</v>
      </c>
      <c r="AT41">
        <v>0.5</v>
      </c>
      <c r="AU41">
        <f t="shared" si="28"/>
        <v>1180.1660426828205</v>
      </c>
      <c r="AV41">
        <f t="shared" si="29"/>
        <v>10.964866874469433</v>
      </c>
      <c r="AW41">
        <f t="shared" si="30"/>
        <v>97.988834047346785</v>
      </c>
      <c r="AX41">
        <f t="shared" si="31"/>
        <v>0.44263235733854867</v>
      </c>
      <c r="AY41">
        <f t="shared" si="32"/>
        <v>9.7805003167574026E-3</v>
      </c>
      <c r="AZ41">
        <f t="shared" si="33"/>
        <v>1.6363011871954227</v>
      </c>
      <c r="BA41" t="s">
        <v>408</v>
      </c>
      <c r="BB41">
        <v>689.67</v>
      </c>
      <c r="BC41">
        <f t="shared" si="34"/>
        <v>547.69999999999993</v>
      </c>
      <c r="BD41">
        <f t="shared" si="35"/>
        <v>0.37516327017878404</v>
      </c>
      <c r="BE41">
        <f t="shared" si="36"/>
        <v>0.78708681742024023</v>
      </c>
      <c r="BF41">
        <f t="shared" si="37"/>
        <v>0.39371459818618315</v>
      </c>
      <c r="BG41">
        <f t="shared" si="38"/>
        <v>0.79506304627823976</v>
      </c>
      <c r="BH41">
        <f t="shared" si="39"/>
        <v>1399.9774193548401</v>
      </c>
      <c r="BI41">
        <f t="shared" si="40"/>
        <v>1180.1660426828205</v>
      </c>
      <c r="BJ41">
        <f t="shared" si="41"/>
        <v>0.84298934137572257</v>
      </c>
      <c r="BK41">
        <f t="shared" si="42"/>
        <v>0.19597868275144512</v>
      </c>
      <c r="BL41">
        <v>6</v>
      </c>
      <c r="BM41">
        <v>0.5</v>
      </c>
      <c r="BN41" t="s">
        <v>290</v>
      </c>
      <c r="BO41">
        <v>2</v>
      </c>
      <c r="BP41">
        <v>1605303173</v>
      </c>
      <c r="BQ41">
        <v>385.655741935484</v>
      </c>
      <c r="BR41">
        <v>399.99003225806501</v>
      </c>
      <c r="BS41">
        <v>37.562622580645197</v>
      </c>
      <c r="BT41">
        <v>34.625983870967701</v>
      </c>
      <c r="BU41">
        <v>383.34338709677399</v>
      </c>
      <c r="BV41">
        <v>36.987193548387097</v>
      </c>
      <c r="BW41">
        <v>500.01074193548402</v>
      </c>
      <c r="BX41">
        <v>101.715677419355</v>
      </c>
      <c r="BY41">
        <v>9.9963522580645198E-2</v>
      </c>
      <c r="BZ41">
        <v>34.616674193548398</v>
      </c>
      <c r="CA41">
        <v>34.315419354838703</v>
      </c>
      <c r="CB41">
        <v>999.9</v>
      </c>
      <c r="CC41">
        <v>0</v>
      </c>
      <c r="CD41">
        <v>0</v>
      </c>
      <c r="CE41">
        <v>10000.6825806452</v>
      </c>
      <c r="CF41">
        <v>0</v>
      </c>
      <c r="CG41">
        <v>253.568096774194</v>
      </c>
      <c r="CH41">
        <v>1399.9774193548401</v>
      </c>
      <c r="CI41">
        <v>0.89999674193548396</v>
      </c>
      <c r="CJ41">
        <v>0.10000333870967699</v>
      </c>
      <c r="CK41">
        <v>0</v>
      </c>
      <c r="CL41">
        <v>1032.1909677419401</v>
      </c>
      <c r="CM41">
        <v>4.9997499999999997</v>
      </c>
      <c r="CN41">
        <v>14560.8290322581</v>
      </c>
      <c r="CO41">
        <v>12177.835483871</v>
      </c>
      <c r="CP41">
        <v>48.814032258064501</v>
      </c>
      <c r="CQ41">
        <v>50.008000000000003</v>
      </c>
      <c r="CR41">
        <v>49.6148387096774</v>
      </c>
      <c r="CS41">
        <v>49.758000000000003</v>
      </c>
      <c r="CT41">
        <v>50.378999999999998</v>
      </c>
      <c r="CU41">
        <v>1255.4770967741899</v>
      </c>
      <c r="CV41">
        <v>139.50032258064499</v>
      </c>
      <c r="CW41">
        <v>0</v>
      </c>
      <c r="CX41">
        <v>204.10000014305101</v>
      </c>
      <c r="CY41">
        <v>0</v>
      </c>
      <c r="CZ41">
        <v>1031.8930769230799</v>
      </c>
      <c r="DA41">
        <v>-33.161025630898401</v>
      </c>
      <c r="DB41">
        <v>-502.24615382230701</v>
      </c>
      <c r="DC41">
        <v>14556.2038461538</v>
      </c>
      <c r="DD41">
        <v>15</v>
      </c>
      <c r="DE41">
        <v>1605301752.0999999</v>
      </c>
      <c r="DF41" t="s">
        <v>382</v>
      </c>
      <c r="DG41">
        <v>1605301752.0999999</v>
      </c>
      <c r="DH41">
        <v>1605301745.0999999</v>
      </c>
      <c r="DI41">
        <v>4</v>
      </c>
      <c r="DJ41">
        <v>0.11799999999999999</v>
      </c>
      <c r="DK41">
        <v>0.378</v>
      </c>
      <c r="DL41">
        <v>2.3119999999999998</v>
      </c>
      <c r="DM41">
        <v>0.57499999999999996</v>
      </c>
      <c r="DN41">
        <v>400</v>
      </c>
      <c r="DO41">
        <v>31</v>
      </c>
      <c r="DP41">
        <v>0.11</v>
      </c>
      <c r="DQ41">
        <v>0.03</v>
      </c>
      <c r="DR41">
        <v>10.952185374701999</v>
      </c>
      <c r="DS41">
        <v>0.69846868789610095</v>
      </c>
      <c r="DT41">
        <v>5.9251995516419499E-2</v>
      </c>
      <c r="DU41">
        <v>0</v>
      </c>
      <c r="DV41">
        <v>-14.325519354838701</v>
      </c>
      <c r="DW41">
        <v>-0.88008387096771401</v>
      </c>
      <c r="DX41">
        <v>7.3698607766229399E-2</v>
      </c>
      <c r="DY41">
        <v>0</v>
      </c>
      <c r="DZ41">
        <v>2.9351874193548402</v>
      </c>
      <c r="EA41">
        <v>0.169208709677415</v>
      </c>
      <c r="EB41">
        <v>1.26500024143162E-2</v>
      </c>
      <c r="EC41">
        <v>1</v>
      </c>
      <c r="ED41">
        <v>1</v>
      </c>
      <c r="EE41">
        <v>3</v>
      </c>
      <c r="EF41" t="s">
        <v>318</v>
      </c>
      <c r="EG41">
        <v>100</v>
      </c>
      <c r="EH41">
        <v>100</v>
      </c>
      <c r="EI41">
        <v>2.3119999999999998</v>
      </c>
      <c r="EJ41">
        <v>0.57550000000000001</v>
      </c>
      <c r="EK41">
        <v>2.3122999999998801</v>
      </c>
      <c r="EL41">
        <v>0</v>
      </c>
      <c r="EM41">
        <v>0</v>
      </c>
      <c r="EN41">
        <v>0</v>
      </c>
      <c r="EO41">
        <v>0.575430000000001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23.8</v>
      </c>
      <c r="EX41">
        <v>23.9</v>
      </c>
      <c r="EY41">
        <v>2</v>
      </c>
      <c r="EZ41">
        <v>503.07</v>
      </c>
      <c r="FA41">
        <v>525.57100000000003</v>
      </c>
      <c r="FB41">
        <v>33.283200000000001</v>
      </c>
      <c r="FC41">
        <v>32.191200000000002</v>
      </c>
      <c r="FD41">
        <v>30.0002</v>
      </c>
      <c r="FE41">
        <v>32.054000000000002</v>
      </c>
      <c r="FF41">
        <v>32.009500000000003</v>
      </c>
      <c r="FG41">
        <v>22.404299999999999</v>
      </c>
      <c r="FH41">
        <v>0</v>
      </c>
      <c r="FI41">
        <v>100</v>
      </c>
      <c r="FJ41">
        <v>-999.9</v>
      </c>
      <c r="FK41">
        <v>400</v>
      </c>
      <c r="FL41">
        <v>35.692799999999998</v>
      </c>
      <c r="FM41">
        <v>101.53</v>
      </c>
      <c r="FN41">
        <v>100.858</v>
      </c>
    </row>
    <row r="42" spans="1:170" x14ac:dyDescent="0.25">
      <c r="A42">
        <v>26</v>
      </c>
      <c r="B42">
        <v>1605303430</v>
      </c>
      <c r="C42">
        <v>5685.5</v>
      </c>
      <c r="D42" t="s">
        <v>409</v>
      </c>
      <c r="E42" t="s">
        <v>410</v>
      </c>
      <c r="F42" t="s">
        <v>406</v>
      </c>
      <c r="G42" t="s">
        <v>286</v>
      </c>
      <c r="H42">
        <v>1605303422</v>
      </c>
      <c r="I42">
        <f t="shared" si="0"/>
        <v>6.1303052766702249E-3</v>
      </c>
      <c r="J42">
        <f t="shared" si="1"/>
        <v>14.912421045423606</v>
      </c>
      <c r="K42">
        <f t="shared" si="2"/>
        <v>379.28967741935497</v>
      </c>
      <c r="L42">
        <f t="shared" si="3"/>
        <v>298.32656037887853</v>
      </c>
      <c r="M42">
        <f t="shared" si="4"/>
        <v>30.374530721444877</v>
      </c>
      <c r="N42">
        <f t="shared" si="5"/>
        <v>38.617902289590376</v>
      </c>
      <c r="O42">
        <f t="shared" si="6"/>
        <v>0.35480502465603536</v>
      </c>
      <c r="P42">
        <f t="shared" si="7"/>
        <v>2.9603107125641865</v>
      </c>
      <c r="Q42">
        <f t="shared" si="8"/>
        <v>0.33276007167042626</v>
      </c>
      <c r="R42">
        <f t="shared" si="9"/>
        <v>0.20984145454770411</v>
      </c>
      <c r="S42">
        <f t="shared" si="10"/>
        <v>231.29001891890195</v>
      </c>
      <c r="T42">
        <f t="shared" si="11"/>
        <v>34.429812315287535</v>
      </c>
      <c r="U42">
        <f t="shared" si="12"/>
        <v>33.668119354838701</v>
      </c>
      <c r="V42">
        <f t="shared" si="13"/>
        <v>5.2448908857816727</v>
      </c>
      <c r="W42">
        <f t="shared" si="14"/>
        <v>62.239848810911347</v>
      </c>
      <c r="X42">
        <f t="shared" si="15"/>
        <v>3.4492529156727167</v>
      </c>
      <c r="Y42">
        <f t="shared" si="16"/>
        <v>5.54187225960617</v>
      </c>
      <c r="Z42">
        <f t="shared" si="17"/>
        <v>1.795637970108956</v>
      </c>
      <c r="AA42">
        <f t="shared" si="18"/>
        <v>-270.3464627011569</v>
      </c>
      <c r="AB42">
        <f t="shared" si="19"/>
        <v>157.7727550313665</v>
      </c>
      <c r="AC42">
        <f t="shared" si="20"/>
        <v>12.345572354498627</v>
      </c>
      <c r="AD42">
        <f t="shared" si="21"/>
        <v>131.06188360361017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52469.80822376522</v>
      </c>
      <c r="AJ42" t="s">
        <v>287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411</v>
      </c>
      <c r="AQ42">
        <v>1066.72076923077</v>
      </c>
      <c r="AR42">
        <v>1338.62</v>
      </c>
      <c r="AS42">
        <f t="shared" si="27"/>
        <v>0.20311905601980396</v>
      </c>
      <c r="AT42">
        <v>0.5</v>
      </c>
      <c r="AU42">
        <f t="shared" si="28"/>
        <v>1180.1779168763992</v>
      </c>
      <c r="AV42">
        <f t="shared" si="29"/>
        <v>14.912421045423606</v>
      </c>
      <c r="AW42">
        <f t="shared" si="30"/>
        <v>119.85831220567643</v>
      </c>
      <c r="AX42">
        <f t="shared" si="31"/>
        <v>0.47374908487845685</v>
      </c>
      <c r="AY42">
        <f t="shared" si="32"/>
        <v>1.3125282471170086E-2</v>
      </c>
      <c r="AZ42">
        <f t="shared" si="33"/>
        <v>1.4368977006170536</v>
      </c>
      <c r="BA42" t="s">
        <v>412</v>
      </c>
      <c r="BB42">
        <v>704.45</v>
      </c>
      <c r="BC42">
        <f t="shared" si="34"/>
        <v>634.16999999999985</v>
      </c>
      <c r="BD42">
        <f t="shared" si="35"/>
        <v>0.42874817599260445</v>
      </c>
      <c r="BE42">
        <f t="shared" si="36"/>
        <v>0.75204779424701773</v>
      </c>
      <c r="BF42">
        <f t="shared" si="37"/>
        <v>0.43633515453914634</v>
      </c>
      <c r="BG42">
        <f t="shared" si="38"/>
        <v>0.75530420010487576</v>
      </c>
      <c r="BH42">
        <f t="shared" si="39"/>
        <v>1399.99129032258</v>
      </c>
      <c r="BI42">
        <f t="shared" si="40"/>
        <v>1180.1779168763992</v>
      </c>
      <c r="BJ42">
        <f t="shared" si="41"/>
        <v>0.842989470744827</v>
      </c>
      <c r="BK42">
        <f t="shared" si="42"/>
        <v>0.19597894148965431</v>
      </c>
      <c r="BL42">
        <v>6</v>
      </c>
      <c r="BM42">
        <v>0.5</v>
      </c>
      <c r="BN42" t="s">
        <v>290</v>
      </c>
      <c r="BO42">
        <v>2</v>
      </c>
      <c r="BP42">
        <v>1605303422</v>
      </c>
      <c r="BQ42">
        <v>379.28967741935497</v>
      </c>
      <c r="BR42">
        <v>399.97416129032302</v>
      </c>
      <c r="BS42">
        <v>33.877190322580603</v>
      </c>
      <c r="BT42">
        <v>26.7702483870968</v>
      </c>
      <c r="BU42">
        <v>376.97741935483901</v>
      </c>
      <c r="BV42">
        <v>33.301741935483903</v>
      </c>
      <c r="BW42">
        <v>500.01487096774201</v>
      </c>
      <c r="BX42">
        <v>101.716387096774</v>
      </c>
      <c r="BY42">
        <v>9.9993861290322603E-2</v>
      </c>
      <c r="BZ42">
        <v>34.656693548387103</v>
      </c>
      <c r="CA42">
        <v>33.668119354838701</v>
      </c>
      <c r="CB42">
        <v>999.9</v>
      </c>
      <c r="CC42">
        <v>0</v>
      </c>
      <c r="CD42">
        <v>0</v>
      </c>
      <c r="CE42">
        <v>10004.6935483871</v>
      </c>
      <c r="CF42">
        <v>0</v>
      </c>
      <c r="CG42">
        <v>252.55209677419401</v>
      </c>
      <c r="CH42">
        <v>1399.99129032258</v>
      </c>
      <c r="CI42">
        <v>0.89999435483871004</v>
      </c>
      <c r="CJ42">
        <v>0.100005658064516</v>
      </c>
      <c r="CK42">
        <v>0</v>
      </c>
      <c r="CL42">
        <v>1067.1219354838699</v>
      </c>
      <c r="CM42">
        <v>4.9997499999999997</v>
      </c>
      <c r="CN42">
        <v>14973.5483870968</v>
      </c>
      <c r="CO42">
        <v>12177.9516129032</v>
      </c>
      <c r="CP42">
        <v>48.862741935483903</v>
      </c>
      <c r="CQ42">
        <v>50.145000000000003</v>
      </c>
      <c r="CR42">
        <v>49.671064516129</v>
      </c>
      <c r="CS42">
        <v>49.866741935483901</v>
      </c>
      <c r="CT42">
        <v>50.417000000000002</v>
      </c>
      <c r="CU42">
        <v>1255.4835483871</v>
      </c>
      <c r="CV42">
        <v>139.50774193548401</v>
      </c>
      <c r="CW42">
        <v>0</v>
      </c>
      <c r="CX42">
        <v>248</v>
      </c>
      <c r="CY42">
        <v>0</v>
      </c>
      <c r="CZ42">
        <v>1066.72076923077</v>
      </c>
      <c r="DA42">
        <v>-64.017094057437603</v>
      </c>
      <c r="DB42">
        <v>-961.04957332370395</v>
      </c>
      <c r="DC42">
        <v>14967.819230769201</v>
      </c>
      <c r="DD42">
        <v>15</v>
      </c>
      <c r="DE42">
        <v>1605301752.0999999</v>
      </c>
      <c r="DF42" t="s">
        <v>382</v>
      </c>
      <c r="DG42">
        <v>1605301752.0999999</v>
      </c>
      <c r="DH42">
        <v>1605301745.0999999</v>
      </c>
      <c r="DI42">
        <v>4</v>
      </c>
      <c r="DJ42">
        <v>0.11799999999999999</v>
      </c>
      <c r="DK42">
        <v>0.378</v>
      </c>
      <c r="DL42">
        <v>2.3119999999999998</v>
      </c>
      <c r="DM42">
        <v>0.57499999999999996</v>
      </c>
      <c r="DN42">
        <v>400</v>
      </c>
      <c r="DO42">
        <v>31</v>
      </c>
      <c r="DP42">
        <v>0.11</v>
      </c>
      <c r="DQ42">
        <v>0.03</v>
      </c>
      <c r="DR42">
        <v>14.900944505659799</v>
      </c>
      <c r="DS42">
        <v>0.71377339473536305</v>
      </c>
      <c r="DT42">
        <v>5.6005807520988597E-2</v>
      </c>
      <c r="DU42">
        <v>0</v>
      </c>
      <c r="DV42">
        <v>-20.678577419354799</v>
      </c>
      <c r="DW42">
        <v>-0.70509193548378801</v>
      </c>
      <c r="DX42">
        <v>5.50236706229612E-2</v>
      </c>
      <c r="DY42">
        <v>0</v>
      </c>
      <c r="DZ42">
        <v>7.1095422580645202</v>
      </c>
      <c r="EA42">
        <v>-0.38248064516131203</v>
      </c>
      <c r="EB42">
        <v>3.7601719822513702E-2</v>
      </c>
      <c r="EC42">
        <v>0</v>
      </c>
      <c r="ED42">
        <v>0</v>
      </c>
      <c r="EE42">
        <v>3</v>
      </c>
      <c r="EF42" t="s">
        <v>292</v>
      </c>
      <c r="EG42">
        <v>100</v>
      </c>
      <c r="EH42">
        <v>100</v>
      </c>
      <c r="EI42">
        <v>2.3119999999999998</v>
      </c>
      <c r="EJ42">
        <v>0.57540000000000002</v>
      </c>
      <c r="EK42">
        <v>2.3122999999998801</v>
      </c>
      <c r="EL42">
        <v>0</v>
      </c>
      <c r="EM42">
        <v>0</v>
      </c>
      <c r="EN42">
        <v>0</v>
      </c>
      <c r="EO42">
        <v>0.575430000000001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28</v>
      </c>
      <c r="EX42">
        <v>28.1</v>
      </c>
      <c r="EY42">
        <v>2</v>
      </c>
      <c r="EZ42">
        <v>513.06500000000005</v>
      </c>
      <c r="FA42">
        <v>512.95600000000002</v>
      </c>
      <c r="FB42">
        <v>33.3611</v>
      </c>
      <c r="FC42">
        <v>32.2395</v>
      </c>
      <c r="FD42">
        <v>30.000299999999999</v>
      </c>
      <c r="FE42">
        <v>32.082299999999996</v>
      </c>
      <c r="FF42">
        <v>32.034799999999997</v>
      </c>
      <c r="FG42">
        <v>22.272099999999998</v>
      </c>
      <c r="FH42">
        <v>28.192499999999999</v>
      </c>
      <c r="FI42">
        <v>96.563299999999998</v>
      </c>
      <c r="FJ42">
        <v>-999.9</v>
      </c>
      <c r="FK42">
        <v>400</v>
      </c>
      <c r="FL42">
        <v>26.85</v>
      </c>
      <c r="FM42">
        <v>101.532</v>
      </c>
      <c r="FN42">
        <v>100.873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2020-11-13T13:42:54Z</dcterms:created>
  <dcterms:modified xsi:type="dcterms:W3CDTF">2021-05-13T19:09:11Z</dcterms:modified>
</cp:coreProperties>
</file>