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BB8DDFDA-7986-4874-9AD5-11978CF6BA1D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50" i="1" l="1"/>
  <c r="BJ50" i="1"/>
  <c r="BH50" i="1"/>
  <c r="BG50" i="1"/>
  <c r="BF50" i="1"/>
  <c r="BE50" i="1"/>
  <c r="BD50" i="1"/>
  <c r="BC50" i="1"/>
  <c r="AX50" i="1" s="1"/>
  <c r="AZ50" i="1"/>
  <c r="AS50" i="1"/>
  <c r="AM50" i="1"/>
  <c r="AN50" i="1" s="1"/>
  <c r="AI50" i="1"/>
  <c r="AG50" i="1"/>
  <c r="I50" i="1" s="1"/>
  <c r="Y50" i="1"/>
  <c r="X50" i="1"/>
  <c r="P50" i="1"/>
  <c r="K50" i="1"/>
  <c r="BK49" i="1"/>
  <c r="BJ49" i="1"/>
  <c r="BH49" i="1"/>
  <c r="BG49" i="1"/>
  <c r="BF49" i="1"/>
  <c r="BE49" i="1"/>
  <c r="BD49" i="1"/>
  <c r="BC49" i="1"/>
  <c r="AX49" i="1" s="1"/>
  <c r="AZ49" i="1"/>
  <c r="AS49" i="1"/>
  <c r="AN49" i="1"/>
  <c r="AM49" i="1"/>
  <c r="AI49" i="1"/>
  <c r="AG49" i="1" s="1"/>
  <c r="N49" i="1" s="1"/>
  <c r="Y49" i="1"/>
  <c r="X49" i="1"/>
  <c r="P49" i="1"/>
  <c r="K49" i="1"/>
  <c r="BK48" i="1"/>
  <c r="BJ48" i="1"/>
  <c r="BH48" i="1"/>
  <c r="BI48" i="1" s="1"/>
  <c r="BG48" i="1"/>
  <c r="BF48" i="1"/>
  <c r="BE48" i="1"/>
  <c r="BD48" i="1"/>
  <c r="BC48" i="1"/>
  <c r="AX48" i="1" s="1"/>
  <c r="AZ48" i="1"/>
  <c r="AS48" i="1"/>
  <c r="AM48" i="1"/>
  <c r="AN48" i="1" s="1"/>
  <c r="AI48" i="1"/>
  <c r="AG48" i="1" s="1"/>
  <c r="Y48" i="1"/>
  <c r="W48" i="1" s="1"/>
  <c r="X48" i="1"/>
  <c r="P48" i="1"/>
  <c r="N48" i="1"/>
  <c r="BK47" i="1"/>
  <c r="BJ47" i="1"/>
  <c r="BH47" i="1"/>
  <c r="BG47" i="1"/>
  <c r="BF47" i="1"/>
  <c r="BE47" i="1"/>
  <c r="BD47" i="1"/>
  <c r="BC47" i="1"/>
  <c r="AX47" i="1" s="1"/>
  <c r="AZ47" i="1"/>
  <c r="AS47" i="1"/>
  <c r="AN47" i="1"/>
  <c r="AM47" i="1"/>
  <c r="AI47" i="1"/>
  <c r="AG47" i="1"/>
  <c r="AH47" i="1" s="1"/>
  <c r="Y47" i="1"/>
  <c r="X47" i="1"/>
  <c r="W47" i="1" s="1"/>
  <c r="P47" i="1"/>
  <c r="BK46" i="1"/>
  <c r="BJ46" i="1"/>
  <c r="BI46" i="1" s="1"/>
  <c r="AU46" i="1" s="1"/>
  <c r="BH46" i="1"/>
  <c r="BG46" i="1"/>
  <c r="BF46" i="1"/>
  <c r="BE46" i="1"/>
  <c r="BD46" i="1"/>
  <c r="BC46" i="1"/>
  <c r="AX46" i="1" s="1"/>
  <c r="AZ46" i="1"/>
  <c r="AS46" i="1"/>
  <c r="AN46" i="1"/>
  <c r="AM46" i="1"/>
  <c r="AI46" i="1"/>
  <c r="AG46" i="1" s="1"/>
  <c r="I46" i="1" s="1"/>
  <c r="Y46" i="1"/>
  <c r="X46" i="1"/>
  <c r="S46" i="1"/>
  <c r="P46" i="1"/>
  <c r="BK45" i="1"/>
  <c r="BJ45" i="1"/>
  <c r="BH45" i="1"/>
  <c r="BG45" i="1"/>
  <c r="BF45" i="1"/>
  <c r="BE45" i="1"/>
  <c r="BD45" i="1"/>
  <c r="BC45" i="1"/>
  <c r="AX45" i="1" s="1"/>
  <c r="AZ45" i="1"/>
  <c r="AS45" i="1"/>
  <c r="AM45" i="1"/>
  <c r="AN45" i="1" s="1"/>
  <c r="AI45" i="1"/>
  <c r="AG45" i="1" s="1"/>
  <c r="Y45" i="1"/>
  <c r="X45" i="1"/>
  <c r="W45" i="1"/>
  <c r="P45" i="1"/>
  <c r="BK44" i="1"/>
  <c r="BJ44" i="1"/>
  <c r="BH44" i="1"/>
  <c r="BG44" i="1"/>
  <c r="BF44" i="1"/>
  <c r="BE44" i="1"/>
  <c r="BD44" i="1"/>
  <c r="BC44" i="1"/>
  <c r="AX44" i="1" s="1"/>
  <c r="AZ44" i="1"/>
  <c r="AS44" i="1"/>
  <c r="AM44" i="1"/>
  <c r="AN44" i="1" s="1"/>
  <c r="AI44" i="1"/>
  <c r="AG44" i="1" s="1"/>
  <c r="J44" i="1" s="1"/>
  <c r="AV44" i="1" s="1"/>
  <c r="Y44" i="1"/>
  <c r="W44" i="1" s="1"/>
  <c r="X44" i="1"/>
  <c r="P44" i="1"/>
  <c r="BK43" i="1"/>
  <c r="BJ43" i="1"/>
  <c r="BH43" i="1"/>
  <c r="BG43" i="1"/>
  <c r="BF43" i="1"/>
  <c r="BE43" i="1"/>
  <c r="BD43" i="1"/>
  <c r="BC43" i="1"/>
  <c r="AX43" i="1" s="1"/>
  <c r="AZ43" i="1"/>
  <c r="AS43" i="1"/>
  <c r="AM43" i="1"/>
  <c r="AN43" i="1" s="1"/>
  <c r="AI43" i="1"/>
  <c r="AG43" i="1" s="1"/>
  <c r="Y43" i="1"/>
  <c r="X43" i="1"/>
  <c r="W43" i="1" s="1"/>
  <c r="P43" i="1"/>
  <c r="BK42" i="1"/>
  <c r="BJ42" i="1"/>
  <c r="BH42" i="1"/>
  <c r="BI42" i="1" s="1"/>
  <c r="BG42" i="1"/>
  <c r="BF42" i="1"/>
  <c r="BE42" i="1"/>
  <c r="BD42" i="1"/>
  <c r="BC42" i="1"/>
  <c r="AZ42" i="1"/>
  <c r="AX42" i="1"/>
  <c r="AS42" i="1"/>
  <c r="AM42" i="1"/>
  <c r="AN42" i="1" s="1"/>
  <c r="AI42" i="1"/>
  <c r="AG42" i="1" s="1"/>
  <c r="Y42" i="1"/>
  <c r="X42" i="1"/>
  <c r="W42" i="1" s="1"/>
  <c r="P42" i="1"/>
  <c r="BK41" i="1"/>
  <c r="BJ41" i="1"/>
  <c r="BH41" i="1"/>
  <c r="BG41" i="1"/>
  <c r="BF41" i="1"/>
  <c r="BE41" i="1"/>
  <c r="BD41" i="1"/>
  <c r="BC41" i="1"/>
  <c r="AX41" i="1" s="1"/>
  <c r="AZ41" i="1"/>
  <c r="AS41" i="1"/>
  <c r="AM41" i="1"/>
  <c r="AN41" i="1" s="1"/>
  <c r="AI41" i="1"/>
  <c r="AG41" i="1" s="1"/>
  <c r="N41" i="1" s="1"/>
  <c r="Y41" i="1"/>
  <c r="X41" i="1"/>
  <c r="P41" i="1"/>
  <c r="BK40" i="1"/>
  <c r="BJ40" i="1"/>
  <c r="BI40" i="1" s="1"/>
  <c r="AU40" i="1" s="1"/>
  <c r="BH40" i="1"/>
  <c r="BG40" i="1"/>
  <c r="BF40" i="1"/>
  <c r="BE40" i="1"/>
  <c r="BD40" i="1"/>
  <c r="BC40" i="1"/>
  <c r="AX40" i="1" s="1"/>
  <c r="AZ40" i="1"/>
  <c r="AS40" i="1"/>
  <c r="AN40" i="1"/>
  <c r="AM40" i="1"/>
  <c r="AI40" i="1"/>
  <c r="AG40" i="1" s="1"/>
  <c r="K40" i="1" s="1"/>
  <c r="Y40" i="1"/>
  <c r="X40" i="1"/>
  <c r="W40" i="1" s="1"/>
  <c r="P40" i="1"/>
  <c r="BK39" i="1"/>
  <c r="BJ39" i="1"/>
  <c r="BH39" i="1"/>
  <c r="BG39" i="1"/>
  <c r="BF39" i="1"/>
  <c r="BE39" i="1"/>
  <c r="BD39" i="1"/>
  <c r="BC39" i="1"/>
  <c r="AZ39" i="1"/>
  <c r="AX39" i="1"/>
  <c r="AS39" i="1"/>
  <c r="AN39" i="1"/>
  <c r="AM39" i="1"/>
  <c r="AI39" i="1"/>
  <c r="AG39" i="1" s="1"/>
  <c r="Y39" i="1"/>
  <c r="X39" i="1"/>
  <c r="P39" i="1"/>
  <c r="BK38" i="1"/>
  <c r="BJ38" i="1"/>
  <c r="BI38" i="1"/>
  <c r="AU38" i="1" s="1"/>
  <c r="BH38" i="1"/>
  <c r="BG38" i="1"/>
  <c r="BF38" i="1"/>
  <c r="BE38" i="1"/>
  <c r="BD38" i="1"/>
  <c r="BC38" i="1"/>
  <c r="AX38" i="1" s="1"/>
  <c r="AZ38" i="1"/>
  <c r="AS38" i="1"/>
  <c r="AW38" i="1" s="1"/>
  <c r="AM38" i="1"/>
  <c r="AN38" i="1" s="1"/>
  <c r="AI38" i="1"/>
  <c r="AG38" i="1" s="1"/>
  <c r="J38" i="1" s="1"/>
  <c r="AV38" i="1" s="1"/>
  <c r="AY38" i="1" s="1"/>
  <c r="Y38" i="1"/>
  <c r="W38" i="1" s="1"/>
  <c r="X38" i="1"/>
  <c r="P38" i="1"/>
  <c r="BK37" i="1"/>
  <c r="BJ37" i="1"/>
  <c r="BH37" i="1"/>
  <c r="BG37" i="1"/>
  <c r="BF37" i="1"/>
  <c r="BE37" i="1"/>
  <c r="BD37" i="1"/>
  <c r="BC37" i="1"/>
  <c r="AX37" i="1" s="1"/>
  <c r="AZ37" i="1"/>
  <c r="AS37" i="1"/>
  <c r="AM37" i="1"/>
  <c r="AN37" i="1" s="1"/>
  <c r="AI37" i="1"/>
  <c r="AG37" i="1" s="1"/>
  <c r="N37" i="1" s="1"/>
  <c r="Y37" i="1"/>
  <c r="W37" i="1" s="1"/>
  <c r="X37" i="1"/>
  <c r="P37" i="1"/>
  <c r="BK36" i="1"/>
  <c r="BJ36" i="1"/>
  <c r="BH36" i="1"/>
  <c r="BG36" i="1"/>
  <c r="BF36" i="1"/>
  <c r="BE36" i="1"/>
  <c r="BD36" i="1"/>
  <c r="BC36" i="1"/>
  <c r="AX36" i="1" s="1"/>
  <c r="AZ36" i="1"/>
  <c r="AS36" i="1"/>
  <c r="AM36" i="1"/>
  <c r="AN36" i="1" s="1"/>
  <c r="AI36" i="1"/>
  <c r="AG36" i="1" s="1"/>
  <c r="AH36" i="1"/>
  <c r="Y36" i="1"/>
  <c r="X36" i="1"/>
  <c r="W36" i="1" s="1"/>
  <c r="P36" i="1"/>
  <c r="BK35" i="1"/>
  <c r="BJ35" i="1"/>
  <c r="BH35" i="1"/>
  <c r="BG35" i="1"/>
  <c r="BF35" i="1"/>
  <c r="BE35" i="1"/>
  <c r="BD35" i="1"/>
  <c r="BC35" i="1"/>
  <c r="AX35" i="1" s="1"/>
  <c r="AZ35" i="1"/>
  <c r="AS35" i="1"/>
  <c r="AM35" i="1"/>
  <c r="AN35" i="1" s="1"/>
  <c r="AI35" i="1"/>
  <c r="AG35" i="1" s="1"/>
  <c r="J35" i="1" s="1"/>
  <c r="AV35" i="1" s="1"/>
  <c r="Y35" i="1"/>
  <c r="X35" i="1"/>
  <c r="P35" i="1"/>
  <c r="K35" i="1"/>
  <c r="BK34" i="1"/>
  <c r="BJ34" i="1"/>
  <c r="BH34" i="1"/>
  <c r="BG34" i="1"/>
  <c r="BF34" i="1"/>
  <c r="BE34" i="1"/>
  <c r="BD34" i="1"/>
  <c r="BC34" i="1"/>
  <c r="AX34" i="1" s="1"/>
  <c r="AZ34" i="1"/>
  <c r="AS34" i="1"/>
  <c r="AN34" i="1"/>
  <c r="AM34" i="1"/>
  <c r="AI34" i="1"/>
  <c r="AG34" i="1" s="1"/>
  <c r="Y34" i="1"/>
  <c r="X34" i="1"/>
  <c r="P34" i="1"/>
  <c r="BK33" i="1"/>
  <c r="BJ33" i="1"/>
  <c r="BI33" i="1"/>
  <c r="BH33" i="1"/>
  <c r="BG33" i="1"/>
  <c r="BF33" i="1"/>
  <c r="BE33" i="1"/>
  <c r="BD33" i="1"/>
  <c r="BC33" i="1"/>
  <c r="AX33" i="1" s="1"/>
  <c r="AZ33" i="1"/>
  <c r="AS33" i="1"/>
  <c r="AN33" i="1"/>
  <c r="AM33" i="1"/>
  <c r="AI33" i="1"/>
  <c r="AG33" i="1" s="1"/>
  <c r="K33" i="1" s="1"/>
  <c r="Y33" i="1"/>
  <c r="X33" i="1"/>
  <c r="W33" i="1" s="1"/>
  <c r="P33" i="1"/>
  <c r="BK32" i="1"/>
  <c r="BJ32" i="1"/>
  <c r="BI32" i="1"/>
  <c r="AU32" i="1" s="1"/>
  <c r="BH32" i="1"/>
  <c r="BG32" i="1"/>
  <c r="BF32" i="1"/>
  <c r="BE32" i="1"/>
  <c r="BD32" i="1"/>
  <c r="BC32" i="1"/>
  <c r="AX32" i="1" s="1"/>
  <c r="AZ32" i="1"/>
  <c r="AS32" i="1"/>
  <c r="AN32" i="1"/>
  <c r="AM32" i="1"/>
  <c r="AI32" i="1"/>
  <c r="AG32" i="1" s="1"/>
  <c r="Y32" i="1"/>
  <c r="X32" i="1"/>
  <c r="S32" i="1"/>
  <c r="P32" i="1"/>
  <c r="N32" i="1"/>
  <c r="K32" i="1"/>
  <c r="I32" i="1"/>
  <c r="AA32" i="1" s="1"/>
  <c r="BK31" i="1"/>
  <c r="BJ31" i="1"/>
  <c r="BH31" i="1"/>
  <c r="BG31" i="1"/>
  <c r="BF31" i="1"/>
  <c r="BE31" i="1"/>
  <c r="BD31" i="1"/>
  <c r="BC31" i="1"/>
  <c r="AZ31" i="1"/>
  <c r="AX31" i="1"/>
  <c r="AS31" i="1"/>
  <c r="AN31" i="1"/>
  <c r="AM31" i="1"/>
  <c r="AI31" i="1"/>
  <c r="AG31" i="1" s="1"/>
  <c r="I31" i="1" s="1"/>
  <c r="Y31" i="1"/>
  <c r="X31" i="1"/>
  <c r="W31" i="1" s="1"/>
  <c r="P31" i="1"/>
  <c r="BK30" i="1"/>
  <c r="S30" i="1" s="1"/>
  <c r="BJ30" i="1"/>
  <c r="BI30" i="1"/>
  <c r="AU30" i="1" s="1"/>
  <c r="BH30" i="1"/>
  <c r="BG30" i="1"/>
  <c r="BF30" i="1"/>
  <c r="BE30" i="1"/>
  <c r="BD30" i="1"/>
  <c r="BC30" i="1"/>
  <c r="AX30" i="1" s="1"/>
  <c r="AZ30" i="1"/>
  <c r="AW30" i="1"/>
  <c r="AS30" i="1"/>
  <c r="AM30" i="1"/>
  <c r="AN30" i="1" s="1"/>
  <c r="AI30" i="1"/>
  <c r="AG30" i="1"/>
  <c r="I30" i="1" s="1"/>
  <c r="Y30" i="1"/>
  <c r="X30" i="1"/>
  <c r="W30" i="1" s="1"/>
  <c r="P30" i="1"/>
  <c r="BK29" i="1"/>
  <c r="BJ29" i="1"/>
  <c r="BI29" i="1" s="1"/>
  <c r="AU29" i="1" s="1"/>
  <c r="AW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N29" i="1" s="1"/>
  <c r="Y29" i="1"/>
  <c r="X29" i="1"/>
  <c r="W29" i="1" s="1"/>
  <c r="P29" i="1"/>
  <c r="K29" i="1"/>
  <c r="BK28" i="1"/>
  <c r="BJ28" i="1"/>
  <c r="BI28" i="1" s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AH28" i="1" s="1"/>
  <c r="Y28" i="1"/>
  <c r="W28" i="1" s="1"/>
  <c r="X28" i="1"/>
  <c r="P28" i="1"/>
  <c r="BK27" i="1"/>
  <c r="BJ27" i="1"/>
  <c r="BI27" i="1" s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AH27" i="1"/>
  <c r="Y27" i="1"/>
  <c r="W27" i="1" s="1"/>
  <c r="X27" i="1"/>
  <c r="P27" i="1"/>
  <c r="N27" i="1"/>
  <c r="K27" i="1"/>
  <c r="J27" i="1"/>
  <c r="AV27" i="1" s="1"/>
  <c r="I27" i="1"/>
  <c r="AA27" i="1" s="1"/>
  <c r="BK26" i="1"/>
  <c r="BJ26" i="1"/>
  <c r="BI26" i="1" s="1"/>
  <c r="S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AH25" i="1" s="1"/>
  <c r="Y25" i="1"/>
  <c r="X25" i="1"/>
  <c r="W25" i="1" s="1"/>
  <c r="P25" i="1"/>
  <c r="BK24" i="1"/>
  <c r="BJ24" i="1"/>
  <c r="BI24" i="1" s="1"/>
  <c r="AU24" i="1" s="1"/>
  <c r="BH24" i="1"/>
  <c r="BG24" i="1"/>
  <c r="BF24" i="1"/>
  <c r="BE24" i="1"/>
  <c r="BD24" i="1"/>
  <c r="BC24" i="1"/>
  <c r="AX24" i="1" s="1"/>
  <c r="AZ24" i="1"/>
  <c r="AW24" i="1"/>
  <c r="AS24" i="1"/>
  <c r="AM24" i="1"/>
  <c r="AN24" i="1" s="1"/>
  <c r="AI24" i="1"/>
  <c r="AG24" i="1" s="1"/>
  <c r="K24" i="1" s="1"/>
  <c r="Y24" i="1"/>
  <c r="W24" i="1" s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I23" i="1" s="1"/>
  <c r="Y23" i="1"/>
  <c r="X23" i="1"/>
  <c r="W23" i="1"/>
  <c r="P23" i="1"/>
  <c r="K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AH22" i="1" s="1"/>
  <c r="Y22" i="1"/>
  <c r="X22" i="1"/>
  <c r="W22" i="1" s="1"/>
  <c r="P22" i="1"/>
  <c r="BK21" i="1"/>
  <c r="BJ21" i="1"/>
  <c r="BH21" i="1"/>
  <c r="BI21" i="1" s="1"/>
  <c r="AU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AH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W20" i="1" s="1"/>
  <c r="X20" i="1"/>
  <c r="P20" i="1"/>
  <c r="BK19" i="1"/>
  <c r="BJ19" i="1"/>
  <c r="BI19" i="1" s="1"/>
  <c r="BH19" i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K19" i="1" s="1"/>
  <c r="AH19" i="1"/>
  <c r="Y19" i="1"/>
  <c r="X19" i="1"/>
  <c r="P19" i="1"/>
  <c r="BK18" i="1"/>
  <c r="BJ18" i="1"/>
  <c r="BI18" i="1"/>
  <c r="S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K18" i="1" s="1"/>
  <c r="Y18" i="1"/>
  <c r="X18" i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J17" i="1" s="1"/>
  <c r="AV17" i="1" s="1"/>
  <c r="Y17" i="1"/>
  <c r="X17" i="1"/>
  <c r="W17" i="1"/>
  <c r="P17" i="1"/>
  <c r="I43" i="1" l="1"/>
  <c r="J43" i="1"/>
  <c r="AV43" i="1" s="1"/>
  <c r="AH43" i="1"/>
  <c r="K43" i="1"/>
  <c r="AU48" i="1"/>
  <c r="S48" i="1"/>
  <c r="T46" i="1"/>
  <c r="U46" i="1" s="1"/>
  <c r="V46" i="1" s="1"/>
  <c r="Z46" i="1" s="1"/>
  <c r="N20" i="1"/>
  <c r="K20" i="1"/>
  <c r="J33" i="1"/>
  <c r="AV33" i="1" s="1"/>
  <c r="BI17" i="1"/>
  <c r="BI20" i="1"/>
  <c r="AU20" i="1" s="1"/>
  <c r="AW20" i="1" s="1"/>
  <c r="S23" i="1"/>
  <c r="T23" i="1" s="1"/>
  <c r="U23" i="1" s="1"/>
  <c r="AC23" i="1" s="1"/>
  <c r="AD23" i="1" s="1"/>
  <c r="J28" i="1"/>
  <c r="AV28" i="1" s="1"/>
  <c r="J30" i="1"/>
  <c r="AV30" i="1" s="1"/>
  <c r="AY30" i="1" s="1"/>
  <c r="N33" i="1"/>
  <c r="N40" i="1"/>
  <c r="J46" i="1"/>
  <c r="AV46" i="1" s="1"/>
  <c r="AY46" i="1" s="1"/>
  <c r="W50" i="1"/>
  <c r="AU18" i="1"/>
  <c r="S40" i="1"/>
  <c r="BI49" i="1"/>
  <c r="AW18" i="1"/>
  <c r="K21" i="1"/>
  <c r="S24" i="1"/>
  <c r="J29" i="1"/>
  <c r="AV29" i="1" s="1"/>
  <c r="AY29" i="1" s="1"/>
  <c r="W35" i="1"/>
  <c r="BI37" i="1"/>
  <c r="K41" i="1"/>
  <c r="BI44" i="1"/>
  <c r="AU44" i="1" s="1"/>
  <c r="AW44" i="1" s="1"/>
  <c r="BI47" i="1"/>
  <c r="S47" i="1" s="1"/>
  <c r="AH50" i="1"/>
  <c r="S42" i="1"/>
  <c r="J50" i="1"/>
  <c r="AV50" i="1" s="1"/>
  <c r="W21" i="1"/>
  <c r="J23" i="1"/>
  <c r="AV23" i="1" s="1"/>
  <c r="BI31" i="1"/>
  <c r="AU31" i="1" s="1"/>
  <c r="AW31" i="1" s="1"/>
  <c r="W32" i="1"/>
  <c r="I33" i="1"/>
  <c r="AA33" i="1" s="1"/>
  <c r="AH33" i="1"/>
  <c r="BI34" i="1"/>
  <c r="BI39" i="1"/>
  <c r="W41" i="1"/>
  <c r="BI45" i="1"/>
  <c r="W46" i="1"/>
  <c r="W49" i="1"/>
  <c r="BI50" i="1"/>
  <c r="S50" i="1" s="1"/>
  <c r="N50" i="1"/>
  <c r="AW48" i="1"/>
  <c r="K17" i="1"/>
  <c r="W18" i="1"/>
  <c r="N23" i="1"/>
  <c r="BI25" i="1"/>
  <c r="AU25" i="1" s="1"/>
  <c r="AW25" i="1" s="1"/>
  <c r="W34" i="1"/>
  <c r="BI36" i="1"/>
  <c r="AU36" i="1" s="1"/>
  <c r="AW36" i="1" s="1"/>
  <c r="AW40" i="1"/>
  <c r="AH41" i="1"/>
  <c r="AU19" i="1"/>
  <c r="S19" i="1"/>
  <c r="AA30" i="1"/>
  <c r="T30" i="1"/>
  <c r="U30" i="1" s="1"/>
  <c r="AB23" i="1"/>
  <c r="V23" i="1"/>
  <c r="Z23" i="1" s="1"/>
  <c r="S22" i="1"/>
  <c r="AU22" i="1"/>
  <c r="AW22" i="1" s="1"/>
  <c r="J18" i="1"/>
  <c r="AV18" i="1" s="1"/>
  <c r="AY18" i="1" s="1"/>
  <c r="AH18" i="1"/>
  <c r="N18" i="1"/>
  <c r="I19" i="1"/>
  <c r="S20" i="1"/>
  <c r="I17" i="1"/>
  <c r="I18" i="1"/>
  <c r="T18" i="1" s="1"/>
  <c r="U18" i="1" s="1"/>
  <c r="N19" i="1"/>
  <c r="S21" i="1"/>
  <c r="AU23" i="1"/>
  <c r="AY23" i="1" s="1"/>
  <c r="AW27" i="1"/>
  <c r="AU27" i="1"/>
  <c r="S27" i="1"/>
  <c r="S31" i="1"/>
  <c r="W39" i="1"/>
  <c r="N44" i="1"/>
  <c r="K44" i="1"/>
  <c r="AH44" i="1"/>
  <c r="I44" i="1"/>
  <c r="J26" i="1"/>
  <c r="AV26" i="1" s="1"/>
  <c r="AH26" i="1"/>
  <c r="N26" i="1"/>
  <c r="K26" i="1"/>
  <c r="S28" i="1"/>
  <c r="AU28" i="1"/>
  <c r="AW28" i="1" s="1"/>
  <c r="AA50" i="1"/>
  <c r="N17" i="1"/>
  <c r="J24" i="1"/>
  <c r="AV24" i="1" s="1"/>
  <c r="AY24" i="1" s="1"/>
  <c r="S25" i="1"/>
  <c r="N36" i="1"/>
  <c r="K36" i="1"/>
  <c r="J36" i="1"/>
  <c r="AV36" i="1" s="1"/>
  <c r="I36" i="1"/>
  <c r="T32" i="1"/>
  <c r="U32" i="1" s="1"/>
  <c r="AW21" i="1"/>
  <c r="AY27" i="1"/>
  <c r="K39" i="1"/>
  <c r="J39" i="1"/>
  <c r="AV39" i="1" s="1"/>
  <c r="AH39" i="1"/>
  <c r="N39" i="1"/>
  <c r="AW19" i="1"/>
  <c r="AA23" i="1"/>
  <c r="Q23" i="1"/>
  <c r="O23" i="1" s="1"/>
  <c r="R23" i="1" s="1"/>
  <c r="L23" i="1" s="1"/>
  <c r="M23" i="1" s="1"/>
  <c r="AW26" i="1"/>
  <c r="K28" i="1"/>
  <c r="N28" i="1"/>
  <c r="I28" i="1"/>
  <c r="K31" i="1"/>
  <c r="J31" i="1"/>
  <c r="AV31" i="1" s="1"/>
  <c r="N31" i="1"/>
  <c r="AH31" i="1"/>
  <c r="AU17" i="1"/>
  <c r="AW17" i="1" s="1"/>
  <c r="S17" i="1"/>
  <c r="W19" i="1"/>
  <c r="J20" i="1"/>
  <c r="AV20" i="1" s="1"/>
  <c r="AY20" i="1" s="1"/>
  <c r="I20" i="1"/>
  <c r="AH20" i="1"/>
  <c r="I22" i="1"/>
  <c r="K25" i="1"/>
  <c r="J25" i="1"/>
  <c r="AV25" i="1" s="1"/>
  <c r="I25" i="1"/>
  <c r="N25" i="1"/>
  <c r="W26" i="1"/>
  <c r="AU26" i="1"/>
  <c r="AA31" i="1"/>
  <c r="I39" i="1"/>
  <c r="AA46" i="1"/>
  <c r="K47" i="1"/>
  <c r="J47" i="1"/>
  <c r="AV47" i="1" s="1"/>
  <c r="I47" i="1"/>
  <c r="N47" i="1"/>
  <c r="AU39" i="1"/>
  <c r="AW39" i="1" s="1"/>
  <c r="S39" i="1"/>
  <c r="K42" i="1"/>
  <c r="J42" i="1"/>
  <c r="AV42" i="1" s="1"/>
  <c r="I42" i="1"/>
  <c r="AH42" i="1"/>
  <c r="N42" i="1"/>
  <c r="N22" i="1"/>
  <c r="K22" i="1"/>
  <c r="J22" i="1"/>
  <c r="AV22" i="1" s="1"/>
  <c r="AY22" i="1" s="1"/>
  <c r="AH24" i="1"/>
  <c r="N24" i="1"/>
  <c r="I24" i="1"/>
  <c r="I26" i="1"/>
  <c r="AH30" i="1"/>
  <c r="N30" i="1"/>
  <c r="K30" i="1"/>
  <c r="AU33" i="1"/>
  <c r="S33" i="1"/>
  <c r="AH17" i="1"/>
  <c r="J19" i="1"/>
  <c r="AV19" i="1" s="1"/>
  <c r="AY19" i="1" s="1"/>
  <c r="I21" i="1"/>
  <c r="N21" i="1"/>
  <c r="J21" i="1"/>
  <c r="AV21" i="1" s="1"/>
  <c r="AY21" i="1" s="1"/>
  <c r="AW23" i="1"/>
  <c r="BI41" i="1"/>
  <c r="K45" i="1"/>
  <c r="J45" i="1"/>
  <c r="AV45" i="1" s="1"/>
  <c r="I45" i="1"/>
  <c r="AH45" i="1"/>
  <c r="N45" i="1"/>
  <c r="I29" i="1"/>
  <c r="AH29" i="1"/>
  <c r="BI35" i="1"/>
  <c r="J41" i="1"/>
  <c r="AV41" i="1" s="1"/>
  <c r="AH46" i="1"/>
  <c r="N46" i="1"/>
  <c r="J34" i="1"/>
  <c r="AV34" i="1" s="1"/>
  <c r="I34" i="1"/>
  <c r="AH38" i="1"/>
  <c r="N38" i="1"/>
  <c r="AW46" i="1"/>
  <c r="AH23" i="1"/>
  <c r="S29" i="1"/>
  <c r="J32" i="1"/>
  <c r="AV32" i="1" s="1"/>
  <c r="AY32" i="1" s="1"/>
  <c r="AH32" i="1"/>
  <c r="AH34" i="1"/>
  <c r="S38" i="1"/>
  <c r="AU42" i="1"/>
  <c r="AW42" i="1" s="1"/>
  <c r="K46" i="1"/>
  <c r="J48" i="1"/>
  <c r="AV48" i="1" s="1"/>
  <c r="AY48" i="1" s="1"/>
  <c r="I48" i="1"/>
  <c r="AH48" i="1"/>
  <c r="I49" i="1"/>
  <c r="K34" i="1"/>
  <c r="I35" i="1"/>
  <c r="AH35" i="1"/>
  <c r="N35" i="1"/>
  <c r="K37" i="1"/>
  <c r="J37" i="1"/>
  <c r="AV37" i="1" s="1"/>
  <c r="I37" i="1"/>
  <c r="AH37" i="1"/>
  <c r="I38" i="1"/>
  <c r="AA43" i="1"/>
  <c r="BI43" i="1"/>
  <c r="K48" i="1"/>
  <c r="J49" i="1"/>
  <c r="AV49" i="1" s="1"/>
  <c r="T42" i="1"/>
  <c r="U42" i="1" s="1"/>
  <c r="AW32" i="1"/>
  <c r="N34" i="1"/>
  <c r="K38" i="1"/>
  <c r="J40" i="1"/>
  <c r="AV40" i="1" s="1"/>
  <c r="AY40" i="1" s="1"/>
  <c r="I40" i="1"/>
  <c r="AH40" i="1"/>
  <c r="I41" i="1"/>
  <c r="AH49" i="1"/>
  <c r="N43" i="1"/>
  <c r="AU34" i="1" l="1"/>
  <c r="AW34" i="1" s="1"/>
  <c r="S34" i="1"/>
  <c r="T34" i="1" s="1"/>
  <c r="U34" i="1" s="1"/>
  <c r="AY36" i="1"/>
  <c r="Q46" i="1"/>
  <c r="O46" i="1" s="1"/>
  <c r="R46" i="1" s="1"/>
  <c r="L46" i="1" s="1"/>
  <c r="M46" i="1" s="1"/>
  <c r="AU49" i="1"/>
  <c r="AW49" i="1" s="1"/>
  <c r="S49" i="1"/>
  <c r="T49" i="1" s="1"/>
  <c r="U49" i="1" s="1"/>
  <c r="AB46" i="1"/>
  <c r="AU47" i="1"/>
  <c r="AW47" i="1" s="1"/>
  <c r="S36" i="1"/>
  <c r="AU50" i="1"/>
  <c r="AY50" i="1" s="1"/>
  <c r="AY34" i="1"/>
  <c r="AC46" i="1"/>
  <c r="AD46" i="1" s="1"/>
  <c r="S44" i="1"/>
  <c r="T44" i="1" s="1"/>
  <c r="U44" i="1" s="1"/>
  <c r="Q44" i="1" s="1"/>
  <c r="O44" i="1" s="1"/>
  <c r="R44" i="1" s="1"/>
  <c r="L44" i="1" s="1"/>
  <c r="M44" i="1" s="1"/>
  <c r="S45" i="1"/>
  <c r="T45" i="1" s="1"/>
  <c r="U45" i="1" s="1"/>
  <c r="AU45" i="1"/>
  <c r="AW45" i="1" s="1"/>
  <c r="S37" i="1"/>
  <c r="AU37" i="1"/>
  <c r="AW37" i="1" s="1"/>
  <c r="AY25" i="1"/>
  <c r="AY37" i="1"/>
  <c r="AY26" i="1"/>
  <c r="AY49" i="1"/>
  <c r="AY45" i="1"/>
  <c r="T24" i="1"/>
  <c r="U24" i="1" s="1"/>
  <c r="V24" i="1"/>
  <c r="Z24" i="1" s="1"/>
  <c r="AC24" i="1"/>
  <c r="AB24" i="1"/>
  <c r="T31" i="1"/>
  <c r="U31" i="1" s="1"/>
  <c r="AA49" i="1"/>
  <c r="AA29" i="1"/>
  <c r="AW33" i="1"/>
  <c r="AY33" i="1"/>
  <c r="AA44" i="1"/>
  <c r="AY44" i="1"/>
  <c r="AW50" i="1"/>
  <c r="AA48" i="1"/>
  <c r="AA42" i="1"/>
  <c r="Q42" i="1"/>
  <c r="O42" i="1" s="1"/>
  <c r="R42" i="1" s="1"/>
  <c r="L42" i="1" s="1"/>
  <c r="M42" i="1" s="1"/>
  <c r="AA25" i="1"/>
  <c r="AY39" i="1"/>
  <c r="T28" i="1"/>
  <c r="U28" i="1" s="1"/>
  <c r="Q28" i="1" s="1"/>
  <c r="O28" i="1" s="1"/>
  <c r="R28" i="1" s="1"/>
  <c r="L28" i="1" s="1"/>
  <c r="M28" i="1" s="1"/>
  <c r="T22" i="1"/>
  <c r="U22" i="1" s="1"/>
  <c r="Q22" i="1" s="1"/>
  <c r="O22" i="1" s="1"/>
  <c r="R22" i="1" s="1"/>
  <c r="L22" i="1" s="1"/>
  <c r="M22" i="1" s="1"/>
  <c r="T21" i="1"/>
  <c r="U21" i="1" s="1"/>
  <c r="AY42" i="1"/>
  <c r="AA39" i="1"/>
  <c r="T17" i="1"/>
  <c r="U17" i="1" s="1"/>
  <c r="T27" i="1"/>
  <c r="U27" i="1" s="1"/>
  <c r="Q18" i="1"/>
  <c r="O18" i="1" s="1"/>
  <c r="R18" i="1" s="1"/>
  <c r="L18" i="1" s="1"/>
  <c r="M18" i="1" s="1"/>
  <c r="AA18" i="1"/>
  <c r="AY28" i="1"/>
  <c r="V30" i="1"/>
  <c r="Z30" i="1" s="1"/>
  <c r="AC30" i="1"/>
  <c r="AD30" i="1" s="1"/>
  <c r="AB30" i="1"/>
  <c r="AA26" i="1"/>
  <c r="AA28" i="1"/>
  <c r="AA41" i="1"/>
  <c r="T29" i="1"/>
  <c r="U29" i="1" s="1"/>
  <c r="AC42" i="1"/>
  <c r="V42" i="1"/>
  <c r="Z42" i="1" s="1"/>
  <c r="AA35" i="1"/>
  <c r="AA45" i="1"/>
  <c r="AA21" i="1"/>
  <c r="V32" i="1"/>
  <c r="Z32" i="1" s="1"/>
  <c r="AC32" i="1"/>
  <c r="AB32" i="1"/>
  <c r="Q32" i="1"/>
  <c r="O32" i="1" s="1"/>
  <c r="R32" i="1" s="1"/>
  <c r="L32" i="1" s="1"/>
  <c r="M32" i="1" s="1"/>
  <c r="T25" i="1"/>
  <c r="U25" i="1" s="1"/>
  <c r="Q25" i="1" s="1"/>
  <c r="O25" i="1" s="1"/>
  <c r="R25" i="1" s="1"/>
  <c r="L25" i="1" s="1"/>
  <c r="M25" i="1" s="1"/>
  <c r="AA17" i="1"/>
  <c r="Q17" i="1"/>
  <c r="O17" i="1" s="1"/>
  <c r="R17" i="1" s="1"/>
  <c r="L17" i="1" s="1"/>
  <c r="M17" i="1" s="1"/>
  <c r="AY17" i="1"/>
  <c r="T26" i="1"/>
  <c r="U26" i="1" s="1"/>
  <c r="Q30" i="1"/>
  <c r="O30" i="1" s="1"/>
  <c r="R30" i="1" s="1"/>
  <c r="L30" i="1" s="1"/>
  <c r="M30" i="1" s="1"/>
  <c r="S43" i="1"/>
  <c r="AU43" i="1"/>
  <c r="AA40" i="1"/>
  <c r="T40" i="1"/>
  <c r="U40" i="1" s="1"/>
  <c r="AB42" i="1"/>
  <c r="T20" i="1"/>
  <c r="U20" i="1" s="1"/>
  <c r="T47" i="1"/>
  <c r="U47" i="1" s="1"/>
  <c r="AA34" i="1"/>
  <c r="T33" i="1"/>
  <c r="U33" i="1" s="1"/>
  <c r="T36" i="1"/>
  <c r="U36" i="1" s="1"/>
  <c r="Q36" i="1" s="1"/>
  <c r="O36" i="1" s="1"/>
  <c r="R36" i="1" s="1"/>
  <c r="L36" i="1" s="1"/>
  <c r="M36" i="1" s="1"/>
  <c r="T39" i="1"/>
  <c r="U39" i="1" s="1"/>
  <c r="AA22" i="1"/>
  <c r="T50" i="1"/>
  <c r="U50" i="1" s="1"/>
  <c r="T38" i="1"/>
  <c r="U38" i="1" s="1"/>
  <c r="Q38" i="1" s="1"/>
  <c r="O38" i="1" s="1"/>
  <c r="R38" i="1" s="1"/>
  <c r="L38" i="1" s="1"/>
  <c r="M38" i="1" s="1"/>
  <c r="V18" i="1"/>
  <c r="Z18" i="1" s="1"/>
  <c r="AC18" i="1"/>
  <c r="AD18" i="1" s="1"/>
  <c r="AB18" i="1"/>
  <c r="AA19" i="1"/>
  <c r="T19" i="1"/>
  <c r="U19" i="1" s="1"/>
  <c r="Q19" i="1" s="1"/>
  <c r="O19" i="1" s="1"/>
  <c r="R19" i="1" s="1"/>
  <c r="L19" i="1" s="1"/>
  <c r="M19" i="1" s="1"/>
  <c r="Q24" i="1"/>
  <c r="O24" i="1" s="1"/>
  <c r="R24" i="1" s="1"/>
  <c r="L24" i="1" s="1"/>
  <c r="M24" i="1" s="1"/>
  <c r="AA24" i="1"/>
  <c r="AA38" i="1"/>
  <c r="AA47" i="1"/>
  <c r="Q47" i="1"/>
  <c r="O47" i="1" s="1"/>
  <c r="R47" i="1" s="1"/>
  <c r="L47" i="1" s="1"/>
  <c r="M47" i="1" s="1"/>
  <c r="S35" i="1"/>
  <c r="AU35" i="1"/>
  <c r="AA37" i="1"/>
  <c r="T37" i="1"/>
  <c r="U37" i="1" s="1"/>
  <c r="AU41" i="1"/>
  <c r="AW41" i="1" s="1"/>
  <c r="S41" i="1"/>
  <c r="AA20" i="1"/>
  <c r="AY31" i="1"/>
  <c r="T48" i="1"/>
  <c r="U48" i="1" s="1"/>
  <c r="AA36" i="1"/>
  <c r="V34" i="1" l="1"/>
  <c r="Z34" i="1" s="1"/>
  <c r="AC34" i="1"/>
  <c r="Q34" i="1"/>
  <c r="O34" i="1" s="1"/>
  <c r="R34" i="1" s="1"/>
  <c r="L34" i="1" s="1"/>
  <c r="M34" i="1" s="1"/>
  <c r="AB34" i="1"/>
  <c r="AD32" i="1"/>
  <c r="AY47" i="1"/>
  <c r="V26" i="1"/>
  <c r="Z26" i="1" s="1"/>
  <c r="AB26" i="1"/>
  <c r="AC26" i="1"/>
  <c r="AC31" i="1"/>
  <c r="V31" i="1"/>
  <c r="Z31" i="1" s="1"/>
  <c r="Q31" i="1"/>
  <c r="O31" i="1" s="1"/>
  <c r="R31" i="1" s="1"/>
  <c r="L31" i="1" s="1"/>
  <c r="M31" i="1" s="1"/>
  <c r="AB31" i="1"/>
  <c r="T41" i="1"/>
  <c r="U41" i="1" s="1"/>
  <c r="T35" i="1"/>
  <c r="U35" i="1" s="1"/>
  <c r="V49" i="1"/>
  <c r="Z49" i="1" s="1"/>
  <c r="AC49" i="1"/>
  <c r="AB49" i="1"/>
  <c r="V36" i="1"/>
  <c r="Z36" i="1" s="1"/>
  <c r="AC36" i="1"/>
  <c r="AD36" i="1" s="1"/>
  <c r="AB36" i="1"/>
  <c r="Q26" i="1"/>
  <c r="O26" i="1" s="1"/>
  <c r="R26" i="1" s="1"/>
  <c r="L26" i="1" s="1"/>
  <c r="M26" i="1" s="1"/>
  <c r="AD42" i="1"/>
  <c r="V22" i="1"/>
  <c r="Z22" i="1" s="1"/>
  <c r="AC22" i="1"/>
  <c r="AB22" i="1"/>
  <c r="AD24" i="1"/>
  <c r="AC19" i="1"/>
  <c r="V19" i="1"/>
  <c r="Z19" i="1" s="1"/>
  <c r="AB19" i="1"/>
  <c r="V21" i="1"/>
  <c r="Z21" i="1" s="1"/>
  <c r="AC21" i="1"/>
  <c r="AB21" i="1"/>
  <c r="AC27" i="1"/>
  <c r="V27" i="1"/>
  <c r="Z27" i="1" s="1"/>
  <c r="Q27" i="1"/>
  <c r="O27" i="1" s="1"/>
  <c r="R27" i="1" s="1"/>
  <c r="L27" i="1" s="1"/>
  <c r="M27" i="1" s="1"/>
  <c r="AB27" i="1"/>
  <c r="V48" i="1"/>
  <c r="Z48" i="1" s="1"/>
  <c r="AC48" i="1"/>
  <c r="AB48" i="1"/>
  <c r="AC37" i="1"/>
  <c r="V37" i="1"/>
  <c r="Z37" i="1" s="1"/>
  <c r="AB37" i="1"/>
  <c r="AC33" i="1"/>
  <c r="V33" i="1"/>
  <c r="Z33" i="1" s="1"/>
  <c r="Q33" i="1"/>
  <c r="O33" i="1" s="1"/>
  <c r="R33" i="1" s="1"/>
  <c r="L33" i="1" s="1"/>
  <c r="M33" i="1" s="1"/>
  <c r="AB33" i="1"/>
  <c r="AC40" i="1"/>
  <c r="AB40" i="1"/>
  <c r="V40" i="1"/>
  <c r="Z40" i="1" s="1"/>
  <c r="Q37" i="1"/>
  <c r="O37" i="1" s="1"/>
  <c r="R37" i="1" s="1"/>
  <c r="L37" i="1" s="1"/>
  <c r="M37" i="1" s="1"/>
  <c r="Q21" i="1"/>
  <c r="O21" i="1" s="1"/>
  <c r="R21" i="1" s="1"/>
  <c r="L21" i="1" s="1"/>
  <c r="M21" i="1" s="1"/>
  <c r="V29" i="1"/>
  <c r="Z29" i="1" s="1"/>
  <c r="AB29" i="1"/>
  <c r="AC29" i="1"/>
  <c r="AC20" i="1"/>
  <c r="V20" i="1"/>
  <c r="Z20" i="1" s="1"/>
  <c r="AB20" i="1"/>
  <c r="Q40" i="1"/>
  <c r="O40" i="1" s="1"/>
  <c r="R40" i="1" s="1"/>
  <c r="L40" i="1" s="1"/>
  <c r="M40" i="1" s="1"/>
  <c r="AC25" i="1"/>
  <c r="V25" i="1"/>
  <c r="Z25" i="1" s="1"/>
  <c r="AB25" i="1"/>
  <c r="AB45" i="1"/>
  <c r="V45" i="1"/>
  <c r="Z45" i="1" s="1"/>
  <c r="AC45" i="1"/>
  <c r="AC17" i="1"/>
  <c r="V17" i="1"/>
  <c r="Z17" i="1" s="1"/>
  <c r="AB17" i="1"/>
  <c r="Q48" i="1"/>
  <c r="O48" i="1" s="1"/>
  <c r="R48" i="1" s="1"/>
  <c r="L48" i="1" s="1"/>
  <c r="M48" i="1" s="1"/>
  <c r="Q29" i="1"/>
  <c r="O29" i="1" s="1"/>
  <c r="R29" i="1" s="1"/>
  <c r="L29" i="1" s="1"/>
  <c r="M29" i="1" s="1"/>
  <c r="V44" i="1"/>
  <c r="Z44" i="1" s="1"/>
  <c r="AC44" i="1"/>
  <c r="AB44" i="1"/>
  <c r="Q20" i="1"/>
  <c r="O20" i="1" s="1"/>
  <c r="R20" i="1" s="1"/>
  <c r="L20" i="1" s="1"/>
  <c r="M20" i="1" s="1"/>
  <c r="AY35" i="1"/>
  <c r="AW35" i="1"/>
  <c r="AC39" i="1"/>
  <c r="V39" i="1"/>
  <c r="Z39" i="1" s="1"/>
  <c r="AB39" i="1"/>
  <c r="AY43" i="1"/>
  <c r="AW43" i="1"/>
  <c r="Q45" i="1"/>
  <c r="O45" i="1" s="1"/>
  <c r="R45" i="1" s="1"/>
  <c r="L45" i="1" s="1"/>
  <c r="M45" i="1" s="1"/>
  <c r="Q39" i="1"/>
  <c r="O39" i="1" s="1"/>
  <c r="R39" i="1" s="1"/>
  <c r="L39" i="1" s="1"/>
  <c r="M39" i="1" s="1"/>
  <c r="V28" i="1"/>
  <c r="Z28" i="1" s="1"/>
  <c r="AC28" i="1"/>
  <c r="AB28" i="1"/>
  <c r="Q49" i="1"/>
  <c r="O49" i="1" s="1"/>
  <c r="R49" i="1" s="1"/>
  <c r="L49" i="1" s="1"/>
  <c r="M49" i="1" s="1"/>
  <c r="AD34" i="1"/>
  <c r="V50" i="1"/>
  <c r="Z50" i="1" s="1"/>
  <c r="AC50" i="1"/>
  <c r="AB50" i="1"/>
  <c r="Q50" i="1"/>
  <c r="O50" i="1" s="1"/>
  <c r="R50" i="1" s="1"/>
  <c r="L50" i="1" s="1"/>
  <c r="M50" i="1" s="1"/>
  <c r="V38" i="1"/>
  <c r="Z38" i="1" s="1"/>
  <c r="AC38" i="1"/>
  <c r="AB38" i="1"/>
  <c r="AY41" i="1"/>
  <c r="AC47" i="1"/>
  <c r="V47" i="1"/>
  <c r="Z47" i="1" s="1"/>
  <c r="AB47" i="1"/>
  <c r="T43" i="1"/>
  <c r="U43" i="1" s="1"/>
  <c r="AD39" i="1" l="1"/>
  <c r="AD33" i="1"/>
  <c r="AD38" i="1"/>
  <c r="AD27" i="1"/>
  <c r="AD50" i="1"/>
  <c r="AD17" i="1"/>
  <c r="AD47" i="1"/>
  <c r="AD45" i="1"/>
  <c r="AD37" i="1"/>
  <c r="AD26" i="1"/>
  <c r="AD22" i="1"/>
  <c r="AD44" i="1"/>
  <c r="AD20" i="1"/>
  <c r="AD40" i="1"/>
  <c r="AD21" i="1"/>
  <c r="AD49" i="1"/>
  <c r="AD29" i="1"/>
  <c r="AD48" i="1"/>
  <c r="AD31" i="1"/>
  <c r="V35" i="1"/>
  <c r="Z35" i="1" s="1"/>
  <c r="AC35" i="1"/>
  <c r="AD35" i="1" s="1"/>
  <c r="AB35" i="1"/>
  <c r="Q35" i="1"/>
  <c r="O35" i="1" s="1"/>
  <c r="R35" i="1" s="1"/>
  <c r="L35" i="1" s="1"/>
  <c r="M35" i="1" s="1"/>
  <c r="V43" i="1"/>
  <c r="Z43" i="1" s="1"/>
  <c r="AC43" i="1"/>
  <c r="AB43" i="1"/>
  <c r="Q43" i="1"/>
  <c r="O43" i="1" s="1"/>
  <c r="R43" i="1" s="1"/>
  <c r="L43" i="1" s="1"/>
  <c r="M43" i="1" s="1"/>
  <c r="AD28" i="1"/>
  <c r="AD25" i="1"/>
  <c r="AD19" i="1"/>
  <c r="V41" i="1"/>
  <c r="Z41" i="1" s="1"/>
  <c r="AC41" i="1"/>
  <c r="AB41" i="1"/>
  <c r="Q41" i="1"/>
  <c r="O41" i="1" s="1"/>
  <c r="R41" i="1" s="1"/>
  <c r="L41" i="1" s="1"/>
  <c r="M41" i="1" s="1"/>
  <c r="AD41" i="1" l="1"/>
  <c r="AD43" i="1"/>
</calcChain>
</file>

<file path=xl/sharedStrings.xml><?xml version="1.0" encoding="utf-8"?>
<sst xmlns="http://schemas.openxmlformats.org/spreadsheetml/2006/main" count="896" uniqueCount="460">
  <si>
    <t>File opened</t>
  </si>
  <si>
    <t>2020-11-13 13:43:42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</si>
  <si>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</si>
  <si>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</si>
  <si>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</si>
  <si>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</si>
  <si>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</si>
  <si>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</si>
  <si>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</si>
  <si>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</si>
  <si>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</si>
  <si>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</si>
  <si>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</si>
  <si>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{"chamberpressurezero": "2.68126", "h2oaspan2b": "0.070146", "h2oazero": "1.13424", "tbzero": "0.134552", "co2aspan2a": "0.308883", "co2aspan2b": "0.306383", "co2azero": "0.965182", "h2obspan1": "0.99587", "co2aspanconc2": "299.2", "h2oaspan1": "1.00771", "h2oaspan2a": "0.0696095", "h2oaspan2": "0", "co2bspanconc2": "299.2", "h2obspan2a": "0.0708892", "co2aspan2": "-0.0279682", "flowbzero": "0.29097", "co2bspan2a": "0.310949", "h2obzero": "1.1444", "h2obspanconc1": "12.28", "h2oaspanconc1": "12.28", "co2bspan2b": "0.308367", "flowazero": "0.29042", "ssa_ref": "35809.5", "co2bspan1": "1.00108", "co2bzero": "0.964262", "oxygen": "21", "co2bspan2": "-0.0301809", "tazero": "0.0863571", "co2aspanconc1": "2500", "h2obspan2b": "0.0705964", "co2bspanconc1": "2500", "h2obspanconc2": "0", "ssb_ref": "37377.7", "co2aspan1": "1.00054", "h2oaspanconc2": "0", "flowmeterzero": "1.00299", "h2obspan2":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</si>
  <si>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</si>
  <si>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</si>
  <si>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</si>
  <si>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</si>
  <si>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</si>
  <si>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</si>
  <si>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</si>
  <si>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</si>
  <si>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</si>
  <si>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13:43:42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</si>
  <si>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</si>
  <si>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</si>
  <si>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</si>
  <si>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</si>
  <si>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</si>
  <si>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</si>
  <si>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</si>
  <si>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</si>
  <si>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</si>
  <si>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</si>
  <si>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</si>
  <si>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</si>
  <si>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</si>
  <si>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</si>
  <si>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</si>
  <si>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</si>
  <si>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</si>
  <si>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</si>
  <si>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</si>
  <si>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</si>
  <si>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</si>
  <si>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</si>
  <si>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</si>
  <si>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</si>
  <si>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</si>
  <si>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</si>
  <si>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</si>
  <si>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</si>
  <si>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</si>
  <si>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</si>
  <si>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</si>
  <si>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</si>
  <si>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</si>
  <si>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</si>
  <si>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</si>
  <si>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</si>
  <si>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</si>
  <si>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</si>
  <si>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</si>
  <si>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</si>
  <si>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</si>
  <si>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</si>
  <si>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</si>
  <si>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</si>
  <si>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</si>
  <si>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</si>
  <si>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</si>
  <si>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</si>
  <si>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</si>
  <si>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</si>
  <si>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</si>
  <si>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</si>
  <si>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1.92351 68.2526 370.533 627.896 889.627 1104.92 1314.37 1497.06</t>
  </si>
  <si>
    <t>Fs_true</t>
  </si>
  <si>
    <t>-0.236493 100.181 403.923 601.102 801.447 1001.17 1201.83 1401.22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</si>
  <si>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</si>
  <si>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</si>
  <si>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</si>
  <si>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</si>
  <si>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</si>
  <si>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</si>
  <si>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</si>
  <si>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</si>
  <si>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</si>
  <si>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</si>
  <si>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</si>
  <si>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</si>
  <si>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</si>
  <si>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</si>
  <si>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</si>
  <si>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</si>
  <si>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</si>
  <si>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</si>
  <si>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</si>
  <si>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</si>
  <si>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</si>
  <si>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</si>
  <si>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</si>
  <si>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</si>
  <si>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</si>
  <si>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</si>
  <si>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</si>
  <si>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</si>
  <si>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</si>
  <si>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</si>
  <si>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</si>
  <si>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</si>
  <si>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</si>
  <si>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</si>
  <si>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</si>
  <si>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</si>
  <si>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</si>
  <si>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</si>
  <si>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</si>
  <si>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</si>
  <si>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</si>
  <si>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</si>
  <si>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</si>
  <si>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</si>
  <si>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</si>
  <si>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</si>
  <si>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</si>
  <si>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</si>
  <si>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</si>
  <si>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</si>
  <si>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</si>
  <si>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</si>
  <si>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</si>
  <si>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</si>
  <si>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</si>
  <si>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</si>
  <si>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</si>
  <si>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</si>
  <si>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</si>
  <si>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</si>
  <si>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</si>
  <si>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</si>
  <si>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</si>
  <si>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</si>
  <si>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</si>
  <si>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</si>
  <si>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</si>
  <si>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</si>
  <si>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</si>
  <si>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</si>
  <si>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</si>
  <si>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</si>
  <si>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</si>
  <si>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</si>
  <si>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</si>
  <si>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</si>
  <si>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</si>
  <si>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</si>
  <si>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</si>
  <si>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</si>
  <si>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</si>
  <si>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</si>
  <si>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</si>
  <si>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</si>
  <si>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</si>
  <si>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</si>
  <si>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</si>
  <si>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</si>
  <si>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</si>
  <si>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</si>
  <si>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</si>
  <si>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</si>
  <si>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</si>
  <si>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</si>
  <si>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</si>
  <si>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</si>
  <si>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</si>
  <si>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</si>
  <si>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</si>
  <si>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</si>
  <si>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</si>
  <si>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</si>
  <si>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</si>
  <si>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</si>
  <si>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</si>
  <si>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</si>
  <si>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</si>
  <si>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</si>
  <si>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</si>
  <si>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</si>
  <si>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</si>
  <si>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</si>
  <si>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</si>
  <si>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</si>
  <si>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</si>
  <si>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</si>
  <si>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</si>
  <si>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</si>
  <si>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</si>
  <si>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</si>
  <si>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</si>
  <si>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</si>
  <si>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</si>
  <si>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</si>
  <si>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</si>
  <si>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</si>
  <si>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</si>
  <si>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</si>
  <si>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</si>
  <si>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</si>
  <si>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</si>
  <si>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</si>
  <si>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</si>
  <si>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</si>
  <si>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</si>
  <si>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</si>
  <si>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</si>
  <si>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</si>
  <si>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</si>
  <si>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</si>
  <si>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</si>
  <si>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</si>
  <si>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</si>
  <si>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</si>
  <si>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</si>
  <si>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</si>
  <si>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</si>
  <si>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</si>
  <si>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</si>
  <si>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</si>
  <si>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</si>
  <si>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</si>
  <si>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</si>
  <si>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</si>
  <si>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</si>
  <si>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</si>
  <si>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</si>
  <si>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</si>
  <si>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</si>
  <si>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</si>
  <si>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</si>
  <si>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</si>
  <si>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</si>
  <si>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</si>
  <si>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</si>
  <si>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</si>
  <si>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</si>
  <si>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</si>
  <si>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</si>
  <si>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</si>
  <si>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</si>
  <si>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</si>
  <si>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</si>
  <si>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</si>
  <si>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</si>
  <si>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</si>
  <si>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</si>
  <si>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</si>
  <si>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</si>
  <si>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</si>
  <si>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</si>
  <si>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</si>
  <si>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</si>
  <si>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</si>
  <si>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</si>
  <si>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</si>
  <si>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</si>
  <si>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</si>
  <si>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</si>
  <si>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</si>
  <si>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</si>
  <si>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</si>
  <si>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</si>
  <si>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</si>
  <si>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</si>
  <si>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</si>
  <si>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</si>
  <si>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</si>
  <si>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</si>
  <si>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</si>
  <si>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</si>
  <si>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</si>
  <si>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</si>
  <si>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13:44:12</t>
  </si>
  <si>
    <t>13:44:12</t>
  </si>
  <si>
    <t>b42-34</t>
  </si>
  <si>
    <t>_5</t>
  </si>
  <si>
    <t>RECT-4143-20200907-06_33_50</t>
  </si>
  <si>
    <t>RECT-5255-20201113-13_44_13</t>
  </si>
  <si>
    <t>DARK-5256-20201113-13_44_15</t>
  </si>
  <si>
    <t>0: Broadleaf</t>
  </si>
  <si>
    <t>13:09:12</t>
  </si>
  <si>
    <t>1/3</t>
  </si>
  <si>
    <t>20201113 13:46:47</t>
  </si>
  <si>
    <t>13:46:47</t>
  </si>
  <si>
    <t>RECT-5257-20201113-13_46_47</t>
  </si>
  <si>
    <t>DARK-5258-20201113-13_46_49</t>
  </si>
  <si>
    <t>20201113 13:49:35</t>
  </si>
  <si>
    <t>13:49:35</t>
  </si>
  <si>
    <t>C56-94</t>
  </si>
  <si>
    <t>_8</t>
  </si>
  <si>
    <t>RECT-5259-20201113-13_49_36</t>
  </si>
  <si>
    <t>DARK-5260-20201113-13_49_38</t>
  </si>
  <si>
    <t>0/3</t>
  </si>
  <si>
    <t>20201113 13:53:59</t>
  </si>
  <si>
    <t>13:53:59</t>
  </si>
  <si>
    <t>RECT-5261-20201113-13_53_59</t>
  </si>
  <si>
    <t>DARK-5262-20201113-13_54_01</t>
  </si>
  <si>
    <t>20201113 13:56:54</t>
  </si>
  <si>
    <t>13:56:54</t>
  </si>
  <si>
    <t>1149</t>
  </si>
  <si>
    <t>_7</t>
  </si>
  <si>
    <t>RECT-5263-20201113-13_56_55</t>
  </si>
  <si>
    <t>DARK-5264-20201113-13_56_57</t>
  </si>
  <si>
    <t>20201113 14:00:25</t>
  </si>
  <si>
    <t>14:00:25</t>
  </si>
  <si>
    <t>RECT-5265-20201113-14_00_25</t>
  </si>
  <si>
    <t>DARK-5266-20201113-14_00_27</t>
  </si>
  <si>
    <t>2/3</t>
  </si>
  <si>
    <t>20201113 14:04:21</t>
  </si>
  <si>
    <t>14:04:21</t>
  </si>
  <si>
    <t>_1</t>
  </si>
  <si>
    <t>RECT-5267-20201113-14_04_22</t>
  </si>
  <si>
    <t>DARK-5268-20201113-14_04_24</t>
  </si>
  <si>
    <t>20201113 14:08:52</t>
  </si>
  <si>
    <t>14:08:52</t>
  </si>
  <si>
    <t>RECT-5269-20201113-14_08_53</t>
  </si>
  <si>
    <t>DARK-5270-20201113-14_08_55</t>
  </si>
  <si>
    <t>20201113 14:11:21</t>
  </si>
  <si>
    <t>14:11:21</t>
  </si>
  <si>
    <t>RECT-5271-20201113-14_11_21</t>
  </si>
  <si>
    <t>DARK-5272-20201113-14_11_23</t>
  </si>
  <si>
    <t>20201113 14:14:04</t>
  </si>
  <si>
    <t>14:14:04</t>
  </si>
  <si>
    <t>SC2</t>
  </si>
  <si>
    <t>RECT-5273-20201113-14_14_05</t>
  </si>
  <si>
    <t>DARK-5274-20201113-14_14_07</t>
  </si>
  <si>
    <t>20201113 14:18:13</t>
  </si>
  <si>
    <t>14:18:13</t>
  </si>
  <si>
    <t>RECT-5275-20201113-14_18_13</t>
  </si>
  <si>
    <t>DARK-5276-20201113-14_18_16</t>
  </si>
  <si>
    <t>20201113 14:21:26</t>
  </si>
  <si>
    <t>14:21:26</t>
  </si>
  <si>
    <t>RECT-5277-20201113-14_21_27</t>
  </si>
  <si>
    <t>DARK-5278-20201113-14_21_29</t>
  </si>
  <si>
    <t>20201113 14:23:57</t>
  </si>
  <si>
    <t>14:23:57</t>
  </si>
  <si>
    <t>RECT-5279-20201113-14_23_57</t>
  </si>
  <si>
    <t>DARK-5280-20201113-14_23_59</t>
  </si>
  <si>
    <t>14:25:33</t>
  </si>
  <si>
    <t>sc2.8 last log is T52.10</t>
  </si>
  <si>
    <t>14:25:35</t>
  </si>
  <si>
    <t>14:25:39</t>
  </si>
  <si>
    <t>14:25:45</t>
  </si>
  <si>
    <t>14:25:47</t>
  </si>
  <si>
    <t>14:25:52</t>
  </si>
  <si>
    <t>20201113 14:27:54</t>
  </si>
  <si>
    <t>14:27:54</t>
  </si>
  <si>
    <t>T52</t>
  </si>
  <si>
    <t>_10</t>
  </si>
  <si>
    <t>RECT-5281-20201113-14_27_54</t>
  </si>
  <si>
    <t>DARK-5282-20201113-14_27_56</t>
  </si>
  <si>
    <t>20201113 14:30:34</t>
  </si>
  <si>
    <t>14:30:34</t>
  </si>
  <si>
    <t>Haines2</t>
  </si>
  <si>
    <t>RECT-5283-20201113-14_30_34</t>
  </si>
  <si>
    <t>DARK-5284-20201113-14_30_36</t>
  </si>
  <si>
    <t>20201113 14:34:01</t>
  </si>
  <si>
    <t>14:34:01</t>
  </si>
  <si>
    <t>RECT-5285-20201113-14_34_02</t>
  </si>
  <si>
    <t>DARK-5286-20201113-14_34_04</t>
  </si>
  <si>
    <t>20201113 14:37:11</t>
  </si>
  <si>
    <t>14:37:11</t>
  </si>
  <si>
    <t>RECT-5287-20201113-14_37_11</t>
  </si>
  <si>
    <t>DARK-5288-20201113-14_37_13</t>
  </si>
  <si>
    <t>20201113 14:39:09</t>
  </si>
  <si>
    <t>14:39:09</t>
  </si>
  <si>
    <t>2214.4</t>
  </si>
  <si>
    <t>_6</t>
  </si>
  <si>
    <t>RECT-5289-20201113-14_39_10</t>
  </si>
  <si>
    <t>DARK-5290-20201113-14_39_12</t>
  </si>
  <si>
    <t>20201113 14:41:16</t>
  </si>
  <si>
    <t>14:41:16</t>
  </si>
  <si>
    <t>RECT-5291-20201113-14_41_16</t>
  </si>
  <si>
    <t>DARK-5292-20201113-14_41_18</t>
  </si>
  <si>
    <t>20201113 14:43:53</t>
  </si>
  <si>
    <t>14:43:53</t>
  </si>
  <si>
    <t>2970</t>
  </si>
  <si>
    <t>_3</t>
  </si>
  <si>
    <t>RECT-5293-20201113-14_43_53</t>
  </si>
  <si>
    <t>DARK-5294-20201113-14_43_55</t>
  </si>
  <si>
    <t>20201113 14:49:28</t>
  </si>
  <si>
    <t>14:49:28</t>
  </si>
  <si>
    <t>RECT-5295-20201113-14_49_29</t>
  </si>
  <si>
    <t>DARK-5296-20201113-14_49_31</t>
  </si>
  <si>
    <t>14:46:58</t>
  </si>
  <si>
    <t>20201113 14:53:31</t>
  </si>
  <si>
    <t>14:53:31</t>
  </si>
  <si>
    <t>RECT-5297-20201113-14_53_31</t>
  </si>
  <si>
    <t>DARK-5298-20201113-14_53_33</t>
  </si>
  <si>
    <t>20201113 14:55:39</t>
  </si>
  <si>
    <t>14:55:39</t>
  </si>
  <si>
    <t>_4</t>
  </si>
  <si>
    <t>RECT-5299-20201113-14_55_40</t>
  </si>
  <si>
    <t>DARK-5300-20201113-14_55_42</t>
  </si>
  <si>
    <t>20201113 14:59:09</t>
  </si>
  <si>
    <t>14:59:09</t>
  </si>
  <si>
    <t>RECT-5301-20201113-14_59_09</t>
  </si>
  <si>
    <t>DARK-5302-20201113-14_59_11</t>
  </si>
  <si>
    <t>3/3</t>
  </si>
  <si>
    <t>20201113 15:01:31</t>
  </si>
  <si>
    <t>15:01:31</t>
  </si>
  <si>
    <t>NY1</t>
  </si>
  <si>
    <t>_2</t>
  </si>
  <si>
    <t>RECT-5303-20201113-15_01_32</t>
  </si>
  <si>
    <t>DARK-5304-20201113-15_01_34</t>
  </si>
  <si>
    <t>20201113 15:03:57</t>
  </si>
  <si>
    <t>15:03:57</t>
  </si>
  <si>
    <t>RECT-5305-20201113-15_03_58</t>
  </si>
  <si>
    <t>DARK-5306-20201113-15_04_00</t>
  </si>
  <si>
    <t>20201113 15:08:13</t>
  </si>
  <si>
    <t>15:08:13</t>
  </si>
  <si>
    <t>TXNM0821</t>
  </si>
  <si>
    <t>_9</t>
  </si>
  <si>
    <t>RECT-5307-20201113-15_08_14</t>
  </si>
  <si>
    <t>DARK-5308-20201113-15_08_16</t>
  </si>
  <si>
    <t>15:06:06</t>
  </si>
  <si>
    <t>20201113 15:13:20</t>
  </si>
  <si>
    <t>15:13:20</t>
  </si>
  <si>
    <t>RECT-5309-20201113-15_13_21</t>
  </si>
  <si>
    <t>DARK-5310-20201113-15_13_23</t>
  </si>
  <si>
    <t>20201113 15:17:37</t>
  </si>
  <si>
    <t>15:17:37</t>
  </si>
  <si>
    <t>9031</t>
  </si>
  <si>
    <t>RECT-5311-20201113-15_17_38</t>
  </si>
  <si>
    <t>DARK-5312-20201113-15_17_40</t>
  </si>
  <si>
    <t>20201113 15:24:12</t>
  </si>
  <si>
    <t>15:24:12</t>
  </si>
  <si>
    <t>RECT-5313-20201113-15_24_13</t>
  </si>
  <si>
    <t>DARK-5314-20201113-15_24_15</t>
  </si>
  <si>
    <t>15:23:57</t>
  </si>
  <si>
    <t>20201113 15:27:26</t>
  </si>
  <si>
    <t>15:27:26</t>
  </si>
  <si>
    <t>OCK1-SO2</t>
  </si>
  <si>
    <t>RECT-5315-20201113-15_27_26</t>
  </si>
  <si>
    <t>DARK-5316-20201113-15_27_28</t>
  </si>
  <si>
    <t>20201113 15:36:54</t>
  </si>
  <si>
    <t>15:36:54</t>
  </si>
  <si>
    <t>RECT-5317-20201113-15_36_55</t>
  </si>
  <si>
    <t>DARK-5318-20201113-15_36_57</t>
  </si>
  <si>
    <t>15:36:22</t>
  </si>
  <si>
    <t>20201113 15:39:53</t>
  </si>
  <si>
    <t>15:39:53</t>
  </si>
  <si>
    <t>RECT-5319-20201113-15_39_54</t>
  </si>
  <si>
    <t>DARK-5320-20201113-15_39_56</t>
  </si>
  <si>
    <t>15:50:45</t>
  </si>
  <si>
    <t>dnt use log 2 for ny1.8 on 11-13</t>
  </si>
  <si>
    <t>20201113 15:50:53</t>
  </si>
  <si>
    <t>15:50:53</t>
  </si>
  <si>
    <t>RECT-5323-20201113-15_50_54</t>
  </si>
  <si>
    <t>DARK-5324-20201113-15_50_56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</si>
</sst>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50"/>
  <sheetViews>
    <sheetView tabSelected="1" topLeftCell="A33" workbookViewId="0">
      <selection activeCell="D54" sqref="D54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1605303852.5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1605303844.75</v>
      </c>
      <c r="I17">
        <f t="shared" ref="I17:I50" si="0">BW17*AG17*(BS17-BT17)/(100*BL17*(1000-AG17*BS17))</f>
        <v>7.7562053931259944E-4</v>
      </c>
      <c r="J17">
        <f t="shared" ref="J17:J50" si="1">BW17*AG17*(BR17-BQ17*(1000-AG17*BT17)/(1000-AG17*BS17))/(100*BL17)</f>
        <v>5.1340520563419769</v>
      </c>
      <c r="K17">
        <f t="shared" ref="K17:K50" si="2">BQ17 - IF(AG17&gt;1, J17*BL17*100/(AI17*CE17), 0)</f>
        <v>393.46833333333302</v>
      </c>
      <c r="L17">
        <f t="shared" ref="L17:L50" si="3">((R17-I17/2)*K17-J17)/(R17+I17/2)</f>
        <v>131.17198225732616</v>
      </c>
      <c r="M17">
        <f t="shared" ref="M17:M50" si="4">L17*(BX17+BY17)/1000</f>
        <v>13.354306676311014</v>
      </c>
      <c r="N17">
        <f t="shared" ref="N17:N50" si="5">(BQ17 - IF(AG17&gt;1, J17*BL17*100/(AI17*CE17), 0))*(BX17+BY17)/1000</f>
        <v>40.05807261829974</v>
      </c>
      <c r="O17">
        <f t="shared" ref="O17:O50" si="6">2/((1/Q17-1/P17)+SIGN(Q17)*SQRT((1/Q17-1/P17)*(1/Q17-1/P17) + 4*BM17/((BM17+1)*(BM17+1))*(2*1/Q17*1/P17-1/P17*1/P17)))</f>
        <v>3.2729853670128685E-2</v>
      </c>
      <c r="P17">
        <f t="shared" ref="P17:P5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2.9600449500500119</v>
      </c>
      <c r="Q17">
        <f t="shared" ref="Q17:Q50" si="8">I17*(1000-(1000*0.61365*EXP(17.502*U17/(240.97+U17))/(BX17+BY17)+BS17)/2)/(1000*0.61365*EXP(17.502*U17/(240.97+U17))/(BX17+BY17)-BS17)</f>
        <v>3.2530122193536071E-2</v>
      </c>
      <c r="R17">
        <f t="shared" ref="R17:R50" si="9">1/((BM17+1)/(O17/1.6)+1/(P17/1.37)) + BM17/((BM17+1)/(O17/1.6) + BM17/(P17/1.37))</f>
        <v>2.0349169695681662E-2</v>
      </c>
      <c r="S17">
        <f t="shared" ref="S17:S50" si="10">(BI17*BK17)</f>
        <v>231.29433927595116</v>
      </c>
      <c r="T17">
        <f t="shared" ref="T17:T50" si="11">(BZ17+(S17+2*0.95*0.0000000567*(((BZ17+$B$7)+273)^4-(BZ17+273)^4)-44100*I17)/(1.84*29.3*P17+8*0.95*0.0000000567*(BZ17+273)^3))</f>
        <v>36.291077427164744</v>
      </c>
      <c r="U17">
        <f t="shared" ref="U17:U50" si="12">($C$7*CA17+$D$7*CB17+$E$7*T17)</f>
        <v>35.863336666666697</v>
      </c>
      <c r="V17">
        <f t="shared" ref="V17:V50" si="13">0.61365*EXP(17.502*U17/(240.97+U17))</f>
        <v>5.9240886928916376</v>
      </c>
      <c r="W17">
        <f t="shared" ref="W17:W50" si="14">(X17/Y17*100)</f>
        <v>63.402151679072475</v>
      </c>
      <c r="X17">
        <f t="shared" ref="X17:X50" si="15">BS17*(BX17+BY17)/1000</f>
        <v>3.6103399927927295</v>
      </c>
      <c r="Y17">
        <f t="shared" ref="Y17:Y50" si="16">0.61365*EXP(17.502*BZ17/(240.97+BZ17))</f>
        <v>5.6943493196689348</v>
      </c>
      <c r="Z17">
        <f t="shared" ref="Z17:Z50" si="17">(V17-BS17*(BX17+BY17)/1000)</f>
        <v>2.3137487000989081</v>
      </c>
      <c r="AA17">
        <f t="shared" ref="AA17:AA50" si="18">(-I17*44100)</f>
        <v>-34.204865783685634</v>
      </c>
      <c r="AB17">
        <f t="shared" ref="AB17:AB50" si="19">2*29.3*P17*0.92*(BZ17-U17)</f>
        <v>-114.39791190779893</v>
      </c>
      <c r="AC17">
        <f t="shared" ref="AC17:AC50" si="20">2*0.95*0.0000000567*(((BZ17+$B$7)+273)^4-(U17+273)^4)</f>
        <v>-9.0702198207978633</v>
      </c>
      <c r="AD17">
        <f t="shared" ref="AD17:AD50" si="21">S17+AC17+AA17+AB17</f>
        <v>73.621341763668724</v>
      </c>
      <c r="AE17">
        <v>0</v>
      </c>
      <c r="AF17">
        <v>0</v>
      </c>
      <c r="AG17">
        <f t="shared" ref="AG17:AG50" si="22">IF(AE17*$H$13&gt;=AI17,1,(AI17/(AI17-AE17*$H$13)))</f>
        <v>1</v>
      </c>
      <c r="AH17">
        <f t="shared" ref="AH17:AH50" si="23">(AG17-1)*100</f>
        <v>0</v>
      </c>
      <c r="AI17">
        <f t="shared" ref="AI17:AI50" si="24">MAX(0,($B$13+$C$13*CE17)/(1+$D$13*CE17)*BX17/(BZ17+273)*$E$13)</f>
        <v>52378.654865952762</v>
      </c>
      <c r="AJ17" t="s">
        <v>286</v>
      </c>
      <c r="AK17">
        <v>715.47692307692296</v>
      </c>
      <c r="AL17">
        <v>3262.08</v>
      </c>
      <c r="AM17">
        <f t="shared" ref="AM17:AM50" si="25">AL17-AK17</f>
        <v>2546.603076923077</v>
      </c>
      <c r="AN17">
        <f t="shared" ref="AN17:AN50" si="26">AM17/AL17</f>
        <v>0.78066849277855754</v>
      </c>
      <c r="AO17">
        <v>-0.57774747981622299</v>
      </c>
      <c r="AP17" t="s">
        <v>287</v>
      </c>
      <c r="AQ17">
        <v>1009.63384615385</v>
      </c>
      <c r="AR17">
        <v>1165.3900000000001</v>
      </c>
      <c r="AS17">
        <f t="shared" ref="AS17:AS50" si="27">1-AQ17/AR17</f>
        <v>0.13365152768270716</v>
      </c>
      <c r="AT17">
        <v>0.5</v>
      </c>
      <c r="AU17">
        <f t="shared" ref="AU17:AU50" si="28">BI17</f>
        <v>1180.2013907473352</v>
      </c>
      <c r="AV17">
        <f t="shared" ref="AV17:AV50" si="29">J17</f>
        <v>5.1340520563419769</v>
      </c>
      <c r="AW17">
        <f t="shared" ref="AW17:AW50" si="30">AS17*AT17*AU17</f>
        <v>78.867859423318478</v>
      </c>
      <c r="AX17">
        <f t="shared" ref="AX17:AX50" si="31">BC17/AR17</f>
        <v>0.40811230575172269</v>
      </c>
      <c r="AY17">
        <f t="shared" ref="AY17:AY50" si="32">(AV17-AO17)/AU17</f>
        <v>4.8396820923430157E-3</v>
      </c>
      <c r="AZ17">
        <f t="shared" ref="AZ17:AZ50" si="33">(AL17-AR17)/AR17</f>
        <v>1.7991316211740271</v>
      </c>
      <c r="BA17" t="s">
        <v>288</v>
      </c>
      <c r="BB17">
        <v>689.78</v>
      </c>
      <c r="BC17">
        <f t="shared" ref="BC17:BC50" si="34">AR17-BB17</f>
        <v>475.61000000000013</v>
      </c>
      <c r="BD17">
        <f t="shared" ref="BD17:BD50" si="35">(AR17-AQ17)/(AR17-BB17)</f>
        <v>0.32748712988824896</v>
      </c>
      <c r="BE17">
        <f t="shared" ref="BE17:BE50" si="36">(AL17-AR17)/(AL17-BB17)</f>
        <v>0.81510321502157579</v>
      </c>
      <c r="BF17">
        <f t="shared" ref="BF17:BF50" si="37">(AR17-AQ17)/(AR17-AK17)</f>
        <v>0.34619165753384001</v>
      </c>
      <c r="BG17">
        <f t="shared" ref="BG17:BG50" si="38">(AL17-AR17)/(AL17-AK17)</f>
        <v>0.82332814995783199</v>
      </c>
      <c r="BH17">
        <f t="shared" ref="BH17:BH50" si="39">$B$11*CF17+$C$11*CG17+$F$11*CH17*(1-CK17)</f>
        <v>1400.01933333333</v>
      </c>
      <c r="BI17">
        <f t="shared" ref="BI17:BI50" si="40">BH17*BJ17</f>
        <v>1180.2013907473352</v>
      </c>
      <c r="BJ17">
        <f t="shared" ref="BJ17:BJ50" si="41">($B$11*$D$9+$C$11*$D$9+$F$11*((CU17+CM17)/MAX(CU17+CM17+CV17, 0.1)*$I$9+CV17/MAX(CU17+CM17+CV17, 0.1)*$J$9))/($B$11+$C$11+$F$11)</f>
        <v>0.8429893521094266</v>
      </c>
      <c r="BK17">
        <f t="shared" ref="BK17:BK50" si="42">($B$11*$K$9+$C$11*$K$9+$F$11*((CU17+CM17)/MAX(CU17+CM17+CV17, 0.1)*$P$9+CV17/MAX(CU17+CM17+CV17, 0.1)*$Q$9))/($B$11+$C$11+$F$11)</f>
        <v>0.19597870421885319</v>
      </c>
      <c r="BL17">
        <v>6</v>
      </c>
      <c r="BM17">
        <v>0.5</v>
      </c>
      <c r="BN17" t="s">
        <v>289</v>
      </c>
      <c r="BO17">
        <v>2</v>
      </c>
      <c r="BP17">
        <v>1605303844.75</v>
      </c>
      <c r="BQ17">
        <v>393.46833333333302</v>
      </c>
      <c r="BR17">
        <v>399.99523333333298</v>
      </c>
      <c r="BS17">
        <v>35.4623766666667</v>
      </c>
      <c r="BT17">
        <v>34.5646633333333</v>
      </c>
      <c r="BU17">
        <v>391.15609999999998</v>
      </c>
      <c r="BV17">
        <v>34.886946666666702</v>
      </c>
      <c r="BW17">
        <v>500.01386666666701</v>
      </c>
      <c r="BX17">
        <v>101.7076</v>
      </c>
      <c r="BY17">
        <v>0.10001506</v>
      </c>
      <c r="BZ17">
        <v>35.1464766666667</v>
      </c>
      <c r="CA17">
        <v>35.863336666666697</v>
      </c>
      <c r="CB17">
        <v>999.9</v>
      </c>
      <c r="CC17">
        <v>0</v>
      </c>
      <c r="CD17">
        <v>0</v>
      </c>
      <c r="CE17">
        <v>10004.0503333333</v>
      </c>
      <c r="CF17">
        <v>0</v>
      </c>
      <c r="CG17">
        <v>262.37279999999998</v>
      </c>
      <c r="CH17">
        <v>1400.01933333333</v>
      </c>
      <c r="CI17">
        <v>0.89999560000000001</v>
      </c>
      <c r="CJ17">
        <v>0.10000434</v>
      </c>
      <c r="CK17">
        <v>0</v>
      </c>
      <c r="CL17">
        <v>1009.677</v>
      </c>
      <c r="CM17">
        <v>4.9997499999999997</v>
      </c>
      <c r="CN17">
        <v>14084.39</v>
      </c>
      <c r="CO17">
        <v>12178.2133333333</v>
      </c>
      <c r="CP17">
        <v>49.120800000000003</v>
      </c>
      <c r="CQ17">
        <v>50.428733333333298</v>
      </c>
      <c r="CR17">
        <v>49.937066666666603</v>
      </c>
      <c r="CS17">
        <v>50.1291333333333</v>
      </c>
      <c r="CT17">
        <v>50.733199999999997</v>
      </c>
      <c r="CU17">
        <v>1255.5143333333299</v>
      </c>
      <c r="CV17">
        <v>139.505</v>
      </c>
      <c r="CW17">
        <v>0</v>
      </c>
      <c r="CX17">
        <v>223.90000009536701</v>
      </c>
      <c r="CY17">
        <v>0</v>
      </c>
      <c r="CZ17">
        <v>1009.63384615385</v>
      </c>
      <c r="DA17">
        <v>-3.8263248025740202</v>
      </c>
      <c r="DB17">
        <v>-49.121367497430803</v>
      </c>
      <c r="DC17">
        <v>14084.3153846154</v>
      </c>
      <c r="DD17">
        <v>15</v>
      </c>
      <c r="DE17">
        <v>1605301752.0999999</v>
      </c>
      <c r="DF17" t="s">
        <v>290</v>
      </c>
      <c r="DG17">
        <v>1605301752.0999999</v>
      </c>
      <c r="DH17">
        <v>1605301745.0999999</v>
      </c>
      <c r="DI17">
        <v>4</v>
      </c>
      <c r="DJ17">
        <v>0.11799999999999999</v>
      </c>
      <c r="DK17">
        <v>0.378</v>
      </c>
      <c r="DL17">
        <v>2.3119999999999998</v>
      </c>
      <c r="DM17">
        <v>0.57499999999999996</v>
      </c>
      <c r="DN17">
        <v>400</v>
      </c>
      <c r="DO17">
        <v>31</v>
      </c>
      <c r="DP17">
        <v>0.11</v>
      </c>
      <c r="DQ17">
        <v>0.03</v>
      </c>
      <c r="DR17">
        <v>5.1282508602077597</v>
      </c>
      <c r="DS17">
        <v>0.90993429852994701</v>
      </c>
      <c r="DT17">
        <v>6.8659767881055003E-2</v>
      </c>
      <c r="DU17">
        <v>0</v>
      </c>
      <c r="DV17">
        <v>-6.5229077419354802</v>
      </c>
      <c r="DW17">
        <v>-1.1330985483870699</v>
      </c>
      <c r="DX17">
        <v>8.8185183076614299E-2</v>
      </c>
      <c r="DY17">
        <v>0</v>
      </c>
      <c r="DZ17">
        <v>0.89708396774193599</v>
      </c>
      <c r="EA17">
        <v>0.170322000000001</v>
      </c>
      <c r="EB17">
        <v>1.2805694593860099E-2</v>
      </c>
      <c r="EC17">
        <v>1</v>
      </c>
      <c r="ED17">
        <v>1</v>
      </c>
      <c r="EE17">
        <v>3</v>
      </c>
      <c r="EF17" t="s">
        <v>291</v>
      </c>
      <c r="EG17">
        <v>100</v>
      </c>
      <c r="EH17">
        <v>100</v>
      </c>
      <c r="EI17">
        <v>2.3119999999999998</v>
      </c>
      <c r="EJ17">
        <v>0.57540000000000002</v>
      </c>
      <c r="EK17">
        <v>2.3122999999998801</v>
      </c>
      <c r="EL17">
        <v>0</v>
      </c>
      <c r="EM17">
        <v>0</v>
      </c>
      <c r="EN17">
        <v>0</v>
      </c>
      <c r="EO17">
        <v>0.575430000000001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35</v>
      </c>
      <c r="EX17">
        <v>35.1</v>
      </c>
      <c r="EY17">
        <v>2</v>
      </c>
      <c r="EZ17">
        <v>499.70499999999998</v>
      </c>
      <c r="FA17">
        <v>524.27</v>
      </c>
      <c r="FB17">
        <v>33.615099999999998</v>
      </c>
      <c r="FC17">
        <v>32.373800000000003</v>
      </c>
      <c r="FD17">
        <v>30.000299999999999</v>
      </c>
      <c r="FE17">
        <v>32.212200000000003</v>
      </c>
      <c r="FF17">
        <v>32.167099999999998</v>
      </c>
      <c r="FG17">
        <v>22.431799999999999</v>
      </c>
      <c r="FH17">
        <v>0</v>
      </c>
      <c r="FI17">
        <v>100</v>
      </c>
      <c r="FJ17">
        <v>-999.9</v>
      </c>
      <c r="FK17">
        <v>400</v>
      </c>
      <c r="FL17">
        <v>37.421599999999998</v>
      </c>
      <c r="FM17">
        <v>101.515</v>
      </c>
      <c r="FN17">
        <v>100.842</v>
      </c>
    </row>
    <row r="18" spans="1:170" x14ac:dyDescent="0.25">
      <c r="A18">
        <v>2</v>
      </c>
      <c r="B18">
        <v>1605304007</v>
      </c>
      <c r="C18">
        <v>154.5</v>
      </c>
      <c r="D18" t="s">
        <v>292</v>
      </c>
      <c r="E18" t="s">
        <v>293</v>
      </c>
      <c r="F18" t="s">
        <v>284</v>
      </c>
      <c r="G18" t="s">
        <v>285</v>
      </c>
      <c r="H18">
        <v>1605303999.25</v>
      </c>
      <c r="I18">
        <f t="shared" si="0"/>
        <v>7.4637160554773057E-4</v>
      </c>
      <c r="J18">
        <f t="shared" si="1"/>
        <v>5.9510125569314214</v>
      </c>
      <c r="K18">
        <f t="shared" si="2"/>
        <v>392.51979999999998</v>
      </c>
      <c r="L18">
        <f t="shared" si="3"/>
        <v>83.494141281199717</v>
      </c>
      <c r="M18">
        <f t="shared" si="4"/>
        <v>8.5008174357395507</v>
      </c>
      <c r="N18">
        <f t="shared" si="5"/>
        <v>39.963752049083361</v>
      </c>
      <c r="O18">
        <f t="shared" si="6"/>
        <v>3.1894090066414311E-2</v>
      </c>
      <c r="P18">
        <f t="shared" si="7"/>
        <v>2.9597094634741596</v>
      </c>
      <c r="Q18">
        <f t="shared" si="8"/>
        <v>3.1704375457525309E-2</v>
      </c>
      <c r="R18">
        <f t="shared" si="9"/>
        <v>1.9832185544556361E-2</v>
      </c>
      <c r="S18">
        <f t="shared" si="10"/>
        <v>231.29298296919143</v>
      </c>
      <c r="T18">
        <f t="shared" si="11"/>
        <v>36.392207988833974</v>
      </c>
      <c r="U18">
        <f t="shared" si="12"/>
        <v>35.771173333333302</v>
      </c>
      <c r="V18">
        <f t="shared" si="13"/>
        <v>5.8941083245640788</v>
      </c>
      <c r="W18">
        <f t="shared" si="14"/>
        <v>63.053510315783846</v>
      </c>
      <c r="X18">
        <f t="shared" si="15"/>
        <v>3.6091203586398253</v>
      </c>
      <c r="Y18">
        <f t="shared" si="16"/>
        <v>5.7239007639141288</v>
      </c>
      <c r="Z18">
        <f t="shared" si="17"/>
        <v>2.2849879659242536</v>
      </c>
      <c r="AA18">
        <f t="shared" si="18"/>
        <v>-32.91498780465492</v>
      </c>
      <c r="AB18">
        <f t="shared" si="19"/>
        <v>-84.74330047845946</v>
      </c>
      <c r="AC18">
        <f t="shared" si="20"/>
        <v>-6.7198115009166131</v>
      </c>
      <c r="AD18">
        <f t="shared" si="21"/>
        <v>106.91488318516043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52353.317659317378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1012.15007692308</v>
      </c>
      <c r="AR18">
        <v>1184.03</v>
      </c>
      <c r="AS18">
        <f t="shared" si="27"/>
        <v>0.14516517577841781</v>
      </c>
      <c r="AT18">
        <v>0.5</v>
      </c>
      <c r="AU18">
        <f t="shared" si="28"/>
        <v>1180.1933697508825</v>
      </c>
      <c r="AV18">
        <f t="shared" si="29"/>
        <v>5.9510125569314214</v>
      </c>
      <c r="AW18">
        <f t="shared" si="30"/>
        <v>85.661488986205057</v>
      </c>
      <c r="AX18">
        <f t="shared" si="31"/>
        <v>0.37662897054973266</v>
      </c>
      <c r="AY18">
        <f t="shared" si="32"/>
        <v>5.5319409548333148E-3</v>
      </c>
      <c r="AZ18">
        <f t="shared" si="33"/>
        <v>1.7550653277366286</v>
      </c>
      <c r="BA18" t="s">
        <v>295</v>
      </c>
      <c r="BB18">
        <v>738.09</v>
      </c>
      <c r="BC18">
        <f t="shared" si="34"/>
        <v>445.93999999999994</v>
      </c>
      <c r="BD18">
        <f t="shared" si="35"/>
        <v>0.3854328453983048</v>
      </c>
      <c r="BE18">
        <f t="shared" si="36"/>
        <v>0.82331942678061343</v>
      </c>
      <c r="BF18">
        <f t="shared" si="37"/>
        <v>0.36683127599039922</v>
      </c>
      <c r="BG18">
        <f t="shared" si="38"/>
        <v>0.81600859546231119</v>
      </c>
      <c r="BH18">
        <f t="shared" si="39"/>
        <v>1400.00966666667</v>
      </c>
      <c r="BI18">
        <f t="shared" si="40"/>
        <v>1180.1933697508825</v>
      </c>
      <c r="BJ18">
        <f t="shared" si="41"/>
        <v>0.84298944346637594</v>
      </c>
      <c r="BK18">
        <f t="shared" si="42"/>
        <v>0.1959788869327517</v>
      </c>
      <c r="BL18">
        <v>6</v>
      </c>
      <c r="BM18">
        <v>0.5</v>
      </c>
      <c r="BN18" t="s">
        <v>289</v>
      </c>
      <c r="BO18">
        <v>2</v>
      </c>
      <c r="BP18">
        <v>1605303999.25</v>
      </c>
      <c r="BQ18">
        <v>392.51979999999998</v>
      </c>
      <c r="BR18">
        <v>400.01240000000001</v>
      </c>
      <c r="BS18">
        <v>35.448403333333303</v>
      </c>
      <c r="BT18">
        <v>34.584526666666697</v>
      </c>
      <c r="BU18">
        <v>390.20749999999998</v>
      </c>
      <c r="BV18">
        <v>34.872976666666702</v>
      </c>
      <c r="BW18">
        <v>500.01159999999999</v>
      </c>
      <c r="BX18">
        <v>101.713333333333</v>
      </c>
      <c r="BY18">
        <v>0.100007163333333</v>
      </c>
      <c r="BZ18">
        <v>35.240079999999999</v>
      </c>
      <c r="CA18">
        <v>35.771173333333302</v>
      </c>
      <c r="CB18">
        <v>999.9</v>
      </c>
      <c r="CC18">
        <v>0</v>
      </c>
      <c r="CD18">
        <v>0</v>
      </c>
      <c r="CE18">
        <v>10001.5836666667</v>
      </c>
      <c r="CF18">
        <v>0</v>
      </c>
      <c r="CG18">
        <v>294.195966666667</v>
      </c>
      <c r="CH18">
        <v>1400.00966666667</v>
      </c>
      <c r="CI18">
        <v>0.89999419999999997</v>
      </c>
      <c r="CJ18">
        <v>0.100005676666667</v>
      </c>
      <c r="CK18">
        <v>0</v>
      </c>
      <c r="CL18">
        <v>1013.33153333333</v>
      </c>
      <c r="CM18">
        <v>4.9997499999999997</v>
      </c>
      <c r="CN18">
        <v>14125.6333333333</v>
      </c>
      <c r="CO18">
        <v>12178.1133333333</v>
      </c>
      <c r="CP18">
        <v>49.249866666666698</v>
      </c>
      <c r="CQ18">
        <v>50.557866666666598</v>
      </c>
      <c r="CR18">
        <v>50.066400000000002</v>
      </c>
      <c r="CS18">
        <v>50.266466666666702</v>
      </c>
      <c r="CT18">
        <v>50.845599999999997</v>
      </c>
      <c r="CU18">
        <v>1255.50166666667</v>
      </c>
      <c r="CV18">
        <v>139.50833333333301</v>
      </c>
      <c r="CW18">
        <v>0</v>
      </c>
      <c r="CX18">
        <v>153.59999990463299</v>
      </c>
      <c r="CY18">
        <v>0</v>
      </c>
      <c r="CZ18">
        <v>1012.15007692308</v>
      </c>
      <c r="DA18">
        <v>-186.39117925912501</v>
      </c>
      <c r="DB18">
        <v>-2630.1640990189899</v>
      </c>
      <c r="DC18">
        <v>14109.1423076923</v>
      </c>
      <c r="DD18">
        <v>15</v>
      </c>
      <c r="DE18">
        <v>1605301752.0999999</v>
      </c>
      <c r="DF18" t="s">
        <v>290</v>
      </c>
      <c r="DG18">
        <v>1605301752.0999999</v>
      </c>
      <c r="DH18">
        <v>1605301745.0999999</v>
      </c>
      <c r="DI18">
        <v>4</v>
      </c>
      <c r="DJ18">
        <v>0.11799999999999999</v>
      </c>
      <c r="DK18">
        <v>0.378</v>
      </c>
      <c r="DL18">
        <v>2.3119999999999998</v>
      </c>
      <c r="DM18">
        <v>0.57499999999999996</v>
      </c>
      <c r="DN18">
        <v>400</v>
      </c>
      <c r="DO18">
        <v>31</v>
      </c>
      <c r="DP18">
        <v>0.11</v>
      </c>
      <c r="DQ18">
        <v>0.03</v>
      </c>
      <c r="DR18">
        <v>5.9559745978736904</v>
      </c>
      <c r="DS18">
        <v>-0.40217080627170698</v>
      </c>
      <c r="DT18">
        <v>2.9946823506271501E-2</v>
      </c>
      <c r="DU18">
        <v>1</v>
      </c>
      <c r="DV18">
        <v>-7.4951277419354803</v>
      </c>
      <c r="DW18">
        <v>0.34531306451614002</v>
      </c>
      <c r="DX18">
        <v>2.7215164381654899E-2</v>
      </c>
      <c r="DY18">
        <v>0</v>
      </c>
      <c r="DZ18">
        <v>0.859696225806452</v>
      </c>
      <c r="EA18">
        <v>0.32643246774193402</v>
      </c>
      <c r="EB18">
        <v>2.44700537968346E-2</v>
      </c>
      <c r="EC18">
        <v>0</v>
      </c>
      <c r="ED18">
        <v>1</v>
      </c>
      <c r="EE18">
        <v>3</v>
      </c>
      <c r="EF18" t="s">
        <v>291</v>
      </c>
      <c r="EG18">
        <v>100</v>
      </c>
      <c r="EH18">
        <v>100</v>
      </c>
      <c r="EI18">
        <v>2.3119999999999998</v>
      </c>
      <c r="EJ18">
        <v>0.57540000000000002</v>
      </c>
      <c r="EK18">
        <v>2.3122999999998801</v>
      </c>
      <c r="EL18">
        <v>0</v>
      </c>
      <c r="EM18">
        <v>0</v>
      </c>
      <c r="EN18">
        <v>0</v>
      </c>
      <c r="EO18">
        <v>0.575430000000001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37.6</v>
      </c>
      <c r="EX18">
        <v>37.700000000000003</v>
      </c>
      <c r="EY18">
        <v>2</v>
      </c>
      <c r="EZ18">
        <v>501.32600000000002</v>
      </c>
      <c r="FA18">
        <v>523.08900000000006</v>
      </c>
      <c r="FB18">
        <v>33.736400000000003</v>
      </c>
      <c r="FC18">
        <v>32.424100000000003</v>
      </c>
      <c r="FD18">
        <v>30.000399999999999</v>
      </c>
      <c r="FE18">
        <v>32.2577</v>
      </c>
      <c r="FF18">
        <v>32.209499999999998</v>
      </c>
      <c r="FG18">
        <v>22.4373</v>
      </c>
      <c r="FH18">
        <v>0</v>
      </c>
      <c r="FI18">
        <v>100</v>
      </c>
      <c r="FJ18">
        <v>-999.9</v>
      </c>
      <c r="FK18">
        <v>400</v>
      </c>
      <c r="FL18">
        <v>35.396799999999999</v>
      </c>
      <c r="FM18">
        <v>101.509</v>
      </c>
      <c r="FN18">
        <v>100.831</v>
      </c>
    </row>
    <row r="19" spans="1:170" x14ac:dyDescent="0.25">
      <c r="A19">
        <v>3</v>
      </c>
      <c r="B19">
        <v>1605304175.5</v>
      </c>
      <c r="C19">
        <v>323</v>
      </c>
      <c r="D19" t="s">
        <v>296</v>
      </c>
      <c r="E19" t="s">
        <v>297</v>
      </c>
      <c r="F19" t="s">
        <v>298</v>
      </c>
      <c r="G19" t="s">
        <v>299</v>
      </c>
      <c r="H19">
        <v>1605304167.75</v>
      </c>
      <c r="I19">
        <f t="shared" si="0"/>
        <v>1.7572195887542584E-3</v>
      </c>
      <c r="J19">
        <f t="shared" si="1"/>
        <v>8.107428808000174</v>
      </c>
      <c r="K19">
        <f t="shared" si="2"/>
        <v>389.43596666666701</v>
      </c>
      <c r="L19">
        <f t="shared" si="3"/>
        <v>234.23411187603153</v>
      </c>
      <c r="M19">
        <f t="shared" si="4"/>
        <v>23.848161203261533</v>
      </c>
      <c r="N19">
        <f t="shared" si="5"/>
        <v>39.649783018495548</v>
      </c>
      <c r="O19">
        <f t="shared" si="6"/>
        <v>9.0526834556733479E-2</v>
      </c>
      <c r="P19">
        <f t="shared" si="7"/>
        <v>2.9590657866063812</v>
      </c>
      <c r="Q19">
        <f t="shared" si="8"/>
        <v>8.9015937062405737E-2</v>
      </c>
      <c r="R19">
        <f t="shared" si="9"/>
        <v>5.5768608301387315E-2</v>
      </c>
      <c r="S19">
        <f t="shared" si="10"/>
        <v>231.29027463549647</v>
      </c>
      <c r="T19">
        <f t="shared" si="11"/>
        <v>36.068357400551427</v>
      </c>
      <c r="U19">
        <f t="shared" si="12"/>
        <v>34.990466666666698</v>
      </c>
      <c r="V19">
        <f t="shared" si="13"/>
        <v>5.6453901231560666</v>
      </c>
      <c r="W19">
        <f t="shared" si="14"/>
        <v>65.366555948008681</v>
      </c>
      <c r="X19">
        <f t="shared" si="15"/>
        <v>3.7280613356375794</v>
      </c>
      <c r="Y19">
        <f t="shared" si="16"/>
        <v>5.7033161401417702</v>
      </c>
      <c r="Z19">
        <f t="shared" si="17"/>
        <v>1.9173287875184872</v>
      </c>
      <c r="AA19">
        <f t="shared" si="18"/>
        <v>-77.493383864062793</v>
      </c>
      <c r="AB19">
        <f t="shared" si="19"/>
        <v>29.426216109800674</v>
      </c>
      <c r="AC19">
        <f t="shared" si="20"/>
        <v>2.3243041645559424</v>
      </c>
      <c r="AD19">
        <f t="shared" si="21"/>
        <v>185.54741104579028</v>
      </c>
      <c r="AE19">
        <v>65</v>
      </c>
      <c r="AF19">
        <v>13</v>
      </c>
      <c r="AG19">
        <f t="shared" si="22"/>
        <v>1</v>
      </c>
      <c r="AH19">
        <f t="shared" si="23"/>
        <v>0</v>
      </c>
      <c r="AI19">
        <f t="shared" si="24"/>
        <v>52346.057446676306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1310.2</v>
      </c>
      <c r="AR19">
        <v>1522.58</v>
      </c>
      <c r="AS19">
        <f t="shared" si="27"/>
        <v>0.13948692351140823</v>
      </c>
      <c r="AT19">
        <v>0.5</v>
      </c>
      <c r="AU19">
        <f t="shared" si="28"/>
        <v>1180.186140747224</v>
      </c>
      <c r="AV19">
        <f t="shared" si="29"/>
        <v>8.107428808000174</v>
      </c>
      <c r="AW19">
        <f t="shared" si="30"/>
        <v>82.310266971816063</v>
      </c>
      <c r="AX19">
        <f t="shared" si="31"/>
        <v>0.50535275650540523</v>
      </c>
      <c r="AY19">
        <f t="shared" si="32"/>
        <v>7.3591580073270957E-3</v>
      </c>
      <c r="AZ19">
        <f t="shared" si="33"/>
        <v>1.1424687044358917</v>
      </c>
      <c r="BA19" t="s">
        <v>301</v>
      </c>
      <c r="BB19">
        <v>753.14</v>
      </c>
      <c r="BC19">
        <f t="shared" si="34"/>
        <v>769.43999999999994</v>
      </c>
      <c r="BD19">
        <f t="shared" si="35"/>
        <v>0.27601892285298385</v>
      </c>
      <c r="BE19">
        <f t="shared" si="36"/>
        <v>0.69332068522961887</v>
      </c>
      <c r="BF19">
        <f t="shared" si="37"/>
        <v>0.26313863256432773</v>
      </c>
      <c r="BG19">
        <f t="shared" si="38"/>
        <v>0.68306679425744821</v>
      </c>
      <c r="BH19">
        <f t="shared" si="39"/>
        <v>1400.002</v>
      </c>
      <c r="BI19">
        <f t="shared" si="40"/>
        <v>1180.186140747224</v>
      </c>
      <c r="BJ19">
        <f t="shared" si="41"/>
        <v>0.84298889626387963</v>
      </c>
      <c r="BK19">
        <f t="shared" si="42"/>
        <v>0.19597779252775935</v>
      </c>
      <c r="BL19">
        <v>6</v>
      </c>
      <c r="BM19">
        <v>0.5</v>
      </c>
      <c r="BN19" t="s">
        <v>289</v>
      </c>
      <c r="BO19">
        <v>2</v>
      </c>
      <c r="BP19">
        <v>1605304167.75</v>
      </c>
      <c r="BQ19">
        <v>389.43596666666701</v>
      </c>
      <c r="BR19">
        <v>399.98570000000001</v>
      </c>
      <c r="BS19">
        <v>36.616623333333301</v>
      </c>
      <c r="BT19">
        <v>34.585243333333302</v>
      </c>
      <c r="BU19">
        <v>387.12360000000001</v>
      </c>
      <c r="BV19">
        <v>36.041183333333301</v>
      </c>
      <c r="BW19">
        <v>500.01756666666699</v>
      </c>
      <c r="BX19">
        <v>101.713333333333</v>
      </c>
      <c r="BY19">
        <v>0.10002345</v>
      </c>
      <c r="BZ19">
        <v>35.174923333333297</v>
      </c>
      <c r="CA19">
        <v>34.990466666666698</v>
      </c>
      <c r="CB19">
        <v>999.9</v>
      </c>
      <c r="CC19">
        <v>0</v>
      </c>
      <c r="CD19">
        <v>0</v>
      </c>
      <c r="CE19">
        <v>9997.9336666666695</v>
      </c>
      <c r="CF19">
        <v>0</v>
      </c>
      <c r="CG19">
        <v>279.96583333333302</v>
      </c>
      <c r="CH19">
        <v>1400.002</v>
      </c>
      <c r="CI19">
        <v>0.90001200000000003</v>
      </c>
      <c r="CJ19">
        <v>9.9987820000000005E-2</v>
      </c>
      <c r="CK19">
        <v>0</v>
      </c>
      <c r="CL19">
        <v>1311.67166666667</v>
      </c>
      <c r="CM19">
        <v>4.9997499999999997</v>
      </c>
      <c r="CN19">
        <v>18533.426666666699</v>
      </c>
      <c r="CO19">
        <v>12178.106666666699</v>
      </c>
      <c r="CP19">
        <v>49.379066666666702</v>
      </c>
      <c r="CQ19">
        <v>50.662199999999999</v>
      </c>
      <c r="CR19">
        <v>50.203800000000001</v>
      </c>
      <c r="CS19">
        <v>50.387333333333302</v>
      </c>
      <c r="CT19">
        <v>50.949599999999997</v>
      </c>
      <c r="CU19">
        <v>1255.52</v>
      </c>
      <c r="CV19">
        <v>139.482</v>
      </c>
      <c r="CW19">
        <v>0</v>
      </c>
      <c r="CX19">
        <v>168</v>
      </c>
      <c r="CY19">
        <v>0</v>
      </c>
      <c r="CZ19">
        <v>1310.2</v>
      </c>
      <c r="DA19">
        <v>-180.25435898772801</v>
      </c>
      <c r="DB19">
        <v>-2507.9760685496199</v>
      </c>
      <c r="DC19">
        <v>18512.934615384602</v>
      </c>
      <c r="DD19">
        <v>15</v>
      </c>
      <c r="DE19">
        <v>1605301752.0999999</v>
      </c>
      <c r="DF19" t="s">
        <v>290</v>
      </c>
      <c r="DG19">
        <v>1605301752.0999999</v>
      </c>
      <c r="DH19">
        <v>1605301745.0999999</v>
      </c>
      <c r="DI19">
        <v>4</v>
      </c>
      <c r="DJ19">
        <v>0.11799999999999999</v>
      </c>
      <c r="DK19">
        <v>0.378</v>
      </c>
      <c r="DL19">
        <v>2.3119999999999998</v>
      </c>
      <c r="DM19">
        <v>0.57499999999999996</v>
      </c>
      <c r="DN19">
        <v>400</v>
      </c>
      <c r="DO19">
        <v>31</v>
      </c>
      <c r="DP19">
        <v>0.11</v>
      </c>
      <c r="DQ19">
        <v>0.03</v>
      </c>
      <c r="DR19">
        <v>8.1133428338761604</v>
      </c>
      <c r="DS19">
        <v>-0.72849485927668001</v>
      </c>
      <c r="DT19">
        <v>5.8979192982948299E-2</v>
      </c>
      <c r="DU19">
        <v>0</v>
      </c>
      <c r="DV19">
        <v>-10.5517161290323</v>
      </c>
      <c r="DW19">
        <v>0.73482096774193095</v>
      </c>
      <c r="DX19">
        <v>6.1404429265344597E-2</v>
      </c>
      <c r="DY19">
        <v>0</v>
      </c>
      <c r="DZ19">
        <v>2.0297309677419402</v>
      </c>
      <c r="EA19">
        <v>0.33355983870967698</v>
      </c>
      <c r="EB19">
        <v>2.5148781584651499E-2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2.3130000000000002</v>
      </c>
      <c r="EJ19">
        <v>0.57550000000000001</v>
      </c>
      <c r="EK19">
        <v>2.3122999999998801</v>
      </c>
      <c r="EL19">
        <v>0</v>
      </c>
      <c r="EM19">
        <v>0</v>
      </c>
      <c r="EN19">
        <v>0</v>
      </c>
      <c r="EO19">
        <v>0.575430000000001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40.4</v>
      </c>
      <c r="EX19">
        <v>40.5</v>
      </c>
      <c r="EY19">
        <v>2</v>
      </c>
      <c r="EZ19">
        <v>410.70400000000001</v>
      </c>
      <c r="FA19">
        <v>522.44399999999996</v>
      </c>
      <c r="FB19">
        <v>33.766399999999997</v>
      </c>
      <c r="FC19">
        <v>32.480400000000003</v>
      </c>
      <c r="FD19">
        <v>30.0001</v>
      </c>
      <c r="FE19">
        <v>32.3249</v>
      </c>
      <c r="FF19">
        <v>32.263300000000001</v>
      </c>
      <c r="FG19">
        <v>22.445499999999999</v>
      </c>
      <c r="FH19">
        <v>0</v>
      </c>
      <c r="FI19">
        <v>100</v>
      </c>
      <c r="FJ19">
        <v>-999.9</v>
      </c>
      <c r="FK19">
        <v>400</v>
      </c>
      <c r="FL19">
        <v>35.4</v>
      </c>
      <c r="FM19">
        <v>101.502</v>
      </c>
      <c r="FN19">
        <v>100.818</v>
      </c>
    </row>
    <row r="20" spans="1:170" x14ac:dyDescent="0.25">
      <c r="A20">
        <v>4</v>
      </c>
      <c r="B20">
        <v>1605304439</v>
      </c>
      <c r="C20">
        <v>586.5</v>
      </c>
      <c r="D20" t="s">
        <v>303</v>
      </c>
      <c r="E20" t="s">
        <v>304</v>
      </c>
      <c r="F20" t="s">
        <v>298</v>
      </c>
      <c r="G20" t="s">
        <v>299</v>
      </c>
      <c r="H20">
        <v>1605304431.25</v>
      </c>
      <c r="I20">
        <f t="shared" si="0"/>
        <v>3.6202995712208328E-3</v>
      </c>
      <c r="J20">
        <f t="shared" si="1"/>
        <v>7.9941417270450668</v>
      </c>
      <c r="K20">
        <f t="shared" si="2"/>
        <v>388.72296666666699</v>
      </c>
      <c r="L20">
        <f t="shared" si="3"/>
        <v>313.99451996594786</v>
      </c>
      <c r="M20">
        <f t="shared" si="4"/>
        <v>31.964814766720675</v>
      </c>
      <c r="N20">
        <f t="shared" si="5"/>
        <v>39.572211726553903</v>
      </c>
      <c r="O20">
        <f t="shared" si="6"/>
        <v>0.20491386104684073</v>
      </c>
      <c r="P20">
        <f t="shared" si="7"/>
        <v>2.9597010270365929</v>
      </c>
      <c r="Q20">
        <f t="shared" si="8"/>
        <v>0.19734586983714136</v>
      </c>
      <c r="R20">
        <f t="shared" si="9"/>
        <v>0.12399783541504578</v>
      </c>
      <c r="S20">
        <f t="shared" si="10"/>
        <v>231.28957159095802</v>
      </c>
      <c r="T20">
        <f t="shared" si="11"/>
        <v>35.563279121775636</v>
      </c>
      <c r="U20">
        <f t="shared" si="12"/>
        <v>34.386986666666701</v>
      </c>
      <c r="V20">
        <f t="shared" si="13"/>
        <v>5.4594335054525454</v>
      </c>
      <c r="W20">
        <f t="shared" si="14"/>
        <v>64.547306255006049</v>
      </c>
      <c r="X20">
        <f t="shared" si="15"/>
        <v>3.6756995568923005</v>
      </c>
      <c r="Y20">
        <f t="shared" si="16"/>
        <v>5.6945824235805764</v>
      </c>
      <c r="Z20">
        <f t="shared" si="17"/>
        <v>1.7837339485602448</v>
      </c>
      <c r="AA20">
        <f t="shared" si="18"/>
        <v>-159.65521109083872</v>
      </c>
      <c r="AB20">
        <f t="shared" si="19"/>
        <v>121.30488492730056</v>
      </c>
      <c r="AC20">
        <f t="shared" si="20"/>
        <v>9.550121597481775</v>
      </c>
      <c r="AD20">
        <f t="shared" si="21"/>
        <v>202.48936702490164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52368.585576819991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1242.6035999999999</v>
      </c>
      <c r="AR20">
        <v>1434.1</v>
      </c>
      <c r="AS20">
        <f t="shared" si="27"/>
        <v>0.13353071612858236</v>
      </c>
      <c r="AT20">
        <v>0.5</v>
      </c>
      <c r="AU20">
        <f t="shared" si="28"/>
        <v>1180.180480747267</v>
      </c>
      <c r="AV20">
        <f t="shared" si="29"/>
        <v>7.9941417270450668</v>
      </c>
      <c r="AW20">
        <f t="shared" si="30"/>
        <v>78.795172377578581</v>
      </c>
      <c r="AX20">
        <f t="shared" si="31"/>
        <v>0.48357157799316641</v>
      </c>
      <c r="AY20">
        <f t="shared" si="32"/>
        <v>7.2632019819830768E-3</v>
      </c>
      <c r="AZ20">
        <f t="shared" si="33"/>
        <v>1.2746530925319017</v>
      </c>
      <c r="BA20" t="s">
        <v>306</v>
      </c>
      <c r="BB20">
        <v>740.61</v>
      </c>
      <c r="BC20">
        <f t="shared" si="34"/>
        <v>693.4899999999999</v>
      </c>
      <c r="BD20">
        <f t="shared" si="35"/>
        <v>0.27613433503006535</v>
      </c>
      <c r="BE20">
        <f t="shared" si="36"/>
        <v>0.72496599206018719</v>
      </c>
      <c r="BF20">
        <f t="shared" si="37"/>
        <v>0.26647683069117223</v>
      </c>
      <c r="BG20">
        <f t="shared" si="38"/>
        <v>0.71781111731344072</v>
      </c>
      <c r="BH20">
        <f t="shared" si="39"/>
        <v>1399.9949999999999</v>
      </c>
      <c r="BI20">
        <f t="shared" si="40"/>
        <v>1180.180480747267</v>
      </c>
      <c r="BJ20">
        <f t="shared" si="41"/>
        <v>0.84298906835186338</v>
      </c>
      <c r="BK20">
        <f t="shared" si="42"/>
        <v>0.19597813670372691</v>
      </c>
      <c r="BL20">
        <v>6</v>
      </c>
      <c r="BM20">
        <v>0.5</v>
      </c>
      <c r="BN20" t="s">
        <v>289</v>
      </c>
      <c r="BO20">
        <v>2</v>
      </c>
      <c r="BP20">
        <v>1605304431.25</v>
      </c>
      <c r="BQ20">
        <v>388.72296666666699</v>
      </c>
      <c r="BR20">
        <v>400.004433333333</v>
      </c>
      <c r="BS20">
        <v>36.106873333333297</v>
      </c>
      <c r="BT20">
        <v>31.91947</v>
      </c>
      <c r="BU20">
        <v>386.41073333333298</v>
      </c>
      <c r="BV20">
        <v>35.53143</v>
      </c>
      <c r="BW20">
        <v>500.01133333333303</v>
      </c>
      <c r="BX20">
        <v>101.700566666667</v>
      </c>
      <c r="BY20">
        <v>9.9983133333333293E-2</v>
      </c>
      <c r="BZ20">
        <v>35.147216666666701</v>
      </c>
      <c r="CA20">
        <v>34.386986666666701</v>
      </c>
      <c r="CB20">
        <v>999.9</v>
      </c>
      <c r="CC20">
        <v>0</v>
      </c>
      <c r="CD20">
        <v>0</v>
      </c>
      <c r="CE20">
        <v>10002.7913333333</v>
      </c>
      <c r="CF20">
        <v>0</v>
      </c>
      <c r="CG20">
        <v>296.89976666666701</v>
      </c>
      <c r="CH20">
        <v>1399.9949999999999</v>
      </c>
      <c r="CI20">
        <v>0.90000856666666695</v>
      </c>
      <c r="CJ20">
        <v>9.9991256666666695E-2</v>
      </c>
      <c r="CK20">
        <v>0</v>
      </c>
      <c r="CL20">
        <v>1244.0540000000001</v>
      </c>
      <c r="CM20">
        <v>4.9997499999999997</v>
      </c>
      <c r="CN20">
        <v>17523.740000000002</v>
      </c>
      <c r="CO20">
        <v>12178.0366666667</v>
      </c>
      <c r="CP20">
        <v>49.375</v>
      </c>
      <c r="CQ20">
        <v>50.743699999999997</v>
      </c>
      <c r="CR20">
        <v>50.245800000000003</v>
      </c>
      <c r="CS20">
        <v>50.436999999999998</v>
      </c>
      <c r="CT20">
        <v>50.981099999999998</v>
      </c>
      <c r="CU20">
        <v>1255.5056666666701</v>
      </c>
      <c r="CV20">
        <v>139.48933333333301</v>
      </c>
      <c r="CW20">
        <v>0</v>
      </c>
      <c r="CX20">
        <v>263</v>
      </c>
      <c r="CY20">
        <v>0</v>
      </c>
      <c r="CZ20">
        <v>1242.6035999999999</v>
      </c>
      <c r="DA20">
        <v>-109.165384605908</v>
      </c>
      <c r="DB20">
        <v>-1539.89999996087</v>
      </c>
      <c r="DC20">
        <v>17503.011999999999</v>
      </c>
      <c r="DD20">
        <v>15</v>
      </c>
      <c r="DE20">
        <v>1605301752.0999999</v>
      </c>
      <c r="DF20" t="s">
        <v>290</v>
      </c>
      <c r="DG20">
        <v>1605301752.0999999</v>
      </c>
      <c r="DH20">
        <v>1605301745.0999999</v>
      </c>
      <c r="DI20">
        <v>4</v>
      </c>
      <c r="DJ20">
        <v>0.11799999999999999</v>
      </c>
      <c r="DK20">
        <v>0.378</v>
      </c>
      <c r="DL20">
        <v>2.3119999999999998</v>
      </c>
      <c r="DM20">
        <v>0.57499999999999996</v>
      </c>
      <c r="DN20">
        <v>400</v>
      </c>
      <c r="DO20">
        <v>31</v>
      </c>
      <c r="DP20">
        <v>0.11</v>
      </c>
      <c r="DQ20">
        <v>0.03</v>
      </c>
      <c r="DR20">
        <v>7.9805107654368701</v>
      </c>
      <c r="DS20">
        <v>0.70566097355486401</v>
      </c>
      <c r="DT20">
        <v>5.3838592116923302E-2</v>
      </c>
      <c r="DU20">
        <v>0</v>
      </c>
      <c r="DV20">
        <v>-11.2741548387097</v>
      </c>
      <c r="DW20">
        <v>-0.49131290322578502</v>
      </c>
      <c r="DX20">
        <v>4.2776167910450198E-2</v>
      </c>
      <c r="DY20">
        <v>0</v>
      </c>
      <c r="DZ20">
        <v>4.1989396774193599</v>
      </c>
      <c r="EA20">
        <v>-0.91903935483873</v>
      </c>
      <c r="EB20">
        <v>6.8726083393465795E-2</v>
      </c>
      <c r="EC20">
        <v>0</v>
      </c>
      <c r="ED20">
        <v>0</v>
      </c>
      <c r="EE20">
        <v>3</v>
      </c>
      <c r="EF20" t="s">
        <v>302</v>
      </c>
      <c r="EG20">
        <v>100</v>
      </c>
      <c r="EH20">
        <v>100</v>
      </c>
      <c r="EI20">
        <v>2.3119999999999998</v>
      </c>
      <c r="EJ20">
        <v>0.57540000000000002</v>
      </c>
      <c r="EK20">
        <v>2.3122999999998801</v>
      </c>
      <c r="EL20">
        <v>0</v>
      </c>
      <c r="EM20">
        <v>0</v>
      </c>
      <c r="EN20">
        <v>0</v>
      </c>
      <c r="EO20">
        <v>0.575430000000001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44.8</v>
      </c>
      <c r="EX20">
        <v>44.9</v>
      </c>
      <c r="EY20">
        <v>2</v>
      </c>
      <c r="EZ20">
        <v>519.63499999999999</v>
      </c>
      <c r="FA20">
        <v>518.53700000000003</v>
      </c>
      <c r="FB20">
        <v>33.793799999999997</v>
      </c>
      <c r="FC20">
        <v>32.520299999999999</v>
      </c>
      <c r="FD20">
        <v>30</v>
      </c>
      <c r="FE20">
        <v>32.348700000000001</v>
      </c>
      <c r="FF20">
        <v>32.3001</v>
      </c>
      <c r="FG20">
        <v>22.413</v>
      </c>
      <c r="FH20">
        <v>13.892099999999999</v>
      </c>
      <c r="FI20">
        <v>100</v>
      </c>
      <c r="FJ20">
        <v>-999.9</v>
      </c>
      <c r="FK20">
        <v>400</v>
      </c>
      <c r="FL20">
        <v>31.9239</v>
      </c>
      <c r="FM20">
        <v>101.51</v>
      </c>
      <c r="FN20">
        <v>100.828</v>
      </c>
    </row>
    <row r="21" spans="1:170" x14ac:dyDescent="0.25">
      <c r="A21">
        <v>5</v>
      </c>
      <c r="B21">
        <v>1605304614.5999999</v>
      </c>
      <c r="C21">
        <v>762.09999990463302</v>
      </c>
      <c r="D21" t="s">
        <v>307</v>
      </c>
      <c r="E21" t="s">
        <v>308</v>
      </c>
      <c r="F21" t="s">
        <v>309</v>
      </c>
      <c r="G21" t="s">
        <v>310</v>
      </c>
      <c r="H21">
        <v>1605304606.8499999</v>
      </c>
      <c r="I21">
        <f t="shared" si="0"/>
        <v>1.9535798413086217E-3</v>
      </c>
      <c r="J21">
        <f t="shared" si="1"/>
        <v>10.133390584728316</v>
      </c>
      <c r="K21">
        <f t="shared" si="2"/>
        <v>386.92070000000001</v>
      </c>
      <c r="L21">
        <f t="shared" si="3"/>
        <v>213.04509627917759</v>
      </c>
      <c r="M21">
        <f t="shared" si="4"/>
        <v>21.687259158199886</v>
      </c>
      <c r="N21">
        <f t="shared" si="5"/>
        <v>39.387198490483378</v>
      </c>
      <c r="O21">
        <f t="shared" si="6"/>
        <v>0.10022748176557855</v>
      </c>
      <c r="P21">
        <f t="shared" si="7"/>
        <v>2.958738135508729</v>
      </c>
      <c r="Q21">
        <f t="shared" si="8"/>
        <v>9.837878950627682E-2</v>
      </c>
      <c r="R21">
        <f t="shared" si="9"/>
        <v>6.1650000908019559E-2</v>
      </c>
      <c r="S21">
        <f t="shared" si="10"/>
        <v>231.29543906853377</v>
      </c>
      <c r="T21">
        <f t="shared" si="11"/>
        <v>36.131397898942396</v>
      </c>
      <c r="U21">
        <f t="shared" si="12"/>
        <v>35.079383333333297</v>
      </c>
      <c r="V21">
        <f t="shared" si="13"/>
        <v>5.6732489945825559</v>
      </c>
      <c r="W21">
        <f t="shared" si="14"/>
        <v>65.259053826456878</v>
      </c>
      <c r="X21">
        <f t="shared" si="15"/>
        <v>3.745315535750926</v>
      </c>
      <c r="Y21">
        <f t="shared" si="16"/>
        <v>5.7391508398372242</v>
      </c>
      <c r="Z21">
        <f t="shared" si="17"/>
        <v>1.9279334588316299</v>
      </c>
      <c r="AA21">
        <f t="shared" si="18"/>
        <v>-86.152871001710224</v>
      </c>
      <c r="AB21">
        <f t="shared" si="19"/>
        <v>33.311847942143736</v>
      </c>
      <c r="AC21">
        <f t="shared" si="20"/>
        <v>2.634103759868395</v>
      </c>
      <c r="AD21">
        <f t="shared" si="21"/>
        <v>181.08851976883568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52317.141254254471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1040.8930769230799</v>
      </c>
      <c r="AR21">
        <v>1261.42</v>
      </c>
      <c r="AS21">
        <f t="shared" si="27"/>
        <v>0.17482434326149909</v>
      </c>
      <c r="AT21">
        <v>0.5</v>
      </c>
      <c r="AU21">
        <f t="shared" si="28"/>
        <v>1180.2042407473925</v>
      </c>
      <c r="AV21">
        <f t="shared" si="29"/>
        <v>10.133390584728316</v>
      </c>
      <c r="AW21">
        <f t="shared" si="30"/>
        <v>103.16421565154954</v>
      </c>
      <c r="AX21">
        <f t="shared" si="31"/>
        <v>0.43091119531956051</v>
      </c>
      <c r="AY21">
        <f t="shared" si="32"/>
        <v>9.0756647830391238E-3</v>
      </c>
      <c r="AZ21">
        <f t="shared" si="33"/>
        <v>1.5860379572228123</v>
      </c>
      <c r="BA21" t="s">
        <v>312</v>
      </c>
      <c r="BB21">
        <v>717.86</v>
      </c>
      <c r="BC21">
        <f t="shared" si="34"/>
        <v>543.56000000000006</v>
      </c>
      <c r="BD21">
        <f t="shared" si="35"/>
        <v>0.40570851990014012</v>
      </c>
      <c r="BE21">
        <f t="shared" si="36"/>
        <v>0.78635495358105822</v>
      </c>
      <c r="BF21">
        <f t="shared" si="37"/>
        <v>0.40393757590957091</v>
      </c>
      <c r="BG21">
        <f t="shared" si="38"/>
        <v>0.78561909318718381</v>
      </c>
      <c r="BH21">
        <f t="shared" si="39"/>
        <v>1400.0223333333299</v>
      </c>
      <c r="BI21">
        <f t="shared" si="40"/>
        <v>1180.2042407473925</v>
      </c>
      <c r="BJ21">
        <f t="shared" si="41"/>
        <v>0.84298958141434077</v>
      </c>
      <c r="BK21">
        <f t="shared" si="42"/>
        <v>0.19597916282868158</v>
      </c>
      <c r="BL21">
        <v>6</v>
      </c>
      <c r="BM21">
        <v>0.5</v>
      </c>
      <c r="BN21" t="s">
        <v>289</v>
      </c>
      <c r="BO21">
        <v>2</v>
      </c>
      <c r="BP21">
        <v>1605304606.8499999</v>
      </c>
      <c r="BQ21">
        <v>386.92070000000001</v>
      </c>
      <c r="BR21">
        <v>399.9873</v>
      </c>
      <c r="BS21">
        <v>36.792160000000003</v>
      </c>
      <c r="BT21">
        <v>34.534206666666698</v>
      </c>
      <c r="BU21">
        <v>384.608366666667</v>
      </c>
      <c r="BV21">
        <v>36.216729999999998</v>
      </c>
      <c r="BW21">
        <v>500.02010000000001</v>
      </c>
      <c r="BX21">
        <v>101.6965</v>
      </c>
      <c r="BY21">
        <v>0.10006578333333301</v>
      </c>
      <c r="BZ21">
        <v>35.288220000000003</v>
      </c>
      <c r="CA21">
        <v>35.079383333333297</v>
      </c>
      <c r="CB21">
        <v>999.9</v>
      </c>
      <c r="CC21">
        <v>0</v>
      </c>
      <c r="CD21">
        <v>0</v>
      </c>
      <c r="CE21">
        <v>9997.73066666667</v>
      </c>
      <c r="CF21">
        <v>0</v>
      </c>
      <c r="CG21">
        <v>300.47916666666703</v>
      </c>
      <c r="CH21">
        <v>1400.0223333333299</v>
      </c>
      <c r="CI21">
        <v>0.89999213333333306</v>
      </c>
      <c r="CJ21">
        <v>0.10000782</v>
      </c>
      <c r="CK21">
        <v>0</v>
      </c>
      <c r="CL21">
        <v>1040.9680000000001</v>
      </c>
      <c r="CM21">
        <v>4.9997499999999997</v>
      </c>
      <c r="CN21">
        <v>14629.22</v>
      </c>
      <c r="CO21">
        <v>12178.2</v>
      </c>
      <c r="CP21">
        <v>49.416400000000003</v>
      </c>
      <c r="CQ21">
        <v>50.783066666666599</v>
      </c>
      <c r="CR21">
        <v>50.291333333333299</v>
      </c>
      <c r="CS21">
        <v>50.522733333333299</v>
      </c>
      <c r="CT21">
        <v>51.028933333333299</v>
      </c>
      <c r="CU21">
        <v>1255.5063333333301</v>
      </c>
      <c r="CV21">
        <v>139.51599999999999</v>
      </c>
      <c r="CW21">
        <v>0</v>
      </c>
      <c r="CX21">
        <v>174.700000047684</v>
      </c>
      <c r="CY21">
        <v>0</v>
      </c>
      <c r="CZ21">
        <v>1040.8930769230799</v>
      </c>
      <c r="DA21">
        <v>-18.784273518434699</v>
      </c>
      <c r="DB21">
        <v>-261.309401747462</v>
      </c>
      <c r="DC21">
        <v>14628.503846153801</v>
      </c>
      <c r="DD21">
        <v>15</v>
      </c>
      <c r="DE21">
        <v>1605301752.0999999</v>
      </c>
      <c r="DF21" t="s">
        <v>290</v>
      </c>
      <c r="DG21">
        <v>1605301752.0999999</v>
      </c>
      <c r="DH21">
        <v>1605301745.0999999</v>
      </c>
      <c r="DI21">
        <v>4</v>
      </c>
      <c r="DJ21">
        <v>0.11799999999999999</v>
      </c>
      <c r="DK21">
        <v>0.378</v>
      </c>
      <c r="DL21">
        <v>2.3119999999999998</v>
      </c>
      <c r="DM21">
        <v>0.57499999999999996</v>
      </c>
      <c r="DN21">
        <v>400</v>
      </c>
      <c r="DO21">
        <v>31</v>
      </c>
      <c r="DP21">
        <v>0.11</v>
      </c>
      <c r="DQ21">
        <v>0.03</v>
      </c>
      <c r="DR21">
        <v>10.128556913931099</v>
      </c>
      <c r="DS21">
        <v>0.76492076664279895</v>
      </c>
      <c r="DT21">
        <v>5.9240811758419602E-2</v>
      </c>
      <c r="DU21">
        <v>0</v>
      </c>
      <c r="DV21">
        <v>-13.0666766666667</v>
      </c>
      <c r="DW21">
        <v>-1.0141107897663899</v>
      </c>
      <c r="DX21">
        <v>7.7641739991378994E-2</v>
      </c>
      <c r="DY21">
        <v>0</v>
      </c>
      <c r="DZ21">
        <v>2.2579596666666699</v>
      </c>
      <c r="EA21">
        <v>0.24322251390433799</v>
      </c>
      <c r="EB21">
        <v>1.75546858859837E-2</v>
      </c>
      <c r="EC21">
        <v>0</v>
      </c>
      <c r="ED21">
        <v>0</v>
      </c>
      <c r="EE21">
        <v>3</v>
      </c>
      <c r="EF21" t="s">
        <v>302</v>
      </c>
      <c r="EG21">
        <v>100</v>
      </c>
      <c r="EH21">
        <v>100</v>
      </c>
      <c r="EI21">
        <v>2.3119999999999998</v>
      </c>
      <c r="EJ21">
        <v>0.57540000000000002</v>
      </c>
      <c r="EK21">
        <v>2.3122999999998801</v>
      </c>
      <c r="EL21">
        <v>0</v>
      </c>
      <c r="EM21">
        <v>0</v>
      </c>
      <c r="EN21">
        <v>0</v>
      </c>
      <c r="EO21">
        <v>0.575430000000001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47.7</v>
      </c>
      <c r="EX21">
        <v>47.8</v>
      </c>
      <c r="EY21">
        <v>2</v>
      </c>
      <c r="EZ21">
        <v>514.62</v>
      </c>
      <c r="FA21">
        <v>522.40599999999995</v>
      </c>
      <c r="FB21">
        <v>33.868600000000001</v>
      </c>
      <c r="FC21">
        <v>32.5289</v>
      </c>
      <c r="FD21">
        <v>30.0001</v>
      </c>
      <c r="FE21">
        <v>32.3658</v>
      </c>
      <c r="FF21">
        <v>32.3172</v>
      </c>
      <c r="FG21">
        <v>22.465199999999999</v>
      </c>
      <c r="FH21">
        <v>0</v>
      </c>
      <c r="FI21">
        <v>100</v>
      </c>
      <c r="FJ21">
        <v>-999.9</v>
      </c>
      <c r="FK21">
        <v>400</v>
      </c>
      <c r="FL21">
        <v>35.228499999999997</v>
      </c>
      <c r="FM21">
        <v>101.511</v>
      </c>
      <c r="FN21">
        <v>100.818</v>
      </c>
    </row>
    <row r="22" spans="1:170" x14ac:dyDescent="0.25">
      <c r="A22">
        <v>6</v>
      </c>
      <c r="B22">
        <v>1605304825.0999999</v>
      </c>
      <c r="C22">
        <v>972.59999990463302</v>
      </c>
      <c r="D22" t="s">
        <v>313</v>
      </c>
      <c r="E22" t="s">
        <v>314</v>
      </c>
      <c r="F22" t="s">
        <v>309</v>
      </c>
      <c r="G22" t="s">
        <v>310</v>
      </c>
      <c r="H22">
        <v>1605304817.3499999</v>
      </c>
      <c r="I22">
        <f t="shared" si="0"/>
        <v>2.1419759440410822E-3</v>
      </c>
      <c r="J22">
        <f t="shared" si="1"/>
        <v>12.738387677882805</v>
      </c>
      <c r="K22">
        <f t="shared" si="2"/>
        <v>383.72680000000003</v>
      </c>
      <c r="L22">
        <f t="shared" si="3"/>
        <v>185.23542437125275</v>
      </c>
      <c r="M22">
        <f t="shared" si="4"/>
        <v>18.855728938882596</v>
      </c>
      <c r="N22">
        <f t="shared" si="5"/>
        <v>39.060825173933125</v>
      </c>
      <c r="O22">
        <f t="shared" si="6"/>
        <v>0.10948438896106544</v>
      </c>
      <c r="P22">
        <f t="shared" si="7"/>
        <v>2.959363424838013</v>
      </c>
      <c r="Q22">
        <f t="shared" si="8"/>
        <v>0.10728293838346493</v>
      </c>
      <c r="R22">
        <f t="shared" si="9"/>
        <v>6.7245941212497357E-2</v>
      </c>
      <c r="S22">
        <f t="shared" si="10"/>
        <v>231.2904455482936</v>
      </c>
      <c r="T22">
        <f t="shared" si="11"/>
        <v>36.111042021380342</v>
      </c>
      <c r="U22">
        <f t="shared" si="12"/>
        <v>35.187820000000002</v>
      </c>
      <c r="V22">
        <f t="shared" si="13"/>
        <v>5.7073854059108431</v>
      </c>
      <c r="W22">
        <f t="shared" si="14"/>
        <v>65.580611376008008</v>
      </c>
      <c r="X22">
        <f t="shared" si="15"/>
        <v>3.7696207669788979</v>
      </c>
      <c r="Y22">
        <f t="shared" si="16"/>
        <v>5.7480720107436731</v>
      </c>
      <c r="Z22">
        <f t="shared" si="17"/>
        <v>1.9377646389319452</v>
      </c>
      <c r="AA22">
        <f t="shared" si="18"/>
        <v>-94.461139132211727</v>
      </c>
      <c r="AB22">
        <f t="shared" si="19"/>
        <v>20.503153775352278</v>
      </c>
      <c r="AC22">
        <f t="shared" si="20"/>
        <v>1.6220028756254345</v>
      </c>
      <c r="AD22">
        <f t="shared" si="21"/>
        <v>158.95446306705961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52330.100540209751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1580.9034615384601</v>
      </c>
      <c r="AR22">
        <v>1935.82</v>
      </c>
      <c r="AS22">
        <f t="shared" si="27"/>
        <v>0.18334170452910903</v>
      </c>
      <c r="AT22">
        <v>0.5</v>
      </c>
      <c r="AU22">
        <f t="shared" si="28"/>
        <v>1180.1832107473031</v>
      </c>
      <c r="AV22">
        <f t="shared" si="29"/>
        <v>12.738387677882805</v>
      </c>
      <c r="AW22">
        <f t="shared" si="30"/>
        <v>108.18840075752362</v>
      </c>
      <c r="AX22">
        <f t="shared" si="31"/>
        <v>0.97789567211827544</v>
      </c>
      <c r="AY22">
        <f t="shared" si="32"/>
        <v>1.1283108449972887E-2</v>
      </c>
      <c r="AZ22">
        <f t="shared" si="33"/>
        <v>0.68511535163393289</v>
      </c>
      <c r="BA22" t="s">
        <v>316</v>
      </c>
      <c r="BB22">
        <v>42.79</v>
      </c>
      <c r="BC22">
        <f t="shared" si="34"/>
        <v>1893.03</v>
      </c>
      <c r="BD22">
        <f t="shared" si="35"/>
        <v>0.18748595556411671</v>
      </c>
      <c r="BE22">
        <f t="shared" si="36"/>
        <v>0.41197282630642162</v>
      </c>
      <c r="BF22">
        <f t="shared" si="37"/>
        <v>0.29083341002467261</v>
      </c>
      <c r="BG22">
        <f t="shared" si="38"/>
        <v>0.52079572667541441</v>
      </c>
      <c r="BH22">
        <f t="shared" si="39"/>
        <v>1399.998</v>
      </c>
      <c r="BI22">
        <f t="shared" si="40"/>
        <v>1180.1832107473031</v>
      </c>
      <c r="BJ22">
        <f t="shared" si="41"/>
        <v>0.84298921194694776</v>
      </c>
      <c r="BK22">
        <f t="shared" si="42"/>
        <v>0.19597842389389553</v>
      </c>
      <c r="BL22">
        <v>6</v>
      </c>
      <c r="BM22">
        <v>0.5</v>
      </c>
      <c r="BN22" t="s">
        <v>289</v>
      </c>
      <c r="BO22">
        <v>2</v>
      </c>
      <c r="BP22">
        <v>1605304817.3499999</v>
      </c>
      <c r="BQ22">
        <v>383.72680000000003</v>
      </c>
      <c r="BR22">
        <v>399.99900000000002</v>
      </c>
      <c r="BS22">
        <v>37.032103333333303</v>
      </c>
      <c r="BT22">
        <v>34.556946666666697</v>
      </c>
      <c r="BU22">
        <v>381.41456666666699</v>
      </c>
      <c r="BV22">
        <v>36.456679999999999</v>
      </c>
      <c r="BW22">
        <v>500.00569999999999</v>
      </c>
      <c r="BX22">
        <v>101.693366666667</v>
      </c>
      <c r="BY22">
        <v>9.9953929999999996E-2</v>
      </c>
      <c r="BZ22">
        <v>35.316330000000001</v>
      </c>
      <c r="CA22">
        <v>35.187820000000002</v>
      </c>
      <c r="CB22">
        <v>999.9</v>
      </c>
      <c r="CC22">
        <v>0</v>
      </c>
      <c r="CD22">
        <v>0</v>
      </c>
      <c r="CE22">
        <v>10001.5846666667</v>
      </c>
      <c r="CF22">
        <v>0</v>
      </c>
      <c r="CG22">
        <v>287.48846666666702</v>
      </c>
      <c r="CH22">
        <v>1399.998</v>
      </c>
      <c r="CI22">
        <v>0.90000179999999996</v>
      </c>
      <c r="CJ22">
        <v>9.9998073333333395E-2</v>
      </c>
      <c r="CK22">
        <v>0</v>
      </c>
      <c r="CL22">
        <v>1581.64533333333</v>
      </c>
      <c r="CM22">
        <v>4.9997499999999997</v>
      </c>
      <c r="CN22">
        <v>22315.63</v>
      </c>
      <c r="CO22">
        <v>12178.04</v>
      </c>
      <c r="CP22">
        <v>49.504066666666702</v>
      </c>
      <c r="CQ22">
        <v>50.828800000000001</v>
      </c>
      <c r="CR22">
        <v>50.362400000000001</v>
      </c>
      <c r="CS22">
        <v>50.574533333333299</v>
      </c>
      <c r="CT22">
        <v>51.116599999999998</v>
      </c>
      <c r="CU22">
        <v>1255.50166666667</v>
      </c>
      <c r="CV22">
        <v>139.49633333333301</v>
      </c>
      <c r="CW22">
        <v>0</v>
      </c>
      <c r="CX22">
        <v>209.39999985694899</v>
      </c>
      <c r="CY22">
        <v>0</v>
      </c>
      <c r="CZ22">
        <v>1580.9034615384601</v>
      </c>
      <c r="DA22">
        <v>-446.16512851078699</v>
      </c>
      <c r="DB22">
        <v>-6256.4683802096497</v>
      </c>
      <c r="DC22">
        <v>22305.226923076902</v>
      </c>
      <c r="DD22">
        <v>15</v>
      </c>
      <c r="DE22">
        <v>1605301752.0999999</v>
      </c>
      <c r="DF22" t="s">
        <v>290</v>
      </c>
      <c r="DG22">
        <v>1605301752.0999999</v>
      </c>
      <c r="DH22">
        <v>1605301745.0999999</v>
      </c>
      <c r="DI22">
        <v>4</v>
      </c>
      <c r="DJ22">
        <v>0.11799999999999999</v>
      </c>
      <c r="DK22">
        <v>0.378</v>
      </c>
      <c r="DL22">
        <v>2.3119999999999998</v>
      </c>
      <c r="DM22">
        <v>0.57499999999999996</v>
      </c>
      <c r="DN22">
        <v>400</v>
      </c>
      <c r="DO22">
        <v>31</v>
      </c>
      <c r="DP22">
        <v>0.11</v>
      </c>
      <c r="DQ22">
        <v>0.03</v>
      </c>
      <c r="DR22">
        <v>12.7373095005719</v>
      </c>
      <c r="DS22">
        <v>-9.55686121564885E-2</v>
      </c>
      <c r="DT22">
        <v>1.4083932161607301E-2</v>
      </c>
      <c r="DU22">
        <v>1</v>
      </c>
      <c r="DV22">
        <v>-16.2700933333333</v>
      </c>
      <c r="DW22">
        <v>-5.9329922135714502E-2</v>
      </c>
      <c r="DX22">
        <v>1.5768870881863701E-2</v>
      </c>
      <c r="DY22">
        <v>1</v>
      </c>
      <c r="DZ22">
        <v>2.4718533333333301</v>
      </c>
      <c r="EA22">
        <v>0.40406923248054</v>
      </c>
      <c r="EB22">
        <v>2.93182242906278E-2</v>
      </c>
      <c r="EC22">
        <v>0</v>
      </c>
      <c r="ED22">
        <v>2</v>
      </c>
      <c r="EE22">
        <v>3</v>
      </c>
      <c r="EF22" t="s">
        <v>317</v>
      </c>
      <c r="EG22">
        <v>100</v>
      </c>
      <c r="EH22">
        <v>100</v>
      </c>
      <c r="EI22">
        <v>2.3119999999999998</v>
      </c>
      <c r="EJ22">
        <v>0.57540000000000002</v>
      </c>
      <c r="EK22">
        <v>2.3122999999998801</v>
      </c>
      <c r="EL22">
        <v>0</v>
      </c>
      <c r="EM22">
        <v>0</v>
      </c>
      <c r="EN22">
        <v>0</v>
      </c>
      <c r="EO22">
        <v>0.575430000000001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51.2</v>
      </c>
      <c r="EX22">
        <v>51.3</v>
      </c>
      <c r="EY22">
        <v>2</v>
      </c>
      <c r="EZ22">
        <v>503.26900000000001</v>
      </c>
      <c r="FA22">
        <v>521.50599999999997</v>
      </c>
      <c r="FB22">
        <v>33.916600000000003</v>
      </c>
      <c r="FC22">
        <v>32.554900000000004</v>
      </c>
      <c r="FD22">
        <v>30.0001</v>
      </c>
      <c r="FE22">
        <v>32.394300000000001</v>
      </c>
      <c r="FF22">
        <v>32.341999999999999</v>
      </c>
      <c r="FG22">
        <v>22.470099999999999</v>
      </c>
      <c r="FH22">
        <v>0</v>
      </c>
      <c r="FI22">
        <v>100</v>
      </c>
      <c r="FJ22">
        <v>-999.9</v>
      </c>
      <c r="FK22">
        <v>400</v>
      </c>
      <c r="FL22">
        <v>36.680199999999999</v>
      </c>
      <c r="FM22">
        <v>101.50700000000001</v>
      </c>
      <c r="FN22">
        <v>100.81100000000001</v>
      </c>
    </row>
    <row r="23" spans="1:170" x14ac:dyDescent="0.25">
      <c r="A23">
        <v>7</v>
      </c>
      <c r="B23">
        <v>1605305061.5999999</v>
      </c>
      <c r="C23">
        <v>1209.0999999046301</v>
      </c>
      <c r="D23" t="s">
        <v>318</v>
      </c>
      <c r="E23" t="s">
        <v>319</v>
      </c>
      <c r="F23" t="s">
        <v>298</v>
      </c>
      <c r="G23" t="s">
        <v>320</v>
      </c>
      <c r="H23">
        <v>1605305053.5999999</v>
      </c>
      <c r="I23">
        <f t="shared" si="0"/>
        <v>3.4793247115278558E-4</v>
      </c>
      <c r="J23">
        <f t="shared" si="1"/>
        <v>2.7594454240796535</v>
      </c>
      <c r="K23">
        <f t="shared" si="2"/>
        <v>396.536</v>
      </c>
      <c r="L23">
        <f t="shared" si="3"/>
        <v>83.503901901452622</v>
      </c>
      <c r="M23">
        <f t="shared" si="4"/>
        <v>8.499695499683158</v>
      </c>
      <c r="N23">
        <f t="shared" si="5"/>
        <v>40.362607949027215</v>
      </c>
      <c r="O23">
        <f t="shared" si="6"/>
        <v>1.4565215673924974E-2</v>
      </c>
      <c r="P23">
        <f t="shared" si="7"/>
        <v>2.9586764930873284</v>
      </c>
      <c r="Q23">
        <f t="shared" si="8"/>
        <v>1.4525498060731605E-2</v>
      </c>
      <c r="R23">
        <f t="shared" si="9"/>
        <v>9.0819956675653856E-3</v>
      </c>
      <c r="S23">
        <f t="shared" si="10"/>
        <v>231.29401645697627</v>
      </c>
      <c r="T23">
        <f t="shared" si="11"/>
        <v>36.686970982000624</v>
      </c>
      <c r="U23">
        <f t="shared" si="12"/>
        <v>35.753967741935497</v>
      </c>
      <c r="V23">
        <f t="shared" si="13"/>
        <v>5.8885260385931559</v>
      </c>
      <c r="W23">
        <f t="shared" si="14"/>
        <v>61.599424515274961</v>
      </c>
      <c r="X23">
        <f t="shared" si="15"/>
        <v>3.5635796320778423</v>
      </c>
      <c r="Y23">
        <f t="shared" si="16"/>
        <v>5.785085916174709</v>
      </c>
      <c r="Z23">
        <f t="shared" si="17"/>
        <v>2.3249464065153136</v>
      </c>
      <c r="AA23">
        <f t="shared" si="18"/>
        <v>-15.343821977837845</v>
      </c>
      <c r="AB23">
        <f t="shared" si="19"/>
        <v>-51.267983074333905</v>
      </c>
      <c r="AC23">
        <f t="shared" si="20"/>
        <v>-4.0702341260987511</v>
      </c>
      <c r="AD23">
        <f t="shared" si="21"/>
        <v>160.61197727870578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52290.726225662736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321</v>
      </c>
      <c r="AQ23">
        <v>981.13800000000003</v>
      </c>
      <c r="AR23">
        <v>1124.6500000000001</v>
      </c>
      <c r="AS23">
        <f t="shared" si="27"/>
        <v>0.12760592184235098</v>
      </c>
      <c r="AT23">
        <v>0.5</v>
      </c>
      <c r="AU23">
        <f t="shared" si="28"/>
        <v>1180.2029407543162</v>
      </c>
      <c r="AV23">
        <f t="shared" si="29"/>
        <v>2.7594454240796535</v>
      </c>
      <c r="AW23">
        <f t="shared" si="30"/>
        <v>75.30044210800402</v>
      </c>
      <c r="AX23">
        <f t="shared" si="31"/>
        <v>0.41002978704485843</v>
      </c>
      <c r="AY23">
        <f t="shared" si="32"/>
        <v>2.8276432710487394E-3</v>
      </c>
      <c r="AZ23">
        <f t="shared" si="33"/>
        <v>1.9005290534833057</v>
      </c>
      <c r="BA23" t="s">
        <v>322</v>
      </c>
      <c r="BB23">
        <v>663.51</v>
      </c>
      <c r="BC23">
        <f t="shared" si="34"/>
        <v>461.1400000000001</v>
      </c>
      <c r="BD23">
        <f t="shared" si="35"/>
        <v>0.31121134579520326</v>
      </c>
      <c r="BE23">
        <f t="shared" si="36"/>
        <v>0.82254085901091756</v>
      </c>
      <c r="BF23">
        <f t="shared" si="37"/>
        <v>0.35073666400338388</v>
      </c>
      <c r="BG23">
        <f t="shared" si="38"/>
        <v>0.8393259316181072</v>
      </c>
      <c r="BH23">
        <f t="shared" si="39"/>
        <v>1400.0216129032301</v>
      </c>
      <c r="BI23">
        <f t="shared" si="40"/>
        <v>1180.2029407543162</v>
      </c>
      <c r="BJ23">
        <f t="shared" si="41"/>
        <v>0.84298908665197314</v>
      </c>
      <c r="BK23">
        <f t="shared" si="42"/>
        <v>0.19597817330394615</v>
      </c>
      <c r="BL23">
        <v>6</v>
      </c>
      <c r="BM23">
        <v>0.5</v>
      </c>
      <c r="BN23" t="s">
        <v>289</v>
      </c>
      <c r="BO23">
        <v>2</v>
      </c>
      <c r="BP23">
        <v>1605305053.5999999</v>
      </c>
      <c r="BQ23">
        <v>396.536</v>
      </c>
      <c r="BR23">
        <v>400.01274193548397</v>
      </c>
      <c r="BS23">
        <v>35.009819354838697</v>
      </c>
      <c r="BT23">
        <v>34.606935483870998</v>
      </c>
      <c r="BU23">
        <v>394.22374193548399</v>
      </c>
      <c r="BV23">
        <v>34.434377419354803</v>
      </c>
      <c r="BW23">
        <v>500.02212903225802</v>
      </c>
      <c r="BX23">
        <v>101.687967741935</v>
      </c>
      <c r="BY23">
        <v>0.10003624516129</v>
      </c>
      <c r="BZ23">
        <v>35.432554838709699</v>
      </c>
      <c r="CA23">
        <v>35.753967741935497</v>
      </c>
      <c r="CB23">
        <v>999.9</v>
      </c>
      <c r="CC23">
        <v>0</v>
      </c>
      <c r="CD23">
        <v>0</v>
      </c>
      <c r="CE23">
        <v>9998.2199999999993</v>
      </c>
      <c r="CF23">
        <v>0</v>
      </c>
      <c r="CG23">
        <v>180.298967741935</v>
      </c>
      <c r="CH23">
        <v>1400.0216129032301</v>
      </c>
      <c r="CI23">
        <v>0.90000532258064503</v>
      </c>
      <c r="CJ23">
        <v>9.9994612903225796E-2</v>
      </c>
      <c r="CK23">
        <v>0</v>
      </c>
      <c r="CL23">
        <v>981.57883870967703</v>
      </c>
      <c r="CM23">
        <v>4.9997499999999997</v>
      </c>
      <c r="CN23">
        <v>13875.3612903226</v>
      </c>
      <c r="CO23">
        <v>12178.254838709699</v>
      </c>
      <c r="CP23">
        <v>49.633000000000003</v>
      </c>
      <c r="CQ23">
        <v>50.840451612903202</v>
      </c>
      <c r="CR23">
        <v>50.441064516129003</v>
      </c>
      <c r="CS23">
        <v>50.631</v>
      </c>
      <c r="CT23">
        <v>51.139000000000003</v>
      </c>
      <c r="CU23">
        <v>1255.5293548387101</v>
      </c>
      <c r="CV23">
        <v>139.492903225806</v>
      </c>
      <c r="CW23">
        <v>0</v>
      </c>
      <c r="CX23">
        <v>235.299999952316</v>
      </c>
      <c r="CY23">
        <v>0</v>
      </c>
      <c r="CZ23">
        <v>981.13800000000003</v>
      </c>
      <c r="DA23">
        <v>-43.953384614449199</v>
      </c>
      <c r="DB23">
        <v>-636.38461541520905</v>
      </c>
      <c r="DC23">
        <v>13869.404</v>
      </c>
      <c r="DD23">
        <v>15</v>
      </c>
      <c r="DE23">
        <v>1605301752.0999999</v>
      </c>
      <c r="DF23" t="s">
        <v>290</v>
      </c>
      <c r="DG23">
        <v>1605301752.0999999</v>
      </c>
      <c r="DH23">
        <v>1605301745.0999999</v>
      </c>
      <c r="DI23">
        <v>4</v>
      </c>
      <c r="DJ23">
        <v>0.11799999999999999</v>
      </c>
      <c r="DK23">
        <v>0.378</v>
      </c>
      <c r="DL23">
        <v>2.3119999999999998</v>
      </c>
      <c r="DM23">
        <v>0.57499999999999996</v>
      </c>
      <c r="DN23">
        <v>400</v>
      </c>
      <c r="DO23">
        <v>31</v>
      </c>
      <c r="DP23">
        <v>0.11</v>
      </c>
      <c r="DQ23">
        <v>0.03</v>
      </c>
      <c r="DR23">
        <v>2.7625120780267101</v>
      </c>
      <c r="DS23">
        <v>-0.42584755546313702</v>
      </c>
      <c r="DT23">
        <v>3.9651419559969502E-2</v>
      </c>
      <c r="DU23">
        <v>1</v>
      </c>
      <c r="DV23">
        <v>-3.4738099999999998</v>
      </c>
      <c r="DW23">
        <v>0.51565134593992601</v>
      </c>
      <c r="DX23">
        <v>4.85278164217871E-2</v>
      </c>
      <c r="DY23">
        <v>0</v>
      </c>
      <c r="DZ23">
        <v>0.40299966666666698</v>
      </c>
      <c r="EA23">
        <v>3.6373695216907601E-2</v>
      </c>
      <c r="EB23">
        <v>2.85287422708319E-3</v>
      </c>
      <c r="EC23">
        <v>1</v>
      </c>
      <c r="ED23">
        <v>2</v>
      </c>
      <c r="EE23">
        <v>3</v>
      </c>
      <c r="EF23" t="s">
        <v>317</v>
      </c>
      <c r="EG23">
        <v>100</v>
      </c>
      <c r="EH23">
        <v>100</v>
      </c>
      <c r="EI23">
        <v>2.3119999999999998</v>
      </c>
      <c r="EJ23">
        <v>0.57550000000000001</v>
      </c>
      <c r="EK23">
        <v>2.3122999999998801</v>
      </c>
      <c r="EL23">
        <v>0</v>
      </c>
      <c r="EM23">
        <v>0</v>
      </c>
      <c r="EN23">
        <v>0</v>
      </c>
      <c r="EO23">
        <v>0.575430000000001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55.2</v>
      </c>
      <c r="EX23">
        <v>55.3</v>
      </c>
      <c r="EY23">
        <v>2</v>
      </c>
      <c r="EZ23">
        <v>512.66600000000005</v>
      </c>
      <c r="FA23">
        <v>520.95399999999995</v>
      </c>
      <c r="FB23">
        <v>33.954999999999998</v>
      </c>
      <c r="FC23">
        <v>32.6098</v>
      </c>
      <c r="FD23">
        <v>30.000399999999999</v>
      </c>
      <c r="FE23">
        <v>32.437199999999997</v>
      </c>
      <c r="FF23">
        <v>32.391199999999998</v>
      </c>
      <c r="FG23">
        <v>22.479700000000001</v>
      </c>
      <c r="FH23">
        <v>0</v>
      </c>
      <c r="FI23">
        <v>100</v>
      </c>
      <c r="FJ23">
        <v>-999.9</v>
      </c>
      <c r="FK23">
        <v>400</v>
      </c>
      <c r="FL23">
        <v>36.892299999999999</v>
      </c>
      <c r="FM23">
        <v>101.495</v>
      </c>
      <c r="FN23">
        <v>100.798</v>
      </c>
    </row>
    <row r="24" spans="1:170" x14ac:dyDescent="0.25">
      <c r="A24">
        <v>8</v>
      </c>
      <c r="B24">
        <v>1605305332.5999999</v>
      </c>
      <c r="C24">
        <v>1480.0999999046301</v>
      </c>
      <c r="D24" t="s">
        <v>323</v>
      </c>
      <c r="E24" t="s">
        <v>324</v>
      </c>
      <c r="F24" t="s">
        <v>298</v>
      </c>
      <c r="G24" t="s">
        <v>320</v>
      </c>
      <c r="H24">
        <v>1605305324.5999999</v>
      </c>
      <c r="I24">
        <f t="shared" si="0"/>
        <v>4.0180899881727685E-5</v>
      </c>
      <c r="J24">
        <f t="shared" si="1"/>
        <v>0.56343060067468098</v>
      </c>
      <c r="K24">
        <f t="shared" si="2"/>
        <v>399.30603225806402</v>
      </c>
      <c r="L24">
        <f t="shared" si="3"/>
        <v>-168.63696514751487</v>
      </c>
      <c r="M24">
        <f t="shared" si="4"/>
        <v>-17.164291074453839</v>
      </c>
      <c r="N24">
        <f t="shared" si="5"/>
        <v>40.642364261402072</v>
      </c>
      <c r="O24">
        <f t="shared" si="6"/>
        <v>1.6007550690563862E-3</v>
      </c>
      <c r="P24">
        <f t="shared" si="7"/>
        <v>2.9591829118782345</v>
      </c>
      <c r="Q24">
        <f t="shared" si="8"/>
        <v>1.6002741582639489E-3</v>
      </c>
      <c r="R24">
        <f t="shared" si="9"/>
        <v>1.000214543740039E-3</v>
      </c>
      <c r="S24">
        <f t="shared" si="10"/>
        <v>231.29148874044947</v>
      </c>
      <c r="T24">
        <f t="shared" si="11"/>
        <v>37.025655868820543</v>
      </c>
      <c r="U24">
        <f t="shared" si="12"/>
        <v>36.004474193548397</v>
      </c>
      <c r="V24">
        <f t="shared" si="13"/>
        <v>5.9702569419421234</v>
      </c>
      <c r="W24">
        <f t="shared" si="14"/>
        <v>60.216374731638254</v>
      </c>
      <c r="X24">
        <f t="shared" si="15"/>
        <v>3.5339440451829698</v>
      </c>
      <c r="Y24">
        <f t="shared" si="16"/>
        <v>5.8687426151647788</v>
      </c>
      <c r="Z24">
        <f t="shared" si="17"/>
        <v>2.4363128967591536</v>
      </c>
      <c r="AA24">
        <f t="shared" si="18"/>
        <v>-1.7719776847841908</v>
      </c>
      <c r="AB24">
        <f t="shared" si="19"/>
        <v>-49.710737555099882</v>
      </c>
      <c r="AC24">
        <f t="shared" si="20"/>
        <v>-3.9557327743404653</v>
      </c>
      <c r="AD24">
        <f t="shared" si="21"/>
        <v>175.85304072622492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52260.908381861642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325</v>
      </c>
      <c r="AQ24">
        <v>851.08692307692297</v>
      </c>
      <c r="AR24">
        <v>909.4</v>
      </c>
      <c r="AS24">
        <f t="shared" si="27"/>
        <v>6.412258293718609E-2</v>
      </c>
      <c r="AT24">
        <v>0.5</v>
      </c>
      <c r="AU24">
        <f t="shared" si="28"/>
        <v>1180.1833265538637</v>
      </c>
      <c r="AV24">
        <f t="shared" si="29"/>
        <v>0.56343060067468098</v>
      </c>
      <c r="AW24">
        <f t="shared" si="30"/>
        <v>37.838201619017148</v>
      </c>
      <c r="AX24">
        <f t="shared" si="31"/>
        <v>1.0076863866285464</v>
      </c>
      <c r="AY24">
        <f t="shared" si="32"/>
        <v>9.6694984144806123E-4</v>
      </c>
      <c r="AZ24">
        <f t="shared" si="33"/>
        <v>2.5870683967451065</v>
      </c>
      <c r="BA24" t="s">
        <v>326</v>
      </c>
      <c r="BB24">
        <v>-6.99</v>
      </c>
      <c r="BC24">
        <f t="shared" si="34"/>
        <v>916.39</v>
      </c>
      <c r="BD24">
        <f t="shared" si="35"/>
        <v>6.3633471472928568E-2</v>
      </c>
      <c r="BE24">
        <f t="shared" si="36"/>
        <v>0.7196786853753514</v>
      </c>
      <c r="BF24">
        <f t="shared" si="37"/>
        <v>0.30070210234034139</v>
      </c>
      <c r="BG24">
        <f t="shared" si="38"/>
        <v>0.92385029348296244</v>
      </c>
      <c r="BH24">
        <f t="shared" si="39"/>
        <v>1399.9974193548401</v>
      </c>
      <c r="BI24">
        <f t="shared" si="40"/>
        <v>1180.1833265538637</v>
      </c>
      <c r="BJ24">
        <f t="shared" si="41"/>
        <v>0.84298964429357792</v>
      </c>
      <c r="BK24">
        <f t="shared" si="42"/>
        <v>0.19597928858715605</v>
      </c>
      <c r="BL24">
        <v>6</v>
      </c>
      <c r="BM24">
        <v>0.5</v>
      </c>
      <c r="BN24" t="s">
        <v>289</v>
      </c>
      <c r="BO24">
        <v>2</v>
      </c>
      <c r="BP24">
        <v>1605305324.5999999</v>
      </c>
      <c r="BQ24">
        <v>399.30603225806402</v>
      </c>
      <c r="BR24">
        <v>400.00138709677401</v>
      </c>
      <c r="BS24">
        <v>34.720548387096798</v>
      </c>
      <c r="BT24">
        <v>34.674006451612897</v>
      </c>
      <c r="BU24">
        <v>396.99361290322599</v>
      </c>
      <c r="BV24">
        <v>34.145125806451603</v>
      </c>
      <c r="BW24">
        <v>500.01096774193502</v>
      </c>
      <c r="BX24">
        <v>101.682516129032</v>
      </c>
      <c r="BY24">
        <v>9.99789451612903E-2</v>
      </c>
      <c r="BZ24">
        <v>35.692877419354801</v>
      </c>
      <c r="CA24">
        <v>36.004474193548397</v>
      </c>
      <c r="CB24">
        <v>999.9</v>
      </c>
      <c r="CC24">
        <v>0</v>
      </c>
      <c r="CD24">
        <v>0</v>
      </c>
      <c r="CE24">
        <v>10001.6280645161</v>
      </c>
      <c r="CF24">
        <v>0</v>
      </c>
      <c r="CG24">
        <v>326.68164516129002</v>
      </c>
      <c r="CH24">
        <v>1399.9974193548401</v>
      </c>
      <c r="CI24">
        <v>0.89998900000000004</v>
      </c>
      <c r="CJ24">
        <v>0.100011</v>
      </c>
      <c r="CK24">
        <v>0</v>
      </c>
      <c r="CL24">
        <v>851.19174193548395</v>
      </c>
      <c r="CM24">
        <v>4.9997499999999997</v>
      </c>
      <c r="CN24">
        <v>11906.012903225799</v>
      </c>
      <c r="CO24">
        <v>12177.9806451613</v>
      </c>
      <c r="CP24">
        <v>49.802064516129001</v>
      </c>
      <c r="CQ24">
        <v>51.061999999999998</v>
      </c>
      <c r="CR24">
        <v>50.656999999999996</v>
      </c>
      <c r="CS24">
        <v>50.814129032258002</v>
      </c>
      <c r="CT24">
        <v>51.3708064516129</v>
      </c>
      <c r="CU24">
        <v>1255.48096774194</v>
      </c>
      <c r="CV24">
        <v>139.51645161290301</v>
      </c>
      <c r="CW24">
        <v>0</v>
      </c>
      <c r="CX24">
        <v>270</v>
      </c>
      <c r="CY24">
        <v>0</v>
      </c>
      <c r="CZ24">
        <v>851.08692307692297</v>
      </c>
      <c r="DA24">
        <v>-15.7725128336217</v>
      </c>
      <c r="DB24">
        <v>-238.19487178309399</v>
      </c>
      <c r="DC24">
        <v>11904.569230769201</v>
      </c>
      <c r="DD24">
        <v>15</v>
      </c>
      <c r="DE24">
        <v>1605301752.0999999</v>
      </c>
      <c r="DF24" t="s">
        <v>290</v>
      </c>
      <c r="DG24">
        <v>1605301752.0999999</v>
      </c>
      <c r="DH24">
        <v>1605301745.0999999</v>
      </c>
      <c r="DI24">
        <v>4</v>
      </c>
      <c r="DJ24">
        <v>0.11799999999999999</v>
      </c>
      <c r="DK24">
        <v>0.378</v>
      </c>
      <c r="DL24">
        <v>2.3119999999999998</v>
      </c>
      <c r="DM24">
        <v>0.57499999999999996</v>
      </c>
      <c r="DN24">
        <v>400</v>
      </c>
      <c r="DO24">
        <v>31</v>
      </c>
      <c r="DP24">
        <v>0.11</v>
      </c>
      <c r="DQ24">
        <v>0.03</v>
      </c>
      <c r="DR24">
        <v>0.56491612967645399</v>
      </c>
      <c r="DS24">
        <v>-0.25978426894307499</v>
      </c>
      <c r="DT24">
        <v>2.9707183336987901E-2</v>
      </c>
      <c r="DU24">
        <v>1</v>
      </c>
      <c r="DV24">
        <v>-0.69665823333333299</v>
      </c>
      <c r="DW24">
        <v>0.38880734149054502</v>
      </c>
      <c r="DX24">
        <v>3.6715977583502001E-2</v>
      </c>
      <c r="DY24">
        <v>0</v>
      </c>
      <c r="DZ24">
        <v>4.6646239999999999E-2</v>
      </c>
      <c r="EA24">
        <v>-8.1908342602890708E-3</v>
      </c>
      <c r="EB24">
        <v>1.68540766475058E-3</v>
      </c>
      <c r="EC24">
        <v>1</v>
      </c>
      <c r="ED24">
        <v>2</v>
      </c>
      <c r="EE24">
        <v>3</v>
      </c>
      <c r="EF24" t="s">
        <v>317</v>
      </c>
      <c r="EG24">
        <v>100</v>
      </c>
      <c r="EH24">
        <v>100</v>
      </c>
      <c r="EI24">
        <v>2.3119999999999998</v>
      </c>
      <c r="EJ24">
        <v>0.57540000000000002</v>
      </c>
      <c r="EK24">
        <v>2.3122999999998801</v>
      </c>
      <c r="EL24">
        <v>0</v>
      </c>
      <c r="EM24">
        <v>0</v>
      </c>
      <c r="EN24">
        <v>0</v>
      </c>
      <c r="EO24">
        <v>0.575430000000001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59.7</v>
      </c>
      <c r="EX24">
        <v>59.8</v>
      </c>
      <c r="EY24">
        <v>2</v>
      </c>
      <c r="EZ24">
        <v>506.35</v>
      </c>
      <c r="FA24">
        <v>520.68899999999996</v>
      </c>
      <c r="FB24">
        <v>34.178400000000003</v>
      </c>
      <c r="FC24">
        <v>32.778599999999997</v>
      </c>
      <c r="FD24">
        <v>30.000499999999999</v>
      </c>
      <c r="FE24">
        <v>32.592700000000001</v>
      </c>
      <c r="FF24">
        <v>32.542999999999999</v>
      </c>
      <c r="FG24">
        <v>22.494299999999999</v>
      </c>
      <c r="FH24">
        <v>0</v>
      </c>
      <c r="FI24">
        <v>100</v>
      </c>
      <c r="FJ24">
        <v>-999.9</v>
      </c>
      <c r="FK24">
        <v>400</v>
      </c>
      <c r="FL24">
        <v>34.9983</v>
      </c>
      <c r="FM24">
        <v>101.47199999999999</v>
      </c>
      <c r="FN24">
        <v>100.777</v>
      </c>
    </row>
    <row r="25" spans="1:170" x14ac:dyDescent="0.25">
      <c r="A25">
        <v>9</v>
      </c>
      <c r="B25">
        <v>1605305481.0999999</v>
      </c>
      <c r="C25">
        <v>1628.5999999046301</v>
      </c>
      <c r="D25" t="s">
        <v>327</v>
      </c>
      <c r="E25" t="s">
        <v>328</v>
      </c>
      <c r="F25" t="s">
        <v>298</v>
      </c>
      <c r="G25" t="s">
        <v>320</v>
      </c>
      <c r="H25">
        <v>1605305473.3499999</v>
      </c>
      <c r="I25">
        <f t="shared" si="0"/>
        <v>-1.4648374342567713E-4</v>
      </c>
      <c r="J25">
        <f t="shared" si="1"/>
        <v>1.5027291041607078</v>
      </c>
      <c r="K25">
        <f t="shared" si="2"/>
        <v>398.25906666666702</v>
      </c>
      <c r="L25">
        <f t="shared" si="3"/>
        <v>773.66730050715285</v>
      </c>
      <c r="M25">
        <f t="shared" si="4"/>
        <v>78.743829338556623</v>
      </c>
      <c r="N25">
        <f t="shared" si="5"/>
        <v>40.534793130814165</v>
      </c>
      <c r="O25">
        <f t="shared" si="6"/>
        <v>-6.0329880110600006E-3</v>
      </c>
      <c r="P25">
        <f t="shared" si="7"/>
        <v>2.9593281632057633</v>
      </c>
      <c r="Q25">
        <f t="shared" si="8"/>
        <v>-6.0398291887396949E-3</v>
      </c>
      <c r="R25">
        <f t="shared" si="9"/>
        <v>-3.7742779614187184E-3</v>
      </c>
      <c r="S25">
        <f t="shared" si="10"/>
        <v>231.28886028962214</v>
      </c>
      <c r="T25">
        <f t="shared" si="11"/>
        <v>36.994789301902038</v>
      </c>
      <c r="U25">
        <f t="shared" si="12"/>
        <v>35.718656666666703</v>
      </c>
      <c r="V25">
        <f t="shared" si="13"/>
        <v>5.877083884769057</v>
      </c>
      <c r="W25">
        <f t="shared" si="14"/>
        <v>60.283950637277819</v>
      </c>
      <c r="X25">
        <f t="shared" si="15"/>
        <v>3.5226035069372239</v>
      </c>
      <c r="Y25">
        <f t="shared" si="16"/>
        <v>5.843352118928566</v>
      </c>
      <c r="Z25">
        <f t="shared" si="17"/>
        <v>2.3544803778318331</v>
      </c>
      <c r="AA25">
        <f t="shared" si="18"/>
        <v>6.4599330850723611</v>
      </c>
      <c r="AB25">
        <f t="shared" si="19"/>
        <v>-16.66376586719063</v>
      </c>
      <c r="AC25">
        <f t="shared" si="20"/>
        <v>-1.3236082302622063</v>
      </c>
      <c r="AD25">
        <f t="shared" si="21"/>
        <v>219.76141927724166</v>
      </c>
      <c r="AE25">
        <v>32</v>
      </c>
      <c r="AF25">
        <v>6</v>
      </c>
      <c r="AG25">
        <f t="shared" si="22"/>
        <v>1</v>
      </c>
      <c r="AH25">
        <f t="shared" si="23"/>
        <v>0</v>
      </c>
      <c r="AI25">
        <f t="shared" si="24"/>
        <v>52278.305363164436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329</v>
      </c>
      <c r="AQ25">
        <v>961.16719999999998</v>
      </c>
      <c r="AR25">
        <v>1052.8800000000001</v>
      </c>
      <c r="AS25">
        <f t="shared" si="27"/>
        <v>8.7106602841729441E-2</v>
      </c>
      <c r="AT25">
        <v>0.5</v>
      </c>
      <c r="AU25">
        <f t="shared" si="28"/>
        <v>1180.1725507473561</v>
      </c>
      <c r="AV25">
        <f t="shared" si="29"/>
        <v>1.5027291041607078</v>
      </c>
      <c r="AW25">
        <f t="shared" si="30"/>
        <v>51.400410831330369</v>
      </c>
      <c r="AX25">
        <f t="shared" si="31"/>
        <v>0.99520363194286154</v>
      </c>
      <c r="AY25">
        <f t="shared" si="32"/>
        <v>1.7628579673874367E-3</v>
      </c>
      <c r="AZ25">
        <f t="shared" si="33"/>
        <v>2.0982448142238428</v>
      </c>
      <c r="BA25" t="s">
        <v>330</v>
      </c>
      <c r="BB25">
        <v>5.05</v>
      </c>
      <c r="BC25">
        <f t="shared" si="34"/>
        <v>1047.8300000000002</v>
      </c>
      <c r="BD25">
        <f t="shared" si="35"/>
        <v>8.7526411727093245E-2</v>
      </c>
      <c r="BE25">
        <f t="shared" si="36"/>
        <v>0.67828665993251525</v>
      </c>
      <c r="BF25">
        <f t="shared" si="37"/>
        <v>0.27181969066900141</v>
      </c>
      <c r="BG25">
        <f t="shared" si="38"/>
        <v>0.8675085725056364</v>
      </c>
      <c r="BH25">
        <f t="shared" si="39"/>
        <v>1399.9849999999999</v>
      </c>
      <c r="BI25">
        <f t="shared" si="40"/>
        <v>1180.1725507473561</v>
      </c>
      <c r="BJ25">
        <f t="shared" si="41"/>
        <v>0.84298942542052679</v>
      </c>
      <c r="BK25">
        <f t="shared" si="42"/>
        <v>0.19597885084105382</v>
      </c>
      <c r="BL25">
        <v>6</v>
      </c>
      <c r="BM25">
        <v>0.5</v>
      </c>
      <c r="BN25" t="s">
        <v>289</v>
      </c>
      <c r="BO25">
        <v>2</v>
      </c>
      <c r="BP25">
        <v>1605305473.3499999</v>
      </c>
      <c r="BQ25">
        <v>398.25906666666702</v>
      </c>
      <c r="BR25">
        <v>399.99226666666698</v>
      </c>
      <c r="BS25">
        <v>34.609990000000003</v>
      </c>
      <c r="BT25">
        <v>34.779679999999999</v>
      </c>
      <c r="BU25">
        <v>395.94673333333299</v>
      </c>
      <c r="BV25">
        <v>34.034543333333303</v>
      </c>
      <c r="BW25">
        <v>500.019833333333</v>
      </c>
      <c r="BX25">
        <v>101.679933333333</v>
      </c>
      <c r="BY25">
        <v>0.10002982000000001</v>
      </c>
      <c r="BZ25">
        <v>35.61421</v>
      </c>
      <c r="CA25">
        <v>35.718656666666703</v>
      </c>
      <c r="CB25">
        <v>999.9</v>
      </c>
      <c r="CC25">
        <v>0</v>
      </c>
      <c r="CD25">
        <v>0</v>
      </c>
      <c r="CE25">
        <v>10002.706</v>
      </c>
      <c r="CF25">
        <v>0</v>
      </c>
      <c r="CG25">
        <v>310.53306666666703</v>
      </c>
      <c r="CH25">
        <v>1399.9849999999999</v>
      </c>
      <c r="CI25">
        <v>0.89999446666666605</v>
      </c>
      <c r="CJ25">
        <v>0.10000552</v>
      </c>
      <c r="CK25">
        <v>0</v>
      </c>
      <c r="CL25">
        <v>963.697133333333</v>
      </c>
      <c r="CM25">
        <v>4.9997499999999997</v>
      </c>
      <c r="CN25">
        <v>13638.1266666667</v>
      </c>
      <c r="CO25">
        <v>12177.9</v>
      </c>
      <c r="CP25">
        <v>49.912133333333301</v>
      </c>
      <c r="CQ25">
        <v>51.145666666666699</v>
      </c>
      <c r="CR25">
        <v>50.754066666666702</v>
      </c>
      <c r="CS25">
        <v>50.895666666666699</v>
      </c>
      <c r="CT25">
        <v>51.495800000000003</v>
      </c>
      <c r="CU25">
        <v>1255.48</v>
      </c>
      <c r="CV25">
        <v>139.505</v>
      </c>
      <c r="CW25">
        <v>0</v>
      </c>
      <c r="CX25">
        <v>147.799999952316</v>
      </c>
      <c r="CY25">
        <v>0</v>
      </c>
      <c r="CZ25">
        <v>961.16719999999998</v>
      </c>
      <c r="DA25">
        <v>-214.17461570649499</v>
      </c>
      <c r="DB25">
        <v>-3071.7076969999798</v>
      </c>
      <c r="DC25">
        <v>13601.668</v>
      </c>
      <c r="DD25">
        <v>15</v>
      </c>
      <c r="DE25">
        <v>1605301752.0999999</v>
      </c>
      <c r="DF25" t="s">
        <v>290</v>
      </c>
      <c r="DG25">
        <v>1605301752.0999999</v>
      </c>
      <c r="DH25">
        <v>1605301745.0999999</v>
      </c>
      <c r="DI25">
        <v>4</v>
      </c>
      <c r="DJ25">
        <v>0.11799999999999999</v>
      </c>
      <c r="DK25">
        <v>0.378</v>
      </c>
      <c r="DL25">
        <v>2.3119999999999998</v>
      </c>
      <c r="DM25">
        <v>0.57499999999999996</v>
      </c>
      <c r="DN25">
        <v>400</v>
      </c>
      <c r="DO25">
        <v>31</v>
      </c>
      <c r="DP25">
        <v>0.11</v>
      </c>
      <c r="DQ25">
        <v>0.03</v>
      </c>
      <c r="DR25">
        <v>1.50389583945879</v>
      </c>
      <c r="DS25">
        <v>-0.17599519077338099</v>
      </c>
      <c r="DT25">
        <v>1.8184869160714101E-2</v>
      </c>
      <c r="DU25">
        <v>1</v>
      </c>
      <c r="DV25">
        <v>-1.7320086666666701</v>
      </c>
      <c r="DW25">
        <v>-8.9863581757504904E-2</v>
      </c>
      <c r="DX25">
        <v>1.7582994574935801E-2</v>
      </c>
      <c r="DY25">
        <v>1</v>
      </c>
      <c r="DZ25">
        <v>-0.175143566666667</v>
      </c>
      <c r="EA25">
        <v>0.66379234705227996</v>
      </c>
      <c r="EB25">
        <v>4.7996885968906597E-2</v>
      </c>
      <c r="EC25">
        <v>0</v>
      </c>
      <c r="ED25">
        <v>2</v>
      </c>
      <c r="EE25">
        <v>3</v>
      </c>
      <c r="EF25" t="s">
        <v>317</v>
      </c>
      <c r="EG25">
        <v>100</v>
      </c>
      <c r="EH25">
        <v>100</v>
      </c>
      <c r="EI25">
        <v>2.3119999999999998</v>
      </c>
      <c r="EJ25">
        <v>0.57550000000000001</v>
      </c>
      <c r="EK25">
        <v>2.3122999999998801</v>
      </c>
      <c r="EL25">
        <v>0</v>
      </c>
      <c r="EM25">
        <v>0</v>
      </c>
      <c r="EN25">
        <v>0</v>
      </c>
      <c r="EO25">
        <v>0.575430000000001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62.1</v>
      </c>
      <c r="EX25">
        <v>62.3</v>
      </c>
      <c r="EY25">
        <v>2</v>
      </c>
      <c r="EZ25">
        <v>454.40899999999999</v>
      </c>
      <c r="FA25">
        <v>521.12699999999995</v>
      </c>
      <c r="FB25">
        <v>34.161700000000003</v>
      </c>
      <c r="FC25">
        <v>32.863599999999998</v>
      </c>
      <c r="FD25">
        <v>30.0001</v>
      </c>
      <c r="FE25">
        <v>32.683999999999997</v>
      </c>
      <c r="FF25">
        <v>32.625999999999998</v>
      </c>
      <c r="FG25">
        <v>22.502099999999999</v>
      </c>
      <c r="FH25">
        <v>0</v>
      </c>
      <c r="FI25">
        <v>100</v>
      </c>
      <c r="FJ25">
        <v>-999.9</v>
      </c>
      <c r="FK25">
        <v>400</v>
      </c>
      <c r="FL25">
        <v>34.722499999999997</v>
      </c>
      <c r="FM25">
        <v>101.46</v>
      </c>
      <c r="FN25">
        <v>100.773</v>
      </c>
    </row>
    <row r="26" spans="1:170" x14ac:dyDescent="0.25">
      <c r="A26">
        <v>10</v>
      </c>
      <c r="B26">
        <v>1605305644.5999999</v>
      </c>
      <c r="C26">
        <v>1792.0999999046301</v>
      </c>
      <c r="D26" t="s">
        <v>331</v>
      </c>
      <c r="E26" t="s">
        <v>332</v>
      </c>
      <c r="F26" t="s">
        <v>333</v>
      </c>
      <c r="G26" t="s">
        <v>299</v>
      </c>
      <c r="H26">
        <v>1605305636.8499999</v>
      </c>
      <c r="I26">
        <f t="shared" si="0"/>
        <v>3.0368009320465997E-3</v>
      </c>
      <c r="J26">
        <f t="shared" si="1"/>
        <v>13.583646884698659</v>
      </c>
      <c r="K26">
        <f t="shared" si="2"/>
        <v>382.31083333333299</v>
      </c>
      <c r="L26">
        <f t="shared" si="3"/>
        <v>235.14049404261917</v>
      </c>
      <c r="M26">
        <f t="shared" si="4"/>
        <v>23.933845823116279</v>
      </c>
      <c r="N26">
        <f t="shared" si="5"/>
        <v>38.913623018282131</v>
      </c>
      <c r="O26">
        <f t="shared" si="6"/>
        <v>0.16197383493446477</v>
      </c>
      <c r="P26">
        <f t="shared" si="7"/>
        <v>2.9585589376593373</v>
      </c>
      <c r="Q26">
        <f t="shared" si="8"/>
        <v>0.1572037919692563</v>
      </c>
      <c r="R26">
        <f t="shared" si="9"/>
        <v>9.8669238230459616E-2</v>
      </c>
      <c r="S26">
        <f t="shared" si="10"/>
        <v>231.28390080581363</v>
      </c>
      <c r="T26">
        <f t="shared" si="11"/>
        <v>36.092658492271667</v>
      </c>
      <c r="U26">
        <f t="shared" si="12"/>
        <v>35.3990266666667</v>
      </c>
      <c r="V26">
        <f t="shared" si="13"/>
        <v>5.7743870679616229</v>
      </c>
      <c r="W26">
        <f t="shared" si="14"/>
        <v>67.091290989083447</v>
      </c>
      <c r="X26">
        <f t="shared" si="15"/>
        <v>3.9015971530681091</v>
      </c>
      <c r="Y26">
        <f t="shared" si="16"/>
        <v>5.8153556080817479</v>
      </c>
      <c r="Z26">
        <f t="shared" si="17"/>
        <v>1.8727899148935139</v>
      </c>
      <c r="AA26">
        <f t="shared" si="18"/>
        <v>-133.92292110325505</v>
      </c>
      <c r="AB26">
        <f t="shared" si="19"/>
        <v>20.431652679396855</v>
      </c>
      <c r="AC26">
        <f t="shared" si="20"/>
        <v>1.6201083096319044</v>
      </c>
      <c r="AD26">
        <f t="shared" si="21"/>
        <v>119.41274069158735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52271.298797925432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334</v>
      </c>
      <c r="AQ26">
        <v>1221.7680769230799</v>
      </c>
      <c r="AR26">
        <v>1507</v>
      </c>
      <c r="AS26">
        <f t="shared" si="27"/>
        <v>0.18927134908886534</v>
      </c>
      <c r="AT26">
        <v>0.5</v>
      </c>
      <c r="AU26">
        <f t="shared" si="28"/>
        <v>1180.1487697508919</v>
      </c>
      <c r="AV26">
        <f t="shared" si="29"/>
        <v>13.583646884698659</v>
      </c>
      <c r="AW26">
        <f t="shared" si="30"/>
        <v>111.68417488815801</v>
      </c>
      <c r="AX26">
        <f t="shared" si="31"/>
        <v>0.49249502322495026</v>
      </c>
      <c r="AY26">
        <f t="shared" si="32"/>
        <v>1.1999668793879347E-2</v>
      </c>
      <c r="AZ26">
        <f t="shared" si="33"/>
        <v>1.1646184472461845</v>
      </c>
      <c r="BA26" t="s">
        <v>335</v>
      </c>
      <c r="BB26">
        <v>764.81</v>
      </c>
      <c r="BC26">
        <f t="shared" si="34"/>
        <v>742.19</v>
      </c>
      <c r="BD26">
        <f t="shared" si="35"/>
        <v>0.38431119130804792</v>
      </c>
      <c r="BE26">
        <f t="shared" si="36"/>
        <v>0.70279945700705171</v>
      </c>
      <c r="BF26">
        <f t="shared" si="37"/>
        <v>0.36035831600225088</v>
      </c>
      <c r="BG26">
        <f t="shared" si="38"/>
        <v>0.68918474806861862</v>
      </c>
      <c r="BH26">
        <f t="shared" si="39"/>
        <v>1399.9570000000001</v>
      </c>
      <c r="BI26">
        <f t="shared" si="40"/>
        <v>1180.1487697508919</v>
      </c>
      <c r="BJ26">
        <f t="shared" si="41"/>
        <v>0.84298929877909945</v>
      </c>
      <c r="BK26">
        <f t="shared" si="42"/>
        <v>0.19597859755819894</v>
      </c>
      <c r="BL26">
        <v>6</v>
      </c>
      <c r="BM26">
        <v>0.5</v>
      </c>
      <c r="BN26" t="s">
        <v>289</v>
      </c>
      <c r="BO26">
        <v>2</v>
      </c>
      <c r="BP26">
        <v>1605305636.8499999</v>
      </c>
      <c r="BQ26">
        <v>382.31083333333299</v>
      </c>
      <c r="BR26">
        <v>400.00376666666699</v>
      </c>
      <c r="BS26">
        <v>38.331636666666697</v>
      </c>
      <c r="BT26">
        <v>34.827289999999998</v>
      </c>
      <c r="BU26">
        <v>379.99863333333298</v>
      </c>
      <c r="BV26">
        <v>37.7562</v>
      </c>
      <c r="BW26">
        <v>500.018233333333</v>
      </c>
      <c r="BX26">
        <v>101.685266666667</v>
      </c>
      <c r="BY26">
        <v>0.100033736666667</v>
      </c>
      <c r="BZ26">
        <v>35.5271233333333</v>
      </c>
      <c r="CA26">
        <v>35.3990266666667</v>
      </c>
      <c r="CB26">
        <v>999.9</v>
      </c>
      <c r="CC26">
        <v>0</v>
      </c>
      <c r="CD26">
        <v>0</v>
      </c>
      <c r="CE26">
        <v>9997.8189999999995</v>
      </c>
      <c r="CF26">
        <v>0</v>
      </c>
      <c r="CG26">
        <v>309.44656666666702</v>
      </c>
      <c r="CH26">
        <v>1399.9570000000001</v>
      </c>
      <c r="CI26">
        <v>0.89999993333333295</v>
      </c>
      <c r="CJ26">
        <v>0.10000004</v>
      </c>
      <c r="CK26">
        <v>0</v>
      </c>
      <c r="CL26">
        <v>1223.57866666667</v>
      </c>
      <c r="CM26">
        <v>4.9997499999999997</v>
      </c>
      <c r="CN26">
        <v>17184.893333333301</v>
      </c>
      <c r="CO26">
        <v>12177.6733333333</v>
      </c>
      <c r="CP26">
        <v>49.9895</v>
      </c>
      <c r="CQ26">
        <v>51.25</v>
      </c>
      <c r="CR26">
        <v>50.862466666666698</v>
      </c>
      <c r="CS26">
        <v>51.0062</v>
      </c>
      <c r="CT26">
        <v>51.549599999999998</v>
      </c>
      <c r="CU26">
        <v>1255.461</v>
      </c>
      <c r="CV26">
        <v>139.49633333333301</v>
      </c>
      <c r="CW26">
        <v>0</v>
      </c>
      <c r="CX26">
        <v>162.799999952316</v>
      </c>
      <c r="CY26">
        <v>0</v>
      </c>
      <c r="CZ26">
        <v>1221.7680769230799</v>
      </c>
      <c r="DA26">
        <v>-225.93401724324499</v>
      </c>
      <c r="DB26">
        <v>-3200.9948739369802</v>
      </c>
      <c r="DC26">
        <v>17158.757692307699</v>
      </c>
      <c r="DD26">
        <v>15</v>
      </c>
      <c r="DE26">
        <v>1605301752.0999999</v>
      </c>
      <c r="DF26" t="s">
        <v>290</v>
      </c>
      <c r="DG26">
        <v>1605301752.0999999</v>
      </c>
      <c r="DH26">
        <v>1605301745.0999999</v>
      </c>
      <c r="DI26">
        <v>4</v>
      </c>
      <c r="DJ26">
        <v>0.11799999999999999</v>
      </c>
      <c r="DK26">
        <v>0.378</v>
      </c>
      <c r="DL26">
        <v>2.3119999999999998</v>
      </c>
      <c r="DM26">
        <v>0.57499999999999996</v>
      </c>
      <c r="DN26">
        <v>400</v>
      </c>
      <c r="DO26">
        <v>31</v>
      </c>
      <c r="DP26">
        <v>0.11</v>
      </c>
      <c r="DQ26">
        <v>0.03</v>
      </c>
      <c r="DR26">
        <v>13.584923778303001</v>
      </c>
      <c r="DS26">
        <v>3.5374089264542503E-2</v>
      </c>
      <c r="DT26">
        <v>1.9486115921306502E-2</v>
      </c>
      <c r="DU26">
        <v>1</v>
      </c>
      <c r="DV26">
        <v>-17.692906666666701</v>
      </c>
      <c r="DW26">
        <v>-0.19980600667409801</v>
      </c>
      <c r="DX26">
        <v>2.9076484580422699E-2</v>
      </c>
      <c r="DY26">
        <v>1</v>
      </c>
      <c r="DZ26">
        <v>3.5043346666666699</v>
      </c>
      <c r="EA26">
        <v>0.49305877641823598</v>
      </c>
      <c r="EB26">
        <v>3.5569397495912397E-2</v>
      </c>
      <c r="EC26">
        <v>0</v>
      </c>
      <c r="ED26">
        <v>2</v>
      </c>
      <c r="EE26">
        <v>3</v>
      </c>
      <c r="EF26" t="s">
        <v>317</v>
      </c>
      <c r="EG26">
        <v>100</v>
      </c>
      <c r="EH26">
        <v>100</v>
      </c>
      <c r="EI26">
        <v>2.3119999999999998</v>
      </c>
      <c r="EJ26">
        <v>0.57540000000000002</v>
      </c>
      <c r="EK26">
        <v>2.3122999999998801</v>
      </c>
      <c r="EL26">
        <v>0</v>
      </c>
      <c r="EM26">
        <v>0</v>
      </c>
      <c r="EN26">
        <v>0</v>
      </c>
      <c r="EO26">
        <v>0.575430000000001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64.900000000000006</v>
      </c>
      <c r="EX26">
        <v>65</v>
      </c>
      <c r="EY26">
        <v>2</v>
      </c>
      <c r="EZ26">
        <v>518.64599999999996</v>
      </c>
      <c r="FA26">
        <v>520.77200000000005</v>
      </c>
      <c r="FB26">
        <v>34.191400000000002</v>
      </c>
      <c r="FC26">
        <v>32.927199999999999</v>
      </c>
      <c r="FD26">
        <v>30.0001</v>
      </c>
      <c r="FE26">
        <v>32.749400000000001</v>
      </c>
      <c r="FF26">
        <v>32.694000000000003</v>
      </c>
      <c r="FG26">
        <v>22.5063</v>
      </c>
      <c r="FH26">
        <v>0</v>
      </c>
      <c r="FI26">
        <v>100</v>
      </c>
      <c r="FJ26">
        <v>-999.9</v>
      </c>
      <c r="FK26">
        <v>400</v>
      </c>
      <c r="FL26">
        <v>39.196800000000003</v>
      </c>
      <c r="FM26">
        <v>101.449</v>
      </c>
      <c r="FN26">
        <v>100.759</v>
      </c>
    </row>
    <row r="27" spans="1:170" x14ac:dyDescent="0.25">
      <c r="A27">
        <v>11</v>
      </c>
      <c r="B27">
        <v>1605305893.0999999</v>
      </c>
      <c r="C27">
        <v>2040.5999999046301</v>
      </c>
      <c r="D27" t="s">
        <v>336</v>
      </c>
      <c r="E27" t="s">
        <v>337</v>
      </c>
      <c r="F27" t="s">
        <v>333</v>
      </c>
      <c r="G27" t="s">
        <v>299</v>
      </c>
      <c r="H27">
        <v>1605305885.0999999</v>
      </c>
      <c r="I27">
        <f t="shared" si="0"/>
        <v>3.5464615734896203E-3</v>
      </c>
      <c r="J27">
        <f t="shared" si="1"/>
        <v>13.477037743203795</v>
      </c>
      <c r="K27">
        <f t="shared" si="2"/>
        <v>382.20683870967702</v>
      </c>
      <c r="L27">
        <f t="shared" si="3"/>
        <v>261.54802932329392</v>
      </c>
      <c r="M27">
        <f t="shared" si="4"/>
        <v>26.620543938010989</v>
      </c>
      <c r="N27">
        <f t="shared" si="5"/>
        <v>38.901283139482913</v>
      </c>
      <c r="O27">
        <f t="shared" si="6"/>
        <v>0.20006713140849347</v>
      </c>
      <c r="P27">
        <f t="shared" si="7"/>
        <v>2.9599486145235661</v>
      </c>
      <c r="Q27">
        <f t="shared" si="8"/>
        <v>0.19284670506187535</v>
      </c>
      <c r="R27">
        <f t="shared" si="9"/>
        <v>0.12115620706569372</v>
      </c>
      <c r="S27">
        <f t="shared" si="10"/>
        <v>231.29063275298134</v>
      </c>
      <c r="T27">
        <f t="shared" si="11"/>
        <v>35.991152957915695</v>
      </c>
      <c r="U27">
        <f t="shared" si="12"/>
        <v>35.297554838709701</v>
      </c>
      <c r="V27">
        <f t="shared" si="13"/>
        <v>5.7421120691460885</v>
      </c>
      <c r="W27">
        <f t="shared" si="14"/>
        <v>67.978508940957198</v>
      </c>
      <c r="X27">
        <f t="shared" si="15"/>
        <v>3.9595663970748443</v>
      </c>
      <c r="Y27">
        <f t="shared" si="16"/>
        <v>5.8247326379487507</v>
      </c>
      <c r="Z27">
        <f t="shared" si="17"/>
        <v>1.7825456720712443</v>
      </c>
      <c r="AA27">
        <f t="shared" si="18"/>
        <v>-156.39895539089224</v>
      </c>
      <c r="AB27">
        <f t="shared" si="19"/>
        <v>41.294859477995857</v>
      </c>
      <c r="AC27">
        <f t="shared" si="20"/>
        <v>3.2717494307599462</v>
      </c>
      <c r="AD27">
        <f t="shared" si="21"/>
        <v>119.45828627084489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52305.772493905235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338</v>
      </c>
      <c r="AQ27">
        <v>992.07273076923104</v>
      </c>
      <c r="AR27">
        <v>1223.56</v>
      </c>
      <c r="AS27">
        <f t="shared" si="27"/>
        <v>0.18919159602370861</v>
      </c>
      <c r="AT27">
        <v>0.5</v>
      </c>
      <c r="AU27">
        <f t="shared" si="28"/>
        <v>1180.1828717150729</v>
      </c>
      <c r="AV27">
        <f t="shared" si="29"/>
        <v>13.477037743203795</v>
      </c>
      <c r="AW27">
        <f t="shared" si="30"/>
        <v>111.6403405498092</v>
      </c>
      <c r="AX27">
        <f t="shared" si="31"/>
        <v>1.0191899048677628</v>
      </c>
      <c r="AY27">
        <f t="shared" si="32"/>
        <v>1.1908989326878837E-2</v>
      </c>
      <c r="AZ27">
        <f t="shared" si="33"/>
        <v>1.6660564255124393</v>
      </c>
      <c r="BA27" t="s">
        <v>339</v>
      </c>
      <c r="BB27">
        <v>-23.48</v>
      </c>
      <c r="BC27">
        <f t="shared" si="34"/>
        <v>1247.04</v>
      </c>
      <c r="BD27">
        <f t="shared" si="35"/>
        <v>0.18562938577011878</v>
      </c>
      <c r="BE27">
        <f t="shared" si="36"/>
        <v>0.62044826452720392</v>
      </c>
      <c r="BF27">
        <f t="shared" si="37"/>
        <v>0.4556090917899549</v>
      </c>
      <c r="BG27">
        <f t="shared" si="38"/>
        <v>0.8004859565563055</v>
      </c>
      <c r="BH27">
        <f t="shared" si="39"/>
        <v>1399.9974193548401</v>
      </c>
      <c r="BI27">
        <f t="shared" si="40"/>
        <v>1180.1828717150729</v>
      </c>
      <c r="BJ27">
        <f t="shared" si="41"/>
        <v>0.84298931940812849</v>
      </c>
      <c r="BK27">
        <f t="shared" si="42"/>
        <v>0.19597863881625707</v>
      </c>
      <c r="BL27">
        <v>6</v>
      </c>
      <c r="BM27">
        <v>0.5</v>
      </c>
      <c r="BN27" t="s">
        <v>289</v>
      </c>
      <c r="BO27">
        <v>2</v>
      </c>
      <c r="BP27">
        <v>1605305885.0999999</v>
      </c>
      <c r="BQ27">
        <v>382.20683870967702</v>
      </c>
      <c r="BR27">
        <v>400.00496774193499</v>
      </c>
      <c r="BS27">
        <v>38.902916129032299</v>
      </c>
      <c r="BT27">
        <v>34.812929032258097</v>
      </c>
      <c r="BU27">
        <v>379.89464516128999</v>
      </c>
      <c r="BV27">
        <v>38.327483870967797</v>
      </c>
      <c r="BW27">
        <v>500.02512903225801</v>
      </c>
      <c r="BX27">
        <v>101.68067741935501</v>
      </c>
      <c r="BY27">
        <v>0.10003187096774201</v>
      </c>
      <c r="BZ27">
        <v>35.556332258064501</v>
      </c>
      <c r="CA27">
        <v>35.297554838709701</v>
      </c>
      <c r="CB27">
        <v>999.9</v>
      </c>
      <c r="CC27">
        <v>0</v>
      </c>
      <c r="CD27">
        <v>0</v>
      </c>
      <c r="CE27">
        <v>10006.152580645199</v>
      </c>
      <c r="CF27">
        <v>0</v>
      </c>
      <c r="CG27">
        <v>264.44790322580599</v>
      </c>
      <c r="CH27">
        <v>1399.9974193548401</v>
      </c>
      <c r="CI27">
        <v>0.89999851612903203</v>
      </c>
      <c r="CJ27">
        <v>0.100001406451613</v>
      </c>
      <c r="CK27">
        <v>0</v>
      </c>
      <c r="CL27">
        <v>993.54203225806498</v>
      </c>
      <c r="CM27">
        <v>4.9997499999999997</v>
      </c>
      <c r="CN27">
        <v>13888.325806451599</v>
      </c>
      <c r="CO27">
        <v>12178.0032258065</v>
      </c>
      <c r="CP27">
        <v>50.088612903225801</v>
      </c>
      <c r="CQ27">
        <v>51.467483870967698</v>
      </c>
      <c r="CR27">
        <v>50.9634838709677</v>
      </c>
      <c r="CS27">
        <v>51.167000000000002</v>
      </c>
      <c r="CT27">
        <v>51.608741935483899</v>
      </c>
      <c r="CU27">
        <v>1255.4961290322599</v>
      </c>
      <c r="CV27">
        <v>139.50129032258101</v>
      </c>
      <c r="CW27">
        <v>0</v>
      </c>
      <c r="CX27">
        <v>248</v>
      </c>
      <c r="CY27">
        <v>0</v>
      </c>
      <c r="CZ27">
        <v>992.07273076923104</v>
      </c>
      <c r="DA27">
        <v>-115.830530013341</v>
      </c>
      <c r="DB27">
        <v>-1620.9470096740999</v>
      </c>
      <c r="DC27">
        <v>13868.134615384601</v>
      </c>
      <c r="DD27">
        <v>15</v>
      </c>
      <c r="DE27">
        <v>1605301752.0999999</v>
      </c>
      <c r="DF27" t="s">
        <v>290</v>
      </c>
      <c r="DG27">
        <v>1605301752.0999999</v>
      </c>
      <c r="DH27">
        <v>1605301745.0999999</v>
      </c>
      <c r="DI27">
        <v>4</v>
      </c>
      <c r="DJ27">
        <v>0.11799999999999999</v>
      </c>
      <c r="DK27">
        <v>0.378</v>
      </c>
      <c r="DL27">
        <v>2.3119999999999998</v>
      </c>
      <c r="DM27">
        <v>0.57499999999999996</v>
      </c>
      <c r="DN27">
        <v>400</v>
      </c>
      <c r="DO27">
        <v>31</v>
      </c>
      <c r="DP27">
        <v>0.11</v>
      </c>
      <c r="DQ27">
        <v>0.03</v>
      </c>
      <c r="DR27">
        <v>13.4705990391982</v>
      </c>
      <c r="DS27">
        <v>0.41992347532955199</v>
      </c>
      <c r="DT27">
        <v>3.4734427288551598E-2</v>
      </c>
      <c r="DU27">
        <v>1</v>
      </c>
      <c r="DV27">
        <v>-17.794643333333301</v>
      </c>
      <c r="DW27">
        <v>-0.75141890989996596</v>
      </c>
      <c r="DX27">
        <v>5.6639089466158997E-2</v>
      </c>
      <c r="DY27">
        <v>0</v>
      </c>
      <c r="DZ27">
        <v>4.0881136666666702</v>
      </c>
      <c r="EA27">
        <v>0.47095661846495901</v>
      </c>
      <c r="EB27">
        <v>3.40012438481627E-2</v>
      </c>
      <c r="EC27">
        <v>0</v>
      </c>
      <c r="ED27">
        <v>1</v>
      </c>
      <c r="EE27">
        <v>3</v>
      </c>
      <c r="EF27" t="s">
        <v>291</v>
      </c>
      <c r="EG27">
        <v>100</v>
      </c>
      <c r="EH27">
        <v>100</v>
      </c>
      <c r="EI27">
        <v>2.3119999999999998</v>
      </c>
      <c r="EJ27">
        <v>0.57540000000000002</v>
      </c>
      <c r="EK27">
        <v>2.3122999999998801</v>
      </c>
      <c r="EL27">
        <v>0</v>
      </c>
      <c r="EM27">
        <v>0</v>
      </c>
      <c r="EN27">
        <v>0</v>
      </c>
      <c r="EO27">
        <v>0.575430000000001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69</v>
      </c>
      <c r="EX27">
        <v>69.099999999999994</v>
      </c>
      <c r="EY27">
        <v>2</v>
      </c>
      <c r="EZ27">
        <v>521.58799999999997</v>
      </c>
      <c r="FA27">
        <v>519.75800000000004</v>
      </c>
      <c r="FB27">
        <v>34.259599999999999</v>
      </c>
      <c r="FC27">
        <v>32.988900000000001</v>
      </c>
      <c r="FD27">
        <v>30.0002</v>
      </c>
      <c r="FE27">
        <v>32.817999999999998</v>
      </c>
      <c r="FF27">
        <v>32.764600000000002</v>
      </c>
      <c r="FG27">
        <v>22.515599999999999</v>
      </c>
      <c r="FH27">
        <v>0</v>
      </c>
      <c r="FI27">
        <v>100</v>
      </c>
      <c r="FJ27">
        <v>-999.9</v>
      </c>
      <c r="FK27">
        <v>400</v>
      </c>
      <c r="FL27">
        <v>37.795099999999998</v>
      </c>
      <c r="FM27">
        <v>101.435</v>
      </c>
      <c r="FN27">
        <v>100.75</v>
      </c>
    </row>
    <row r="28" spans="1:170" x14ac:dyDescent="0.25">
      <c r="A28">
        <v>12</v>
      </c>
      <c r="B28">
        <v>1605306086.5999999</v>
      </c>
      <c r="C28">
        <v>2234.0999999046298</v>
      </c>
      <c r="D28" t="s">
        <v>340</v>
      </c>
      <c r="E28" t="s">
        <v>341</v>
      </c>
      <c r="F28" t="s">
        <v>333</v>
      </c>
      <c r="G28" t="s">
        <v>299</v>
      </c>
      <c r="H28">
        <v>1605306078.8499999</v>
      </c>
      <c r="I28">
        <f t="shared" si="0"/>
        <v>2.1473749889822018E-3</v>
      </c>
      <c r="J28">
        <f t="shared" si="1"/>
        <v>12.102338644925684</v>
      </c>
      <c r="K28">
        <f t="shared" si="2"/>
        <v>384.47269999999997</v>
      </c>
      <c r="L28">
        <f t="shared" si="3"/>
        <v>196.61813589108468</v>
      </c>
      <c r="M28">
        <f t="shared" si="4"/>
        <v>20.01230327057192</v>
      </c>
      <c r="N28">
        <f t="shared" si="5"/>
        <v>39.132627500434438</v>
      </c>
      <c r="O28">
        <f t="shared" si="6"/>
        <v>0.11031214052571978</v>
      </c>
      <c r="P28">
        <f t="shared" si="7"/>
        <v>2.958613876024736</v>
      </c>
      <c r="Q28">
        <f t="shared" si="8"/>
        <v>0.10807708852507455</v>
      </c>
      <c r="R28">
        <f t="shared" si="9"/>
        <v>6.7745219121782066E-2</v>
      </c>
      <c r="S28">
        <f t="shared" si="10"/>
        <v>231.28732730879653</v>
      </c>
      <c r="T28">
        <f t="shared" si="11"/>
        <v>36.237521525428249</v>
      </c>
      <c r="U28">
        <f t="shared" si="12"/>
        <v>35.213889999999999</v>
      </c>
      <c r="V28">
        <f t="shared" si="13"/>
        <v>5.7156189396877997</v>
      </c>
      <c r="W28">
        <f t="shared" si="14"/>
        <v>65.432163575854858</v>
      </c>
      <c r="X28">
        <f t="shared" si="15"/>
        <v>3.78771935268826</v>
      </c>
      <c r="Y28">
        <f t="shared" si="16"/>
        <v>5.7887728995804855</v>
      </c>
      <c r="Z28">
        <f t="shared" si="17"/>
        <v>1.9278995869995397</v>
      </c>
      <c r="AA28">
        <f t="shared" si="18"/>
        <v>-94.699237014115099</v>
      </c>
      <c r="AB28">
        <f t="shared" si="19"/>
        <v>36.719066318914372</v>
      </c>
      <c r="AC28">
        <f t="shared" si="20"/>
        <v>2.9077542762133448</v>
      </c>
      <c r="AD28">
        <f t="shared" si="21"/>
        <v>176.21491088980918</v>
      </c>
      <c r="AE28">
        <v>14</v>
      </c>
      <c r="AF28">
        <v>3</v>
      </c>
      <c r="AG28">
        <f t="shared" si="22"/>
        <v>1</v>
      </c>
      <c r="AH28">
        <f t="shared" si="23"/>
        <v>0</v>
      </c>
      <c r="AI28">
        <f t="shared" si="24"/>
        <v>52286.875071207389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342</v>
      </c>
      <c r="AQ28">
        <v>1017.3185</v>
      </c>
      <c r="AR28">
        <v>1321.45</v>
      </c>
      <c r="AS28">
        <f t="shared" si="27"/>
        <v>0.23014983540807454</v>
      </c>
      <c r="AT28">
        <v>0.5</v>
      </c>
      <c r="AU28">
        <f t="shared" si="28"/>
        <v>1180.166449750893</v>
      </c>
      <c r="AV28">
        <f t="shared" si="29"/>
        <v>12.102338644925684</v>
      </c>
      <c r="AW28">
        <f t="shared" si="30"/>
        <v>135.80755708214986</v>
      </c>
      <c r="AX28">
        <f t="shared" si="31"/>
        <v>0.87052858602292937</v>
      </c>
      <c r="AY28">
        <f t="shared" si="32"/>
        <v>1.0744320114690934E-2</v>
      </c>
      <c r="AZ28">
        <f t="shared" si="33"/>
        <v>1.4685610503613453</v>
      </c>
      <c r="BA28" t="s">
        <v>343</v>
      </c>
      <c r="BB28">
        <v>171.09</v>
      </c>
      <c r="BC28">
        <f t="shared" si="34"/>
        <v>1150.3600000000001</v>
      </c>
      <c r="BD28">
        <f t="shared" si="35"/>
        <v>0.26437941166243611</v>
      </c>
      <c r="BE28">
        <f t="shared" si="36"/>
        <v>0.62783444786298237</v>
      </c>
      <c r="BF28">
        <f t="shared" si="37"/>
        <v>0.50188945942000474</v>
      </c>
      <c r="BG28">
        <f t="shared" si="38"/>
        <v>0.76204651505595378</v>
      </c>
      <c r="BH28">
        <f t="shared" si="39"/>
        <v>1399.9780000000001</v>
      </c>
      <c r="BI28">
        <f t="shared" si="40"/>
        <v>1180.166449750893</v>
      </c>
      <c r="BJ28">
        <f t="shared" si="41"/>
        <v>0.84298928251079153</v>
      </c>
      <c r="BK28">
        <f t="shared" si="42"/>
        <v>0.19597856502158334</v>
      </c>
      <c r="BL28">
        <v>6</v>
      </c>
      <c r="BM28">
        <v>0.5</v>
      </c>
      <c r="BN28" t="s">
        <v>289</v>
      </c>
      <c r="BO28">
        <v>2</v>
      </c>
      <c r="BP28">
        <v>1605306078.8499999</v>
      </c>
      <c r="BQ28">
        <v>384.47269999999997</v>
      </c>
      <c r="BR28">
        <v>399.98586666666699</v>
      </c>
      <c r="BS28">
        <v>37.213823333333302</v>
      </c>
      <c r="BT28">
        <v>34.7329266666667</v>
      </c>
      <c r="BU28">
        <v>382.16039999999998</v>
      </c>
      <c r="BV28">
        <v>36.638390000000001</v>
      </c>
      <c r="BW28">
        <v>500.011866666667</v>
      </c>
      <c r="BX28">
        <v>101.682566666667</v>
      </c>
      <c r="BY28">
        <v>0.10002414</v>
      </c>
      <c r="BZ28">
        <v>35.444096666666702</v>
      </c>
      <c r="CA28">
        <v>35.213889999999999</v>
      </c>
      <c r="CB28">
        <v>999.9</v>
      </c>
      <c r="CC28">
        <v>0</v>
      </c>
      <c r="CD28">
        <v>0</v>
      </c>
      <c r="CE28">
        <v>9998.3960000000006</v>
      </c>
      <c r="CF28">
        <v>0</v>
      </c>
      <c r="CG28">
        <v>337.39126666666698</v>
      </c>
      <c r="CH28">
        <v>1399.9780000000001</v>
      </c>
      <c r="CI28">
        <v>0.89999986666666698</v>
      </c>
      <c r="CJ28">
        <v>0.10000013000000001</v>
      </c>
      <c r="CK28">
        <v>0</v>
      </c>
      <c r="CL28">
        <v>1018.59266666667</v>
      </c>
      <c r="CM28">
        <v>4.9997499999999997</v>
      </c>
      <c r="CN28">
        <v>14261.74</v>
      </c>
      <c r="CO28">
        <v>12177.856666666699</v>
      </c>
      <c r="CP28">
        <v>50.128999999999998</v>
      </c>
      <c r="CQ28">
        <v>51.553733333333298</v>
      </c>
      <c r="CR28">
        <v>51.049599999999998</v>
      </c>
      <c r="CS28">
        <v>51.245800000000003</v>
      </c>
      <c r="CT28">
        <v>51.682866666666598</v>
      </c>
      <c r="CU28">
        <v>1255.48066666667</v>
      </c>
      <c r="CV28">
        <v>139.49766666666699</v>
      </c>
      <c r="CW28">
        <v>0</v>
      </c>
      <c r="CX28">
        <v>192.89999985694899</v>
      </c>
      <c r="CY28">
        <v>0</v>
      </c>
      <c r="CZ28">
        <v>1017.3185</v>
      </c>
      <c r="DA28">
        <v>-158.28358986539001</v>
      </c>
      <c r="DB28">
        <v>-2198.30427507781</v>
      </c>
      <c r="DC28">
        <v>14244.015384615401</v>
      </c>
      <c r="DD28">
        <v>15</v>
      </c>
      <c r="DE28">
        <v>1605301752.0999999</v>
      </c>
      <c r="DF28" t="s">
        <v>290</v>
      </c>
      <c r="DG28">
        <v>1605301752.0999999</v>
      </c>
      <c r="DH28">
        <v>1605301745.0999999</v>
      </c>
      <c r="DI28">
        <v>4</v>
      </c>
      <c r="DJ28">
        <v>0.11799999999999999</v>
      </c>
      <c r="DK28">
        <v>0.378</v>
      </c>
      <c r="DL28">
        <v>2.3119999999999998</v>
      </c>
      <c r="DM28">
        <v>0.57499999999999996</v>
      </c>
      <c r="DN28">
        <v>400</v>
      </c>
      <c r="DO28">
        <v>31</v>
      </c>
      <c r="DP28">
        <v>0.11</v>
      </c>
      <c r="DQ28">
        <v>0.03</v>
      </c>
      <c r="DR28">
        <v>12.1009188952922</v>
      </c>
      <c r="DS28">
        <v>0.17779417909939499</v>
      </c>
      <c r="DT28">
        <v>1.85765033720224E-2</v>
      </c>
      <c r="DU28">
        <v>1</v>
      </c>
      <c r="DV28">
        <v>-15.513213333333301</v>
      </c>
      <c r="DW28">
        <v>-0.48972814238039603</v>
      </c>
      <c r="DX28">
        <v>3.8846928092478798E-2</v>
      </c>
      <c r="DY28">
        <v>0</v>
      </c>
      <c r="DZ28">
        <v>2.4809046666666701</v>
      </c>
      <c r="EA28">
        <v>0.72877721913237403</v>
      </c>
      <c r="EB28">
        <v>5.2644336114048298E-2</v>
      </c>
      <c r="EC28">
        <v>0</v>
      </c>
      <c r="ED28">
        <v>1</v>
      </c>
      <c r="EE28">
        <v>3</v>
      </c>
      <c r="EF28" t="s">
        <v>291</v>
      </c>
      <c r="EG28">
        <v>100</v>
      </c>
      <c r="EH28">
        <v>100</v>
      </c>
      <c r="EI28">
        <v>2.3119999999999998</v>
      </c>
      <c r="EJ28">
        <v>0.57550000000000001</v>
      </c>
      <c r="EK28">
        <v>2.3122999999998801</v>
      </c>
      <c r="EL28">
        <v>0</v>
      </c>
      <c r="EM28">
        <v>0</v>
      </c>
      <c r="EN28">
        <v>0</v>
      </c>
      <c r="EO28">
        <v>0.575430000000001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72.2</v>
      </c>
      <c r="EX28">
        <v>72.400000000000006</v>
      </c>
      <c r="EY28">
        <v>2</v>
      </c>
      <c r="EZ28">
        <v>477.58499999999998</v>
      </c>
      <c r="FA28">
        <v>520.32500000000005</v>
      </c>
      <c r="FB28">
        <v>34.150100000000002</v>
      </c>
      <c r="FC28">
        <v>33.006500000000003</v>
      </c>
      <c r="FD28">
        <v>30.0001</v>
      </c>
      <c r="FE28">
        <v>32.844200000000001</v>
      </c>
      <c r="FF28">
        <v>32.790700000000001</v>
      </c>
      <c r="FG28">
        <v>22.522200000000002</v>
      </c>
      <c r="FH28">
        <v>0</v>
      </c>
      <c r="FI28">
        <v>100</v>
      </c>
      <c r="FJ28">
        <v>-999.9</v>
      </c>
      <c r="FK28">
        <v>400</v>
      </c>
      <c r="FL28">
        <v>37.711500000000001</v>
      </c>
      <c r="FM28">
        <v>101.441</v>
      </c>
      <c r="FN28">
        <v>100.756</v>
      </c>
    </row>
    <row r="29" spans="1:170" x14ac:dyDescent="0.25">
      <c r="A29">
        <v>13</v>
      </c>
      <c r="B29">
        <v>1605306237</v>
      </c>
      <c r="C29">
        <v>2384.5</v>
      </c>
      <c r="D29" t="s">
        <v>344</v>
      </c>
      <c r="E29" t="s">
        <v>345</v>
      </c>
      <c r="F29" t="s">
        <v>357</v>
      </c>
      <c r="G29" t="s">
        <v>358</v>
      </c>
      <c r="H29">
        <v>1605306229.25</v>
      </c>
      <c r="I29">
        <f t="shared" si="0"/>
        <v>1.0533639992978605E-3</v>
      </c>
      <c r="J29">
        <f t="shared" si="1"/>
        <v>5.7670039341672039</v>
      </c>
      <c r="K29">
        <f t="shared" si="2"/>
        <v>392.57429999999999</v>
      </c>
      <c r="L29">
        <f t="shared" si="3"/>
        <v>170.11091668441944</v>
      </c>
      <c r="M29">
        <f t="shared" si="4"/>
        <v>17.315162668406138</v>
      </c>
      <c r="N29">
        <f t="shared" si="5"/>
        <v>39.959151337394779</v>
      </c>
      <c r="O29">
        <f t="shared" si="6"/>
        <v>4.3916493373747485E-2</v>
      </c>
      <c r="P29">
        <f t="shared" si="7"/>
        <v>2.9598081541881278</v>
      </c>
      <c r="Q29">
        <f t="shared" si="8"/>
        <v>4.3557677464624564E-2</v>
      </c>
      <c r="R29">
        <f t="shared" si="9"/>
        <v>2.7255542098189374E-2</v>
      </c>
      <c r="S29">
        <f t="shared" si="10"/>
        <v>231.28719495084886</v>
      </c>
      <c r="T29">
        <f t="shared" si="11"/>
        <v>36.751847622921474</v>
      </c>
      <c r="U29">
        <f t="shared" si="12"/>
        <v>36.086696666666697</v>
      </c>
      <c r="V29">
        <f t="shared" si="13"/>
        <v>5.9972969896081683</v>
      </c>
      <c r="W29">
        <f t="shared" si="14"/>
        <v>62.283782873403062</v>
      </c>
      <c r="X29">
        <f t="shared" si="15"/>
        <v>3.6524305455598425</v>
      </c>
      <c r="Y29">
        <f t="shared" si="16"/>
        <v>5.8641758368847148</v>
      </c>
      <c r="Z29">
        <f t="shared" si="17"/>
        <v>2.3448664440483258</v>
      </c>
      <c r="AA29">
        <f t="shared" si="18"/>
        <v>-46.453352369035649</v>
      </c>
      <c r="AB29">
        <f t="shared" si="19"/>
        <v>-65.095713944991758</v>
      </c>
      <c r="AC29">
        <f t="shared" si="20"/>
        <v>-5.1806121824521423</v>
      </c>
      <c r="AD29">
        <f t="shared" si="21"/>
        <v>114.55751645436931</v>
      </c>
      <c r="AE29">
        <v>10</v>
      </c>
      <c r="AF29">
        <v>2</v>
      </c>
      <c r="AG29">
        <f t="shared" si="22"/>
        <v>1</v>
      </c>
      <c r="AH29">
        <f t="shared" si="23"/>
        <v>0</v>
      </c>
      <c r="AI29">
        <f t="shared" si="24"/>
        <v>52281.178584027861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346</v>
      </c>
      <c r="AQ29">
        <v>1058.3088</v>
      </c>
      <c r="AR29">
        <v>1215.8399999999999</v>
      </c>
      <c r="AS29">
        <f t="shared" si="27"/>
        <v>0.12956573233320168</v>
      </c>
      <c r="AT29">
        <v>0.5</v>
      </c>
      <c r="AU29">
        <f t="shared" si="28"/>
        <v>1180.1651207473315</v>
      </c>
      <c r="AV29">
        <f t="shared" si="29"/>
        <v>5.7670039341672039</v>
      </c>
      <c r="AW29">
        <f t="shared" si="30"/>
        <v>76.454479071864696</v>
      </c>
      <c r="AX29">
        <f t="shared" si="31"/>
        <v>0.43824845374391364</v>
      </c>
      <c r="AY29">
        <f t="shared" si="32"/>
        <v>5.3761556772374836E-3</v>
      </c>
      <c r="AZ29">
        <f t="shared" si="33"/>
        <v>1.6829846032372682</v>
      </c>
      <c r="BA29" t="s">
        <v>347</v>
      </c>
      <c r="BB29">
        <v>683</v>
      </c>
      <c r="BC29">
        <f t="shared" si="34"/>
        <v>532.83999999999992</v>
      </c>
      <c r="BD29">
        <f t="shared" si="35"/>
        <v>0.29564447113580045</v>
      </c>
      <c r="BE29">
        <f t="shared" si="36"/>
        <v>0.79339919661274561</v>
      </c>
      <c r="BF29">
        <f t="shared" si="37"/>
        <v>0.31483378223812841</v>
      </c>
      <c r="BG29">
        <f t="shared" si="38"/>
        <v>0.80351744586453633</v>
      </c>
      <c r="BH29">
        <f t="shared" si="39"/>
        <v>1399.9763333333301</v>
      </c>
      <c r="BI29">
        <f t="shared" si="40"/>
        <v>1180.1651207473315</v>
      </c>
      <c r="BJ29">
        <f t="shared" si="41"/>
        <v>0.8429893367821224</v>
      </c>
      <c r="BK29">
        <f t="shared" si="42"/>
        <v>0.19597867356424484</v>
      </c>
      <c r="BL29">
        <v>6</v>
      </c>
      <c r="BM29">
        <v>0.5</v>
      </c>
      <c r="BN29" t="s">
        <v>289</v>
      </c>
      <c r="BO29">
        <v>2</v>
      </c>
      <c r="BP29">
        <v>1605306229.25</v>
      </c>
      <c r="BQ29">
        <v>392.57429999999999</v>
      </c>
      <c r="BR29">
        <v>399.99073333333303</v>
      </c>
      <c r="BS29">
        <v>35.882903333333303</v>
      </c>
      <c r="BT29">
        <v>34.664256666666702</v>
      </c>
      <c r="BU29">
        <v>390.26206666666701</v>
      </c>
      <c r="BV29">
        <v>35.307473333333299</v>
      </c>
      <c r="BW29">
        <v>500.013466666667</v>
      </c>
      <c r="BX29">
        <v>101.68746666666701</v>
      </c>
      <c r="BY29">
        <v>0.100020026666667</v>
      </c>
      <c r="BZ29">
        <v>35.678750000000001</v>
      </c>
      <c r="CA29">
        <v>36.086696666666697</v>
      </c>
      <c r="CB29">
        <v>999.9</v>
      </c>
      <c r="CC29">
        <v>0</v>
      </c>
      <c r="CD29">
        <v>0</v>
      </c>
      <c r="CE29">
        <v>10004.687666666699</v>
      </c>
      <c r="CF29">
        <v>0</v>
      </c>
      <c r="CG29">
        <v>345.60553333333303</v>
      </c>
      <c r="CH29">
        <v>1399.9763333333301</v>
      </c>
      <c r="CI29">
        <v>0.89999956666666703</v>
      </c>
      <c r="CJ29">
        <v>0.100000433333333</v>
      </c>
      <c r="CK29">
        <v>0</v>
      </c>
      <c r="CL29">
        <v>1058.78966666667</v>
      </c>
      <c r="CM29">
        <v>4.9997499999999997</v>
      </c>
      <c r="CN29">
        <v>14913.446666666699</v>
      </c>
      <c r="CO29">
        <v>12177.8433333333</v>
      </c>
      <c r="CP29">
        <v>50.262466666666697</v>
      </c>
      <c r="CQ29">
        <v>51.612400000000001</v>
      </c>
      <c r="CR29">
        <v>51.124933333333303</v>
      </c>
      <c r="CS29">
        <v>51.345666666666702</v>
      </c>
      <c r="CT29">
        <v>51.807866666666598</v>
      </c>
      <c r="CU29">
        <v>1255.4763333333301</v>
      </c>
      <c r="CV29">
        <v>139.5</v>
      </c>
      <c r="CW29">
        <v>0</v>
      </c>
      <c r="CX29">
        <v>149.60000014305101</v>
      </c>
      <c r="CY29">
        <v>0</v>
      </c>
      <c r="CZ29">
        <v>1058.3088</v>
      </c>
      <c r="DA29">
        <v>-72.519230660232097</v>
      </c>
      <c r="DB29">
        <v>-1026.31538308789</v>
      </c>
      <c r="DC29">
        <v>14906.6</v>
      </c>
      <c r="DD29">
        <v>15</v>
      </c>
      <c r="DE29">
        <v>1605301752.0999999</v>
      </c>
      <c r="DF29" t="s">
        <v>290</v>
      </c>
      <c r="DG29">
        <v>1605301752.0999999</v>
      </c>
      <c r="DH29">
        <v>1605301745.0999999</v>
      </c>
      <c r="DI29">
        <v>4</v>
      </c>
      <c r="DJ29">
        <v>0.11799999999999999</v>
      </c>
      <c r="DK29">
        <v>0.378</v>
      </c>
      <c r="DL29">
        <v>2.3119999999999998</v>
      </c>
      <c r="DM29">
        <v>0.57499999999999996</v>
      </c>
      <c r="DN29">
        <v>400</v>
      </c>
      <c r="DO29">
        <v>31</v>
      </c>
      <c r="DP29">
        <v>0.11</v>
      </c>
      <c r="DQ29">
        <v>0.03</v>
      </c>
      <c r="DR29">
        <v>5.7587412624288801</v>
      </c>
      <c r="DS29">
        <v>0.53624231477409501</v>
      </c>
      <c r="DT29">
        <v>4.2969438612778903E-2</v>
      </c>
      <c r="DU29">
        <v>0</v>
      </c>
      <c r="DV29">
        <v>-7.4163193333333304</v>
      </c>
      <c r="DW29">
        <v>-0.69316378197997697</v>
      </c>
      <c r="DX29">
        <v>5.2721052527008302E-2</v>
      </c>
      <c r="DY29">
        <v>0</v>
      </c>
      <c r="DZ29">
        <v>1.218648</v>
      </c>
      <c r="EA29">
        <v>0.30921343715239502</v>
      </c>
      <c r="EB29">
        <v>2.2385761456783199E-2</v>
      </c>
      <c r="EC29">
        <v>0</v>
      </c>
      <c r="ED29">
        <v>0</v>
      </c>
      <c r="EE29">
        <v>3</v>
      </c>
      <c r="EF29" t="s">
        <v>302</v>
      </c>
      <c r="EG29">
        <v>100</v>
      </c>
      <c r="EH29">
        <v>100</v>
      </c>
      <c r="EI29">
        <v>2.3130000000000002</v>
      </c>
      <c r="EJ29">
        <v>0.57550000000000001</v>
      </c>
      <c r="EK29">
        <v>2.3122999999998801</v>
      </c>
      <c r="EL29">
        <v>0</v>
      </c>
      <c r="EM29">
        <v>0</v>
      </c>
      <c r="EN29">
        <v>0</v>
      </c>
      <c r="EO29">
        <v>0.575430000000001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74.7</v>
      </c>
      <c r="EX29">
        <v>74.900000000000006</v>
      </c>
      <c r="EY29">
        <v>2</v>
      </c>
      <c r="EZ29">
        <v>483.25799999999998</v>
      </c>
      <c r="FA29">
        <v>520.16</v>
      </c>
      <c r="FB29">
        <v>34.2515</v>
      </c>
      <c r="FC29">
        <v>33.003599999999999</v>
      </c>
      <c r="FD29">
        <v>30.0001</v>
      </c>
      <c r="FE29">
        <v>32.844200000000001</v>
      </c>
      <c r="FF29">
        <v>32.793599999999998</v>
      </c>
      <c r="FG29">
        <v>22.526800000000001</v>
      </c>
      <c r="FH29">
        <v>0</v>
      </c>
      <c r="FI29">
        <v>100</v>
      </c>
      <c r="FJ29">
        <v>-999.9</v>
      </c>
      <c r="FK29">
        <v>400</v>
      </c>
      <c r="FL29">
        <v>37.1113</v>
      </c>
      <c r="FM29">
        <v>101.443</v>
      </c>
      <c r="FN29">
        <v>100.752</v>
      </c>
    </row>
    <row r="30" spans="1:170" x14ac:dyDescent="0.25">
      <c r="A30">
        <v>14</v>
      </c>
      <c r="B30">
        <v>1605306474</v>
      </c>
      <c r="C30">
        <v>2621.5</v>
      </c>
      <c r="D30" t="s">
        <v>355</v>
      </c>
      <c r="E30" t="s">
        <v>356</v>
      </c>
      <c r="F30" t="s">
        <v>357</v>
      </c>
      <c r="G30" t="s">
        <v>358</v>
      </c>
      <c r="H30">
        <v>1605306466.25</v>
      </c>
      <c r="I30">
        <f t="shared" si="0"/>
        <v>1.1532833600868305E-3</v>
      </c>
      <c r="J30">
        <f t="shared" si="1"/>
        <v>7.7568980006821899</v>
      </c>
      <c r="K30">
        <f t="shared" si="2"/>
        <v>390.14269999999999</v>
      </c>
      <c r="L30">
        <f t="shared" si="3"/>
        <v>129.28858432292247</v>
      </c>
      <c r="M30">
        <f t="shared" si="4"/>
        <v>13.161831281079587</v>
      </c>
      <c r="N30">
        <f t="shared" si="5"/>
        <v>39.717291513682618</v>
      </c>
      <c r="O30">
        <f t="shared" si="6"/>
        <v>4.9811018832911086E-2</v>
      </c>
      <c r="P30">
        <f t="shared" si="7"/>
        <v>2.9597076730601399</v>
      </c>
      <c r="Q30">
        <f t="shared" si="8"/>
        <v>4.9349947372843879E-2</v>
      </c>
      <c r="R30">
        <f t="shared" si="9"/>
        <v>3.0884786725445652E-2</v>
      </c>
      <c r="S30">
        <f t="shared" si="10"/>
        <v>231.29107158658195</v>
      </c>
      <c r="T30">
        <f t="shared" si="11"/>
        <v>36.635202032716116</v>
      </c>
      <c r="U30">
        <f t="shared" si="12"/>
        <v>35.865776666666697</v>
      </c>
      <c r="V30">
        <f t="shared" si="13"/>
        <v>5.9248842119546898</v>
      </c>
      <c r="W30">
        <f t="shared" si="14"/>
        <v>62.689581012792232</v>
      </c>
      <c r="X30">
        <f t="shared" si="15"/>
        <v>3.6577949820447824</v>
      </c>
      <c r="Y30">
        <f t="shared" si="16"/>
        <v>5.8347733753370994</v>
      </c>
      <c r="Z30">
        <f t="shared" si="17"/>
        <v>2.2670892299099075</v>
      </c>
      <c r="AA30">
        <f t="shared" si="18"/>
        <v>-50.859796179829225</v>
      </c>
      <c r="AB30">
        <f t="shared" si="19"/>
        <v>-44.392765568290237</v>
      </c>
      <c r="AC30">
        <f t="shared" si="20"/>
        <v>-3.5277445096257813</v>
      </c>
      <c r="AD30">
        <f t="shared" si="21"/>
        <v>132.5107653288367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52294.075401458824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359</v>
      </c>
      <c r="AQ30">
        <v>977.70930769230802</v>
      </c>
      <c r="AR30">
        <v>1181.5999999999999</v>
      </c>
      <c r="AS30">
        <f t="shared" si="27"/>
        <v>0.17255474975261675</v>
      </c>
      <c r="AT30">
        <v>0.5</v>
      </c>
      <c r="AU30">
        <f t="shared" si="28"/>
        <v>1180.1860607473072</v>
      </c>
      <c r="AV30">
        <f t="shared" si="29"/>
        <v>7.7568980006821899</v>
      </c>
      <c r="AW30">
        <f t="shared" si="30"/>
        <v>101.82335518688907</v>
      </c>
      <c r="AX30">
        <f t="shared" si="31"/>
        <v>1.0151828029790115</v>
      </c>
      <c r="AY30">
        <f t="shared" si="32"/>
        <v>7.0621453325934221E-3</v>
      </c>
      <c r="AZ30">
        <f t="shared" si="33"/>
        <v>1.7607312119160461</v>
      </c>
      <c r="BA30" t="s">
        <v>360</v>
      </c>
      <c r="BB30">
        <v>-17.940000000000001</v>
      </c>
      <c r="BC30">
        <f t="shared" si="34"/>
        <v>1199.54</v>
      </c>
      <c r="BD30">
        <f t="shared" si="35"/>
        <v>0.16997406698208639</v>
      </c>
      <c r="BE30">
        <f t="shared" si="36"/>
        <v>0.63428881531210179</v>
      </c>
      <c r="BF30">
        <f t="shared" si="37"/>
        <v>0.43741814641230353</v>
      </c>
      <c r="BG30">
        <f t="shared" si="38"/>
        <v>0.81696280777047192</v>
      </c>
      <c r="BH30">
        <f t="shared" si="39"/>
        <v>1400.00133333333</v>
      </c>
      <c r="BI30">
        <f t="shared" si="40"/>
        <v>1180.1860607473072</v>
      </c>
      <c r="BJ30">
        <f t="shared" si="41"/>
        <v>0.84298924054404001</v>
      </c>
      <c r="BK30">
        <f t="shared" si="42"/>
        <v>0.19597848108808014</v>
      </c>
      <c r="BL30">
        <v>6</v>
      </c>
      <c r="BM30">
        <v>0.5</v>
      </c>
      <c r="BN30" t="s">
        <v>289</v>
      </c>
      <c r="BO30">
        <v>2</v>
      </c>
      <c r="BP30">
        <v>1605306466.25</v>
      </c>
      <c r="BQ30">
        <v>390.14269999999999</v>
      </c>
      <c r="BR30">
        <v>399.99063333333299</v>
      </c>
      <c r="BS30">
        <v>35.930496666666699</v>
      </c>
      <c r="BT30">
        <v>34.596319999999999</v>
      </c>
      <c r="BU30">
        <v>387.83036666666698</v>
      </c>
      <c r="BV30">
        <v>35.355056666666698</v>
      </c>
      <c r="BW30">
        <v>500.01413333333301</v>
      </c>
      <c r="BX30">
        <v>101.701966666667</v>
      </c>
      <c r="BY30">
        <v>9.9993266666666705E-2</v>
      </c>
      <c r="BZ30">
        <v>35.5875633333333</v>
      </c>
      <c r="CA30">
        <v>35.865776666666697</v>
      </c>
      <c r="CB30">
        <v>999.9</v>
      </c>
      <c r="CC30">
        <v>0</v>
      </c>
      <c r="CD30">
        <v>0</v>
      </c>
      <c r="CE30">
        <v>10002.6913333333</v>
      </c>
      <c r="CF30">
        <v>0</v>
      </c>
      <c r="CG30">
        <v>287.97386666666699</v>
      </c>
      <c r="CH30">
        <v>1400.00133333333</v>
      </c>
      <c r="CI30">
        <v>0.90000276666666701</v>
      </c>
      <c r="CJ30">
        <v>9.9997186666666696E-2</v>
      </c>
      <c r="CK30">
        <v>0</v>
      </c>
      <c r="CL30">
        <v>977.86866666666697</v>
      </c>
      <c r="CM30">
        <v>4.9997499999999997</v>
      </c>
      <c r="CN30">
        <v>13749.95</v>
      </c>
      <c r="CO30">
        <v>12178.073333333299</v>
      </c>
      <c r="CP30">
        <v>50.410066666666602</v>
      </c>
      <c r="CQ30">
        <v>51.726900000000001</v>
      </c>
      <c r="CR30">
        <v>51.289266666666599</v>
      </c>
      <c r="CS30">
        <v>51.418399999999998</v>
      </c>
      <c r="CT30">
        <v>51.858199999999997</v>
      </c>
      <c r="CU30">
        <v>1255.5033333333299</v>
      </c>
      <c r="CV30">
        <v>139.49799999999999</v>
      </c>
      <c r="CW30">
        <v>0</v>
      </c>
      <c r="CX30">
        <v>236</v>
      </c>
      <c r="CY30">
        <v>0</v>
      </c>
      <c r="CZ30">
        <v>977.70930769230802</v>
      </c>
      <c r="DA30">
        <v>-107.448273585257</v>
      </c>
      <c r="DB30">
        <v>-1497.1042746655201</v>
      </c>
      <c r="DC30">
        <v>13747.9884615385</v>
      </c>
      <c r="DD30">
        <v>15</v>
      </c>
      <c r="DE30">
        <v>1605301752.0999999</v>
      </c>
      <c r="DF30" t="s">
        <v>290</v>
      </c>
      <c r="DG30">
        <v>1605301752.0999999</v>
      </c>
      <c r="DH30">
        <v>1605301745.0999999</v>
      </c>
      <c r="DI30">
        <v>4</v>
      </c>
      <c r="DJ30">
        <v>0.11799999999999999</v>
      </c>
      <c r="DK30">
        <v>0.378</v>
      </c>
      <c r="DL30">
        <v>2.3119999999999998</v>
      </c>
      <c r="DM30">
        <v>0.57499999999999996</v>
      </c>
      <c r="DN30">
        <v>400</v>
      </c>
      <c r="DO30">
        <v>31</v>
      </c>
      <c r="DP30">
        <v>0.11</v>
      </c>
      <c r="DQ30">
        <v>0.03</v>
      </c>
      <c r="DR30">
        <v>7.7536229420731297</v>
      </c>
      <c r="DS30">
        <v>0.442940350123052</v>
      </c>
      <c r="DT30">
        <v>4.4506563875254097E-2</v>
      </c>
      <c r="DU30">
        <v>1</v>
      </c>
      <c r="DV30">
        <v>-9.847944</v>
      </c>
      <c r="DW30">
        <v>-0.77043630700779597</v>
      </c>
      <c r="DX30">
        <v>6.7576870332977199E-2</v>
      </c>
      <c r="DY30">
        <v>0</v>
      </c>
      <c r="DZ30">
        <v>1.3341799999999999</v>
      </c>
      <c r="EA30">
        <v>0.64817726362624695</v>
      </c>
      <c r="EB30">
        <v>4.6836526628974799E-2</v>
      </c>
      <c r="EC30">
        <v>0</v>
      </c>
      <c r="ED30">
        <v>1</v>
      </c>
      <c r="EE30">
        <v>3</v>
      </c>
      <c r="EF30" t="s">
        <v>291</v>
      </c>
      <c r="EG30">
        <v>100</v>
      </c>
      <c r="EH30">
        <v>100</v>
      </c>
      <c r="EI30">
        <v>2.3119999999999998</v>
      </c>
      <c r="EJ30">
        <v>0.57540000000000002</v>
      </c>
      <c r="EK30">
        <v>2.3122999999998801</v>
      </c>
      <c r="EL30">
        <v>0</v>
      </c>
      <c r="EM30">
        <v>0</v>
      </c>
      <c r="EN30">
        <v>0</v>
      </c>
      <c r="EO30">
        <v>0.575430000000001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78.7</v>
      </c>
      <c r="EX30">
        <v>78.8</v>
      </c>
      <c r="EY30">
        <v>2</v>
      </c>
      <c r="EZ30">
        <v>511.18799999999999</v>
      </c>
      <c r="FA30">
        <v>519.98199999999997</v>
      </c>
      <c r="FB30">
        <v>34.2258</v>
      </c>
      <c r="FC30">
        <v>33.0154</v>
      </c>
      <c r="FD30">
        <v>30.000299999999999</v>
      </c>
      <c r="FE30">
        <v>32.855800000000002</v>
      </c>
      <c r="FF30">
        <v>32.805799999999998</v>
      </c>
      <c r="FG30">
        <v>22.531300000000002</v>
      </c>
      <c r="FH30">
        <v>0</v>
      </c>
      <c r="FI30">
        <v>100</v>
      </c>
      <c r="FJ30">
        <v>-999.9</v>
      </c>
      <c r="FK30">
        <v>400</v>
      </c>
      <c r="FL30">
        <v>35.807000000000002</v>
      </c>
      <c r="FM30">
        <v>101.44499999999999</v>
      </c>
      <c r="FN30">
        <v>100.753</v>
      </c>
    </row>
    <row r="31" spans="1:170" x14ac:dyDescent="0.25">
      <c r="A31">
        <v>15</v>
      </c>
      <c r="B31">
        <v>1605306634</v>
      </c>
      <c r="C31">
        <v>2781.5</v>
      </c>
      <c r="D31" t="s">
        <v>361</v>
      </c>
      <c r="E31" t="s">
        <v>362</v>
      </c>
      <c r="F31" t="s">
        <v>363</v>
      </c>
      <c r="G31" t="s">
        <v>299</v>
      </c>
      <c r="H31">
        <v>1605306626.25</v>
      </c>
      <c r="I31">
        <f t="shared" si="0"/>
        <v>1.8442163533258123E-3</v>
      </c>
      <c r="J31">
        <f t="shared" si="1"/>
        <v>10.898314098489305</v>
      </c>
      <c r="K31">
        <f t="shared" si="2"/>
        <v>386.08786666666703</v>
      </c>
      <c r="L31">
        <f t="shared" si="3"/>
        <v>162.26732976859429</v>
      </c>
      <c r="M31">
        <f t="shared" si="4"/>
        <v>16.519436061066074</v>
      </c>
      <c r="N31">
        <f t="shared" si="5"/>
        <v>39.305224510989746</v>
      </c>
      <c r="O31">
        <f t="shared" si="6"/>
        <v>8.260318479167611E-2</v>
      </c>
      <c r="P31">
        <f t="shared" si="7"/>
        <v>2.96008122487989</v>
      </c>
      <c r="Q31">
        <f t="shared" si="8"/>
        <v>8.1343644907513099E-2</v>
      </c>
      <c r="R31">
        <f t="shared" si="9"/>
        <v>5.0951342834242172E-2</v>
      </c>
      <c r="S31">
        <f t="shared" si="10"/>
        <v>231.29031735861193</v>
      </c>
      <c r="T31">
        <f t="shared" si="11"/>
        <v>36.468420570521246</v>
      </c>
      <c r="U31">
        <f t="shared" si="12"/>
        <v>35.891120000000001</v>
      </c>
      <c r="V31">
        <f t="shared" si="13"/>
        <v>5.9331524491888956</v>
      </c>
      <c r="W31">
        <f t="shared" si="14"/>
        <v>63.970747864107601</v>
      </c>
      <c r="X31">
        <f t="shared" si="15"/>
        <v>3.7346583249322025</v>
      </c>
      <c r="Y31">
        <f t="shared" si="16"/>
        <v>5.8380720088902169</v>
      </c>
      <c r="Z31">
        <f t="shared" si="17"/>
        <v>2.1984941242566931</v>
      </c>
      <c r="AA31">
        <f t="shared" si="18"/>
        <v>-81.329941181668318</v>
      </c>
      <c r="AB31">
        <f t="shared" si="19"/>
        <v>-46.8070214681116</v>
      </c>
      <c r="AC31">
        <f t="shared" si="20"/>
        <v>-3.7197712388630522</v>
      </c>
      <c r="AD31">
        <f t="shared" si="21"/>
        <v>99.433583469968966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52303.001988008742</v>
      </c>
      <c r="AJ31" t="s">
        <v>286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364</v>
      </c>
      <c r="AQ31">
        <v>1191.21076923077</v>
      </c>
      <c r="AR31">
        <v>1467.5</v>
      </c>
      <c r="AS31">
        <f t="shared" si="27"/>
        <v>0.18827204822434751</v>
      </c>
      <c r="AT31">
        <v>0.5</v>
      </c>
      <c r="AU31">
        <f t="shared" si="28"/>
        <v>1180.1811287544429</v>
      </c>
      <c r="AV31">
        <f t="shared" si="29"/>
        <v>10.898314098489305</v>
      </c>
      <c r="AW31">
        <f t="shared" si="30"/>
        <v>111.09755919316068</v>
      </c>
      <c r="AX31">
        <f t="shared" si="31"/>
        <v>0.43641567291311756</v>
      </c>
      <c r="AY31">
        <f t="shared" si="32"/>
        <v>9.7239832926470406E-3</v>
      </c>
      <c r="AZ31">
        <f t="shared" si="33"/>
        <v>1.2228824531516183</v>
      </c>
      <c r="BA31" t="s">
        <v>365</v>
      </c>
      <c r="BB31">
        <v>827.06</v>
      </c>
      <c r="BC31">
        <f t="shared" si="34"/>
        <v>640.44000000000005</v>
      </c>
      <c r="BD31">
        <f t="shared" si="35"/>
        <v>0.43140533191123287</v>
      </c>
      <c r="BE31">
        <f t="shared" si="36"/>
        <v>0.73698778654795438</v>
      </c>
      <c r="BF31">
        <f t="shared" si="37"/>
        <v>0.36739461759561282</v>
      </c>
      <c r="BG31">
        <f t="shared" si="38"/>
        <v>0.70469560657575825</v>
      </c>
      <c r="BH31">
        <f t="shared" si="39"/>
        <v>1399.9953333333301</v>
      </c>
      <c r="BI31">
        <f t="shared" si="40"/>
        <v>1180.1811287544429</v>
      </c>
      <c r="BJ31">
        <f t="shared" si="41"/>
        <v>0.8429893305033247</v>
      </c>
      <c r="BK31">
        <f t="shared" si="42"/>
        <v>0.19597866100664951</v>
      </c>
      <c r="BL31">
        <v>6</v>
      </c>
      <c r="BM31">
        <v>0.5</v>
      </c>
      <c r="BN31" t="s">
        <v>289</v>
      </c>
      <c r="BO31">
        <v>2</v>
      </c>
      <c r="BP31">
        <v>1605306626.25</v>
      </c>
      <c r="BQ31">
        <v>386.08786666666703</v>
      </c>
      <c r="BR31">
        <v>400.02016666666702</v>
      </c>
      <c r="BS31">
        <v>36.684849999999997</v>
      </c>
      <c r="BT31">
        <v>34.552993333333298</v>
      </c>
      <c r="BU31">
        <v>383.77553333333299</v>
      </c>
      <c r="BV31">
        <v>36.109409999999997</v>
      </c>
      <c r="BW31">
        <v>500.00403333333298</v>
      </c>
      <c r="BX31">
        <v>101.703866666667</v>
      </c>
      <c r="BY31">
        <v>9.996584E-2</v>
      </c>
      <c r="BZ31">
        <v>35.597813333333299</v>
      </c>
      <c r="CA31">
        <v>35.891120000000001</v>
      </c>
      <c r="CB31">
        <v>999.9</v>
      </c>
      <c r="CC31">
        <v>0</v>
      </c>
      <c r="CD31">
        <v>0</v>
      </c>
      <c r="CE31">
        <v>10004.6233333333</v>
      </c>
      <c r="CF31">
        <v>0</v>
      </c>
      <c r="CG31">
        <v>295.37436666666702</v>
      </c>
      <c r="CH31">
        <v>1399.9953333333301</v>
      </c>
      <c r="CI31">
        <v>0.89999713333333298</v>
      </c>
      <c r="CJ31">
        <v>0.100002866666667</v>
      </c>
      <c r="CK31">
        <v>0</v>
      </c>
      <c r="CL31">
        <v>1192.2080000000001</v>
      </c>
      <c r="CM31">
        <v>4.9997499999999997</v>
      </c>
      <c r="CN31">
        <v>16762.973333333299</v>
      </c>
      <c r="CO31">
        <v>12178.006666666701</v>
      </c>
      <c r="CP31">
        <v>49.455966666666697</v>
      </c>
      <c r="CQ31">
        <v>50.595633333333303</v>
      </c>
      <c r="CR31">
        <v>50.2331</v>
      </c>
      <c r="CS31">
        <v>50.1497666666667</v>
      </c>
      <c r="CT31">
        <v>51.020633333333301</v>
      </c>
      <c r="CU31">
        <v>1255.4943333333299</v>
      </c>
      <c r="CV31">
        <v>139.50166666666701</v>
      </c>
      <c r="CW31">
        <v>0</v>
      </c>
      <c r="CX31">
        <v>159.200000047684</v>
      </c>
      <c r="CY31">
        <v>0</v>
      </c>
      <c r="CZ31">
        <v>1191.21076923077</v>
      </c>
      <c r="DA31">
        <v>-220.010939895836</v>
      </c>
      <c r="DB31">
        <v>-3134.73161972146</v>
      </c>
      <c r="DC31">
        <v>16748.319230769201</v>
      </c>
      <c r="DD31">
        <v>15</v>
      </c>
      <c r="DE31">
        <v>1605301752.0999999</v>
      </c>
      <c r="DF31" t="s">
        <v>290</v>
      </c>
      <c r="DG31">
        <v>1605301752.0999999</v>
      </c>
      <c r="DH31">
        <v>1605301745.0999999</v>
      </c>
      <c r="DI31">
        <v>4</v>
      </c>
      <c r="DJ31">
        <v>0.11799999999999999</v>
      </c>
      <c r="DK31">
        <v>0.378</v>
      </c>
      <c r="DL31">
        <v>2.3119999999999998</v>
      </c>
      <c r="DM31">
        <v>0.57499999999999996</v>
      </c>
      <c r="DN31">
        <v>400</v>
      </c>
      <c r="DO31">
        <v>31</v>
      </c>
      <c r="DP31">
        <v>0.11</v>
      </c>
      <c r="DQ31">
        <v>0.03</v>
      </c>
      <c r="DR31">
        <v>10.8909716991375</v>
      </c>
      <c r="DS31">
        <v>0.41240769518239401</v>
      </c>
      <c r="DT31">
        <v>3.9712239304907901E-2</v>
      </c>
      <c r="DU31">
        <v>1</v>
      </c>
      <c r="DV31">
        <v>-13.932216666666699</v>
      </c>
      <c r="DW31">
        <v>-0.68005962180201096</v>
      </c>
      <c r="DX31">
        <v>5.6648213171781002E-2</v>
      </c>
      <c r="DY31">
        <v>0</v>
      </c>
      <c r="DZ31">
        <v>2.1318603333333299</v>
      </c>
      <c r="EA31">
        <v>0.671655350389329</v>
      </c>
      <c r="EB31">
        <v>4.84575444063036E-2</v>
      </c>
      <c r="EC31">
        <v>0</v>
      </c>
      <c r="ED31">
        <v>1</v>
      </c>
      <c r="EE31">
        <v>3</v>
      </c>
      <c r="EF31" t="s">
        <v>291</v>
      </c>
      <c r="EG31">
        <v>100</v>
      </c>
      <c r="EH31">
        <v>100</v>
      </c>
      <c r="EI31">
        <v>2.3130000000000002</v>
      </c>
      <c r="EJ31">
        <v>0.57540000000000002</v>
      </c>
      <c r="EK31">
        <v>2.3122999999998801</v>
      </c>
      <c r="EL31">
        <v>0</v>
      </c>
      <c r="EM31">
        <v>0</v>
      </c>
      <c r="EN31">
        <v>0</v>
      </c>
      <c r="EO31">
        <v>0.575430000000001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81.400000000000006</v>
      </c>
      <c r="EX31">
        <v>81.5</v>
      </c>
      <c r="EY31">
        <v>2</v>
      </c>
      <c r="EZ31">
        <v>505.13200000000001</v>
      </c>
      <c r="FA31">
        <v>519.91700000000003</v>
      </c>
      <c r="FB31">
        <v>34.256100000000004</v>
      </c>
      <c r="FC31">
        <v>33.065399999999997</v>
      </c>
      <c r="FD31">
        <v>30.0001</v>
      </c>
      <c r="FE31">
        <v>32.899500000000003</v>
      </c>
      <c r="FF31">
        <v>32.846400000000003</v>
      </c>
      <c r="FG31">
        <v>22.5336</v>
      </c>
      <c r="FH31">
        <v>0</v>
      </c>
      <c r="FI31">
        <v>100</v>
      </c>
      <c r="FJ31">
        <v>-999.9</v>
      </c>
      <c r="FK31">
        <v>400</v>
      </c>
      <c r="FL31">
        <v>35.906599999999997</v>
      </c>
      <c r="FM31">
        <v>101.43600000000001</v>
      </c>
      <c r="FN31">
        <v>100.741</v>
      </c>
    </row>
    <row r="32" spans="1:170" x14ac:dyDescent="0.25">
      <c r="A32">
        <v>16</v>
      </c>
      <c r="B32">
        <v>1605306841.5</v>
      </c>
      <c r="C32">
        <v>2989</v>
      </c>
      <c r="D32" t="s">
        <v>366</v>
      </c>
      <c r="E32" t="s">
        <v>367</v>
      </c>
      <c r="F32" t="s">
        <v>363</v>
      </c>
      <c r="G32" t="s">
        <v>299</v>
      </c>
      <c r="H32">
        <v>1605306833.75</v>
      </c>
      <c r="I32">
        <f t="shared" si="0"/>
        <v>2.0835018299185967E-3</v>
      </c>
      <c r="J32">
        <f t="shared" si="1"/>
        <v>11.742561767963977</v>
      </c>
      <c r="K32">
        <f t="shared" si="2"/>
        <v>384.93273333333298</v>
      </c>
      <c r="L32">
        <f t="shared" si="3"/>
        <v>178.92620624823331</v>
      </c>
      <c r="M32">
        <f t="shared" si="4"/>
        <v>18.217391089535937</v>
      </c>
      <c r="N32">
        <f t="shared" si="5"/>
        <v>39.191967981306334</v>
      </c>
      <c r="O32">
        <f t="shared" si="6"/>
        <v>9.7258444021708593E-2</v>
      </c>
      <c r="P32">
        <f t="shared" si="7"/>
        <v>2.9603434663878696</v>
      </c>
      <c r="Q32">
        <f t="shared" si="8"/>
        <v>9.5517557542332029E-2</v>
      </c>
      <c r="R32">
        <f t="shared" si="9"/>
        <v>5.9852289675693823E-2</v>
      </c>
      <c r="S32">
        <f t="shared" si="10"/>
        <v>231.28706897468425</v>
      </c>
      <c r="T32">
        <f t="shared" si="11"/>
        <v>36.380154189858061</v>
      </c>
      <c r="U32">
        <f t="shared" si="12"/>
        <v>35.7059766666667</v>
      </c>
      <c r="V32">
        <f t="shared" si="13"/>
        <v>5.8729797906585235</v>
      </c>
      <c r="W32">
        <f t="shared" si="14"/>
        <v>64.451499120353432</v>
      </c>
      <c r="X32">
        <f t="shared" si="15"/>
        <v>3.7571407445011613</v>
      </c>
      <c r="Y32">
        <f t="shared" si="16"/>
        <v>5.8294078427644775</v>
      </c>
      <c r="Z32">
        <f t="shared" si="17"/>
        <v>2.1158390461573622</v>
      </c>
      <c r="AA32">
        <f t="shared" si="18"/>
        <v>-91.882430699410108</v>
      </c>
      <c r="AB32">
        <f t="shared" si="19"/>
        <v>-21.561162799831298</v>
      </c>
      <c r="AC32">
        <f t="shared" si="20"/>
        <v>-1.7115567428557046</v>
      </c>
      <c r="AD32">
        <f t="shared" si="21"/>
        <v>116.13191873258714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52315.263996678856</v>
      </c>
      <c r="AJ32" t="s">
        <v>286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368</v>
      </c>
      <c r="AQ32">
        <v>1233.0340000000001</v>
      </c>
      <c r="AR32">
        <v>1529.24</v>
      </c>
      <c r="AS32">
        <f t="shared" si="27"/>
        <v>0.19369490727420147</v>
      </c>
      <c r="AT32">
        <v>0.5</v>
      </c>
      <c r="AU32">
        <f t="shared" si="28"/>
        <v>1180.1660607473041</v>
      </c>
      <c r="AV32">
        <f t="shared" si="29"/>
        <v>11.742561767963977</v>
      </c>
      <c r="AW32">
        <f t="shared" si="30"/>
        <v>114.29607785230434</v>
      </c>
      <c r="AX32">
        <f t="shared" si="31"/>
        <v>0.96001281682404327</v>
      </c>
      <c r="AY32">
        <f t="shared" si="32"/>
        <v>1.0439470899526411E-2</v>
      </c>
      <c r="AZ32">
        <f t="shared" si="33"/>
        <v>1.1331380293479114</v>
      </c>
      <c r="BA32" t="s">
        <v>369</v>
      </c>
      <c r="BB32">
        <v>61.15</v>
      </c>
      <c r="BC32">
        <f t="shared" si="34"/>
        <v>1468.09</v>
      </c>
      <c r="BD32">
        <f t="shared" si="35"/>
        <v>0.20176283470359441</v>
      </c>
      <c r="BE32">
        <f t="shared" si="36"/>
        <v>0.54135516865410993</v>
      </c>
      <c r="BF32">
        <f t="shared" si="37"/>
        <v>0.36399537949053384</v>
      </c>
      <c r="BG32">
        <f t="shared" si="38"/>
        <v>0.68045154570915578</v>
      </c>
      <c r="BH32">
        <f t="shared" si="39"/>
        <v>1399.9776666666701</v>
      </c>
      <c r="BI32">
        <f t="shared" si="40"/>
        <v>1180.1660607473041</v>
      </c>
      <c r="BJ32">
        <f t="shared" si="41"/>
        <v>0.84298920536158639</v>
      </c>
      <c r="BK32">
        <f t="shared" si="42"/>
        <v>0.19597841072317296</v>
      </c>
      <c r="BL32">
        <v>6</v>
      </c>
      <c r="BM32">
        <v>0.5</v>
      </c>
      <c r="BN32" t="s">
        <v>289</v>
      </c>
      <c r="BO32">
        <v>2</v>
      </c>
      <c r="BP32">
        <v>1605306833.75</v>
      </c>
      <c r="BQ32">
        <v>384.93273333333298</v>
      </c>
      <c r="BR32">
        <v>399.98590000000002</v>
      </c>
      <c r="BS32">
        <v>36.901603333333298</v>
      </c>
      <c r="BT32">
        <v>34.493713333333297</v>
      </c>
      <c r="BU32">
        <v>382.62049999999999</v>
      </c>
      <c r="BV32">
        <v>36.326163333333298</v>
      </c>
      <c r="BW32">
        <v>500.010533333333</v>
      </c>
      <c r="BX32">
        <v>101.715133333333</v>
      </c>
      <c r="BY32">
        <v>9.9975093333333306E-2</v>
      </c>
      <c r="BZ32">
        <v>35.570880000000002</v>
      </c>
      <c r="CA32">
        <v>35.7059766666667</v>
      </c>
      <c r="CB32">
        <v>999.9</v>
      </c>
      <c r="CC32">
        <v>0</v>
      </c>
      <c r="CD32">
        <v>0</v>
      </c>
      <c r="CE32">
        <v>10005.0026666667</v>
      </c>
      <c r="CF32">
        <v>0</v>
      </c>
      <c r="CG32">
        <v>306.9896</v>
      </c>
      <c r="CH32">
        <v>1399.9776666666701</v>
      </c>
      <c r="CI32">
        <v>0.9000032</v>
      </c>
      <c r="CJ32">
        <v>9.9996779999999993E-2</v>
      </c>
      <c r="CK32">
        <v>0</v>
      </c>
      <c r="CL32">
        <v>1237.0646666666701</v>
      </c>
      <c r="CM32">
        <v>4.9997499999999997</v>
      </c>
      <c r="CN32">
        <v>17338.366666666701</v>
      </c>
      <c r="CO32">
        <v>12177.87</v>
      </c>
      <c r="CP32">
        <v>48.053833333333301</v>
      </c>
      <c r="CQ32">
        <v>49.3309</v>
      </c>
      <c r="CR32">
        <v>48.785133333333299</v>
      </c>
      <c r="CS32">
        <v>48.951700000000002</v>
      </c>
      <c r="CT32">
        <v>49.764466666666699</v>
      </c>
      <c r="CU32">
        <v>1255.4836666666699</v>
      </c>
      <c r="CV32">
        <v>139.494</v>
      </c>
      <c r="CW32">
        <v>0</v>
      </c>
      <c r="CX32">
        <v>207</v>
      </c>
      <c r="CY32">
        <v>0</v>
      </c>
      <c r="CZ32">
        <v>1233.0340000000001</v>
      </c>
      <c r="DA32">
        <v>-297.860000440585</v>
      </c>
      <c r="DB32">
        <v>-4280.7153910799798</v>
      </c>
      <c r="DC32">
        <v>17280.304</v>
      </c>
      <c r="DD32">
        <v>15</v>
      </c>
      <c r="DE32">
        <v>1605301752.0999999</v>
      </c>
      <c r="DF32" t="s">
        <v>290</v>
      </c>
      <c r="DG32">
        <v>1605301752.0999999</v>
      </c>
      <c r="DH32">
        <v>1605301745.0999999</v>
      </c>
      <c r="DI32">
        <v>4</v>
      </c>
      <c r="DJ32">
        <v>0.11799999999999999</v>
      </c>
      <c r="DK32">
        <v>0.378</v>
      </c>
      <c r="DL32">
        <v>2.3119999999999998</v>
      </c>
      <c r="DM32">
        <v>0.57499999999999996</v>
      </c>
      <c r="DN32">
        <v>400</v>
      </c>
      <c r="DO32">
        <v>31</v>
      </c>
      <c r="DP32">
        <v>0.11</v>
      </c>
      <c r="DQ32">
        <v>0.03</v>
      </c>
      <c r="DR32">
        <v>11.7410135056478</v>
      </c>
      <c r="DS32">
        <v>0.32779187622921402</v>
      </c>
      <c r="DT32">
        <v>3.8616961919268597E-2</v>
      </c>
      <c r="DU32">
        <v>1</v>
      </c>
      <c r="DV32">
        <v>-15.050983333333299</v>
      </c>
      <c r="DW32">
        <v>-0.57665406006675002</v>
      </c>
      <c r="DX32">
        <v>5.6755910607520797E-2</v>
      </c>
      <c r="DY32">
        <v>0</v>
      </c>
      <c r="DZ32">
        <v>2.402908</v>
      </c>
      <c r="EA32">
        <v>0.61171434927697399</v>
      </c>
      <c r="EB32">
        <v>4.4171452877773097E-2</v>
      </c>
      <c r="EC32">
        <v>0</v>
      </c>
      <c r="ED32">
        <v>1</v>
      </c>
      <c r="EE32">
        <v>3</v>
      </c>
      <c r="EF32" t="s">
        <v>291</v>
      </c>
      <c r="EG32">
        <v>100</v>
      </c>
      <c r="EH32">
        <v>100</v>
      </c>
      <c r="EI32">
        <v>2.3119999999999998</v>
      </c>
      <c r="EJ32">
        <v>0.57540000000000002</v>
      </c>
      <c r="EK32">
        <v>2.3122999999998801</v>
      </c>
      <c r="EL32">
        <v>0</v>
      </c>
      <c r="EM32">
        <v>0</v>
      </c>
      <c r="EN32">
        <v>0</v>
      </c>
      <c r="EO32">
        <v>0.575430000000001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84.8</v>
      </c>
      <c r="EX32">
        <v>84.9</v>
      </c>
      <c r="EY32">
        <v>2</v>
      </c>
      <c r="EZ32">
        <v>509.149</v>
      </c>
      <c r="FA32">
        <v>520.58000000000004</v>
      </c>
      <c r="FB32">
        <v>34.323999999999998</v>
      </c>
      <c r="FC32">
        <v>33.130699999999997</v>
      </c>
      <c r="FD32">
        <v>30.0002</v>
      </c>
      <c r="FE32">
        <v>32.960900000000002</v>
      </c>
      <c r="FF32">
        <v>32.9099</v>
      </c>
      <c r="FG32">
        <v>22.5306</v>
      </c>
      <c r="FH32">
        <v>0</v>
      </c>
      <c r="FI32">
        <v>100</v>
      </c>
      <c r="FJ32">
        <v>-999.9</v>
      </c>
      <c r="FK32">
        <v>400</v>
      </c>
      <c r="FL32">
        <v>36.564100000000003</v>
      </c>
      <c r="FM32">
        <v>101.411</v>
      </c>
      <c r="FN32">
        <v>100.753</v>
      </c>
    </row>
    <row r="33" spans="1:170" x14ac:dyDescent="0.25">
      <c r="A33">
        <v>17</v>
      </c>
      <c r="B33">
        <v>1605307031</v>
      </c>
      <c r="C33">
        <v>3178.5</v>
      </c>
      <c r="D33" t="s">
        <v>370</v>
      </c>
      <c r="E33" t="s">
        <v>371</v>
      </c>
      <c r="F33" t="s">
        <v>363</v>
      </c>
      <c r="G33" t="s">
        <v>299</v>
      </c>
      <c r="H33">
        <v>1605307023.25</v>
      </c>
      <c r="I33">
        <f t="shared" si="0"/>
        <v>4.1533238017219358E-3</v>
      </c>
      <c r="J33">
        <f t="shared" si="1"/>
        <v>14.826718061439527</v>
      </c>
      <c r="K33">
        <f t="shared" si="2"/>
        <v>380.31290000000001</v>
      </c>
      <c r="L33">
        <f t="shared" si="3"/>
        <v>278.84937371806376</v>
      </c>
      <c r="M33">
        <f t="shared" si="4"/>
        <v>28.389060483265148</v>
      </c>
      <c r="N33">
        <f t="shared" si="5"/>
        <v>38.718845865446397</v>
      </c>
      <c r="O33">
        <f t="shared" si="6"/>
        <v>0.26628741189364546</v>
      </c>
      <c r="P33">
        <f t="shared" si="7"/>
        <v>2.9592420281332954</v>
      </c>
      <c r="Q33">
        <f t="shared" si="8"/>
        <v>0.2536555131424898</v>
      </c>
      <c r="R33">
        <f t="shared" si="9"/>
        <v>0.15961967650081621</v>
      </c>
      <c r="S33">
        <f t="shared" si="10"/>
        <v>231.28766467172474</v>
      </c>
      <c r="T33">
        <f t="shared" si="11"/>
        <v>35.733878647491757</v>
      </c>
      <c r="U33">
        <f t="shared" si="12"/>
        <v>34.807290000000002</v>
      </c>
      <c r="V33">
        <f t="shared" si="13"/>
        <v>5.5883727812287303</v>
      </c>
      <c r="W33">
        <f t="shared" si="14"/>
        <v>69.058035918346903</v>
      </c>
      <c r="X33">
        <f t="shared" si="15"/>
        <v>3.9998818510042251</v>
      </c>
      <c r="Y33">
        <f t="shared" si="16"/>
        <v>5.7920585168880567</v>
      </c>
      <c r="Z33">
        <f t="shared" si="17"/>
        <v>1.5884909302245052</v>
      </c>
      <c r="AA33">
        <f t="shared" si="18"/>
        <v>-183.16157965593737</v>
      </c>
      <c r="AB33">
        <f t="shared" si="19"/>
        <v>103.23533725835094</v>
      </c>
      <c r="AC33">
        <f t="shared" si="20"/>
        <v>8.1576497831802541</v>
      </c>
      <c r="AD33">
        <f t="shared" si="21"/>
        <v>159.51907205731857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52303.531227886517</v>
      </c>
      <c r="AJ33" t="s">
        <v>286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372</v>
      </c>
      <c r="AQ33">
        <v>1173.2188461538501</v>
      </c>
      <c r="AR33">
        <v>1496.3</v>
      </c>
      <c r="AS33">
        <f t="shared" si="27"/>
        <v>0.21592003865945986</v>
      </c>
      <c r="AT33">
        <v>0.5</v>
      </c>
      <c r="AU33">
        <f t="shared" si="28"/>
        <v>1180.1668807473445</v>
      </c>
      <c r="AV33">
        <f t="shared" si="29"/>
        <v>14.826718061439527</v>
      </c>
      <c r="AW33">
        <f t="shared" si="30"/>
        <v>127.41083925779039</v>
      </c>
      <c r="AX33">
        <f t="shared" si="31"/>
        <v>0.45438080598810399</v>
      </c>
      <c r="AY33">
        <f t="shared" si="32"/>
        <v>1.3052785832712761E-2</v>
      </c>
      <c r="AZ33">
        <f t="shared" si="33"/>
        <v>1.1800975740159059</v>
      </c>
      <c r="BA33" t="s">
        <v>373</v>
      </c>
      <c r="BB33">
        <v>816.41</v>
      </c>
      <c r="BC33">
        <f t="shared" si="34"/>
        <v>679.89</v>
      </c>
      <c r="BD33">
        <f t="shared" si="35"/>
        <v>0.47519621386716948</v>
      </c>
      <c r="BE33">
        <f t="shared" si="36"/>
        <v>0.72200255962578763</v>
      </c>
      <c r="BF33">
        <f t="shared" si="37"/>
        <v>0.41376998630635797</v>
      </c>
      <c r="BG33">
        <f t="shared" si="38"/>
        <v>0.69338642366422354</v>
      </c>
      <c r="BH33">
        <f t="shared" si="39"/>
        <v>1399.9783333333301</v>
      </c>
      <c r="BI33">
        <f t="shared" si="40"/>
        <v>1180.1668807473445</v>
      </c>
      <c r="BJ33">
        <f t="shared" si="41"/>
        <v>0.8429893896553261</v>
      </c>
      <c r="BK33">
        <f t="shared" si="42"/>
        <v>0.1959787793106523</v>
      </c>
      <c r="BL33">
        <v>6</v>
      </c>
      <c r="BM33">
        <v>0.5</v>
      </c>
      <c r="BN33" t="s">
        <v>289</v>
      </c>
      <c r="BO33">
        <v>2</v>
      </c>
      <c r="BP33">
        <v>1605307023.25</v>
      </c>
      <c r="BQ33">
        <v>380.31290000000001</v>
      </c>
      <c r="BR33">
        <v>399.99956666666702</v>
      </c>
      <c r="BS33">
        <v>39.288533333333298</v>
      </c>
      <c r="BT33">
        <v>34.500570000000003</v>
      </c>
      <c r="BU33">
        <v>378.00063333333298</v>
      </c>
      <c r="BV33">
        <v>38.713099999999997</v>
      </c>
      <c r="BW33">
        <v>500.02210000000002</v>
      </c>
      <c r="BX33">
        <v>101.707833333333</v>
      </c>
      <c r="BY33">
        <v>0.10003557</v>
      </c>
      <c r="BZ33">
        <v>35.454376666666697</v>
      </c>
      <c r="CA33">
        <v>34.807290000000002</v>
      </c>
      <c r="CB33">
        <v>999.9</v>
      </c>
      <c r="CC33">
        <v>0</v>
      </c>
      <c r="CD33">
        <v>0</v>
      </c>
      <c r="CE33">
        <v>9999.4736666666595</v>
      </c>
      <c r="CF33">
        <v>0</v>
      </c>
      <c r="CG33">
        <v>305.76133333333303</v>
      </c>
      <c r="CH33">
        <v>1399.9783333333301</v>
      </c>
      <c r="CI33">
        <v>0.89999499999999999</v>
      </c>
      <c r="CJ33">
        <v>0.100005</v>
      </c>
      <c r="CK33">
        <v>0</v>
      </c>
      <c r="CL33">
        <v>1173.17333333333</v>
      </c>
      <c r="CM33">
        <v>4.9997499999999997</v>
      </c>
      <c r="CN33">
        <v>16269.07</v>
      </c>
      <c r="CO33">
        <v>12177.833333333299</v>
      </c>
      <c r="CP33">
        <v>47.436999999999998</v>
      </c>
      <c r="CQ33">
        <v>48.653933333333299</v>
      </c>
      <c r="CR33">
        <v>48.112400000000001</v>
      </c>
      <c r="CS33">
        <v>48.3414</v>
      </c>
      <c r="CT33">
        <v>49.153933333333299</v>
      </c>
      <c r="CU33">
        <v>1255.4756666666699</v>
      </c>
      <c r="CV33">
        <v>139.50266666666701</v>
      </c>
      <c r="CW33">
        <v>0</v>
      </c>
      <c r="CX33">
        <v>188.5</v>
      </c>
      <c r="CY33">
        <v>0</v>
      </c>
      <c r="CZ33">
        <v>1173.2188461538501</v>
      </c>
      <c r="DA33">
        <v>-134.64444453917699</v>
      </c>
      <c r="DB33">
        <v>-1915.5076936984699</v>
      </c>
      <c r="DC33">
        <v>16269.5461538462</v>
      </c>
      <c r="DD33">
        <v>15</v>
      </c>
      <c r="DE33">
        <v>1605301752.0999999</v>
      </c>
      <c r="DF33" t="s">
        <v>290</v>
      </c>
      <c r="DG33">
        <v>1605301752.0999999</v>
      </c>
      <c r="DH33">
        <v>1605301745.0999999</v>
      </c>
      <c r="DI33">
        <v>4</v>
      </c>
      <c r="DJ33">
        <v>0.11799999999999999</v>
      </c>
      <c r="DK33">
        <v>0.378</v>
      </c>
      <c r="DL33">
        <v>2.3119999999999998</v>
      </c>
      <c r="DM33">
        <v>0.57499999999999996</v>
      </c>
      <c r="DN33">
        <v>400</v>
      </c>
      <c r="DO33">
        <v>31</v>
      </c>
      <c r="DP33">
        <v>0.11</v>
      </c>
      <c r="DQ33">
        <v>0.03</v>
      </c>
      <c r="DR33">
        <v>14.819909900425101</v>
      </c>
      <c r="DS33">
        <v>0.726630840883425</v>
      </c>
      <c r="DT33">
        <v>5.7867782970886399E-2</v>
      </c>
      <c r="DU33">
        <v>0</v>
      </c>
      <c r="DV33">
        <v>-19.686786666666698</v>
      </c>
      <c r="DW33">
        <v>-1.0057735261401499</v>
      </c>
      <c r="DX33">
        <v>7.6168758833410594E-2</v>
      </c>
      <c r="DY33">
        <v>0</v>
      </c>
      <c r="DZ33">
        <v>4.7879610000000001</v>
      </c>
      <c r="EA33">
        <v>0.24012146829810899</v>
      </c>
      <c r="EB33">
        <v>1.7396136802941699E-2</v>
      </c>
      <c r="EC33">
        <v>0</v>
      </c>
      <c r="ED33">
        <v>0</v>
      </c>
      <c r="EE33">
        <v>3</v>
      </c>
      <c r="EF33" t="s">
        <v>302</v>
      </c>
      <c r="EG33">
        <v>100</v>
      </c>
      <c r="EH33">
        <v>100</v>
      </c>
      <c r="EI33">
        <v>2.3119999999999998</v>
      </c>
      <c r="EJ33">
        <v>0.57540000000000002</v>
      </c>
      <c r="EK33">
        <v>2.3122999999998801</v>
      </c>
      <c r="EL33">
        <v>0</v>
      </c>
      <c r="EM33">
        <v>0</v>
      </c>
      <c r="EN33">
        <v>0</v>
      </c>
      <c r="EO33">
        <v>0.575430000000001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88</v>
      </c>
      <c r="EX33">
        <v>88.1</v>
      </c>
      <c r="EY33">
        <v>2</v>
      </c>
      <c r="EZ33">
        <v>508.81099999999998</v>
      </c>
      <c r="FA33">
        <v>519.93499999999995</v>
      </c>
      <c r="FB33">
        <v>34.325099999999999</v>
      </c>
      <c r="FC33">
        <v>33.194699999999997</v>
      </c>
      <c r="FD33">
        <v>30.0001</v>
      </c>
      <c r="FE33">
        <v>33.025300000000001</v>
      </c>
      <c r="FF33">
        <v>32.9711</v>
      </c>
      <c r="FG33">
        <v>22.530100000000001</v>
      </c>
      <c r="FH33">
        <v>0</v>
      </c>
      <c r="FI33">
        <v>100</v>
      </c>
      <c r="FJ33">
        <v>-999.9</v>
      </c>
      <c r="FK33">
        <v>400</v>
      </c>
      <c r="FL33">
        <v>36.880899999999997</v>
      </c>
      <c r="FM33">
        <v>101.398</v>
      </c>
      <c r="FN33">
        <v>100.741</v>
      </c>
    </row>
    <row r="34" spans="1:170" x14ac:dyDescent="0.25">
      <c r="A34">
        <v>18</v>
      </c>
      <c r="B34">
        <v>1605307149.5</v>
      </c>
      <c r="C34">
        <v>3297</v>
      </c>
      <c r="D34" t="s">
        <v>374</v>
      </c>
      <c r="E34" t="s">
        <v>375</v>
      </c>
      <c r="F34" t="s">
        <v>376</v>
      </c>
      <c r="G34" t="s">
        <v>377</v>
      </c>
      <c r="H34">
        <v>1605307141.5</v>
      </c>
      <c r="I34">
        <f t="shared" si="0"/>
        <v>9.8304393875661179E-4</v>
      </c>
      <c r="J34">
        <f t="shared" si="1"/>
        <v>7.0846268664588505</v>
      </c>
      <c r="K34">
        <f t="shared" si="2"/>
        <v>391.018129032258</v>
      </c>
      <c r="L34">
        <f t="shared" si="3"/>
        <v>109.96686959977512</v>
      </c>
      <c r="M34">
        <f t="shared" si="4"/>
        <v>11.196109003959387</v>
      </c>
      <c r="N34">
        <f t="shared" si="5"/>
        <v>39.810914060777897</v>
      </c>
      <c r="O34">
        <f t="shared" si="6"/>
        <v>4.2015756704870066E-2</v>
      </c>
      <c r="P34">
        <f t="shared" si="7"/>
        <v>2.9589201045247959</v>
      </c>
      <c r="Q34">
        <f t="shared" si="8"/>
        <v>4.1687105117293212E-2</v>
      </c>
      <c r="R34">
        <f t="shared" si="9"/>
        <v>2.6083754310222387E-2</v>
      </c>
      <c r="S34">
        <f t="shared" si="10"/>
        <v>231.28933390660677</v>
      </c>
      <c r="T34">
        <f t="shared" si="11"/>
        <v>36.581320004816156</v>
      </c>
      <c r="U34">
        <f t="shared" si="12"/>
        <v>35.834441935483902</v>
      </c>
      <c r="V34">
        <f t="shared" si="13"/>
        <v>5.9146751275243901</v>
      </c>
      <c r="W34">
        <f t="shared" si="14"/>
        <v>62.485272150476447</v>
      </c>
      <c r="X34">
        <f t="shared" si="15"/>
        <v>3.6262566702847145</v>
      </c>
      <c r="Y34">
        <f t="shared" si="16"/>
        <v>5.803378212952321</v>
      </c>
      <c r="Z34">
        <f t="shared" si="17"/>
        <v>2.2884184572396755</v>
      </c>
      <c r="AA34">
        <f t="shared" si="18"/>
        <v>-43.352237699166579</v>
      </c>
      <c r="AB34">
        <f t="shared" si="19"/>
        <v>-54.984934003358752</v>
      </c>
      <c r="AC34">
        <f t="shared" si="20"/>
        <v>-4.3678903318787761</v>
      </c>
      <c r="AD34">
        <f t="shared" si="21"/>
        <v>128.58427187220266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52288.494661884572</v>
      </c>
      <c r="AJ34" t="s">
        <v>286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378</v>
      </c>
      <c r="AQ34">
        <v>1005.94380769231</v>
      </c>
      <c r="AR34">
        <v>1204.6400000000001</v>
      </c>
      <c r="AS34">
        <f t="shared" si="27"/>
        <v>0.16494238304197939</v>
      </c>
      <c r="AT34">
        <v>0.5</v>
      </c>
      <c r="AU34">
        <f t="shared" si="28"/>
        <v>1180.1756039731501</v>
      </c>
      <c r="AV34">
        <f t="shared" si="29"/>
        <v>7.0846268664588505</v>
      </c>
      <c r="AW34">
        <f t="shared" si="30"/>
        <v>97.330488263669352</v>
      </c>
      <c r="AX34">
        <f t="shared" si="31"/>
        <v>0.39924790808872362</v>
      </c>
      <c r="AY34">
        <f t="shared" si="32"/>
        <v>6.4925713770722865E-3</v>
      </c>
      <c r="AZ34">
        <f t="shared" si="33"/>
        <v>1.7079293398857744</v>
      </c>
      <c r="BA34" t="s">
        <v>379</v>
      </c>
      <c r="BB34">
        <v>723.69</v>
      </c>
      <c r="BC34">
        <f t="shared" si="34"/>
        <v>480.95000000000005</v>
      </c>
      <c r="BD34">
        <f t="shared" si="35"/>
        <v>0.41313274208897</v>
      </c>
      <c r="BE34">
        <f t="shared" si="36"/>
        <v>0.81052950886191633</v>
      </c>
      <c r="BF34">
        <f t="shared" si="37"/>
        <v>0.40619621897368985</v>
      </c>
      <c r="BG34">
        <f t="shared" si="38"/>
        <v>0.80791546144124404</v>
      </c>
      <c r="BH34">
        <f t="shared" si="39"/>
        <v>1399.98870967742</v>
      </c>
      <c r="BI34">
        <f t="shared" si="40"/>
        <v>1180.1756039731501</v>
      </c>
      <c r="BJ34">
        <f t="shared" si="41"/>
        <v>0.84298937256792705</v>
      </c>
      <c r="BK34">
        <f t="shared" si="42"/>
        <v>0.19597874513585417</v>
      </c>
      <c r="BL34">
        <v>6</v>
      </c>
      <c r="BM34">
        <v>0.5</v>
      </c>
      <c r="BN34" t="s">
        <v>289</v>
      </c>
      <c r="BO34">
        <v>2</v>
      </c>
      <c r="BP34">
        <v>1605307141.5</v>
      </c>
      <c r="BQ34">
        <v>391.018129032258</v>
      </c>
      <c r="BR34">
        <v>399.980677419355</v>
      </c>
      <c r="BS34">
        <v>35.616667741935501</v>
      </c>
      <c r="BT34">
        <v>34.479064516129</v>
      </c>
      <c r="BU34">
        <v>388.70596774193501</v>
      </c>
      <c r="BV34">
        <v>35.041222580645197</v>
      </c>
      <c r="BW34">
        <v>500.01503225806499</v>
      </c>
      <c r="BX34">
        <v>101.71348387096801</v>
      </c>
      <c r="BY34">
        <v>9.9989993548387099E-2</v>
      </c>
      <c r="BZ34">
        <v>35.4897548387097</v>
      </c>
      <c r="CA34">
        <v>35.834441935483902</v>
      </c>
      <c r="CB34">
        <v>999.9</v>
      </c>
      <c r="CC34">
        <v>0</v>
      </c>
      <c r="CD34">
        <v>0</v>
      </c>
      <c r="CE34">
        <v>9997.0929032257991</v>
      </c>
      <c r="CF34">
        <v>0</v>
      </c>
      <c r="CG34">
        <v>293.009419354839</v>
      </c>
      <c r="CH34">
        <v>1399.98870967742</v>
      </c>
      <c r="CI34">
        <v>0.89999851612903203</v>
      </c>
      <c r="CJ34">
        <v>0.10000139677419401</v>
      </c>
      <c r="CK34">
        <v>0</v>
      </c>
      <c r="CL34">
        <v>1007.505</v>
      </c>
      <c r="CM34">
        <v>4.9997499999999997</v>
      </c>
      <c r="CN34">
        <v>14044.509677419401</v>
      </c>
      <c r="CO34">
        <v>12177.9483870968</v>
      </c>
      <c r="CP34">
        <v>47.074258064516101</v>
      </c>
      <c r="CQ34">
        <v>48.283999999999999</v>
      </c>
      <c r="CR34">
        <v>47.7236451612903</v>
      </c>
      <c r="CS34">
        <v>47.947161290322597</v>
      </c>
      <c r="CT34">
        <v>48.786000000000001</v>
      </c>
      <c r="CU34">
        <v>1255.48580645161</v>
      </c>
      <c r="CV34">
        <v>139.50290322580599</v>
      </c>
      <c r="CW34">
        <v>0</v>
      </c>
      <c r="CX34">
        <v>117.59999990463299</v>
      </c>
      <c r="CY34">
        <v>0</v>
      </c>
      <c r="CZ34">
        <v>1005.94380769231</v>
      </c>
      <c r="DA34">
        <v>-204.40946979587901</v>
      </c>
      <c r="DB34">
        <v>-2879.0700815855998</v>
      </c>
      <c r="DC34">
        <v>14022.6384615385</v>
      </c>
      <c r="DD34">
        <v>15</v>
      </c>
      <c r="DE34">
        <v>1605301752.0999999</v>
      </c>
      <c r="DF34" t="s">
        <v>290</v>
      </c>
      <c r="DG34">
        <v>1605301752.0999999</v>
      </c>
      <c r="DH34">
        <v>1605301745.0999999</v>
      </c>
      <c r="DI34">
        <v>4</v>
      </c>
      <c r="DJ34">
        <v>0.11799999999999999</v>
      </c>
      <c r="DK34">
        <v>0.378</v>
      </c>
      <c r="DL34">
        <v>2.3119999999999998</v>
      </c>
      <c r="DM34">
        <v>0.57499999999999996</v>
      </c>
      <c r="DN34">
        <v>400</v>
      </c>
      <c r="DO34">
        <v>31</v>
      </c>
      <c r="DP34">
        <v>0.11</v>
      </c>
      <c r="DQ34">
        <v>0.03</v>
      </c>
      <c r="DR34">
        <v>7.0812527908472802</v>
      </c>
      <c r="DS34">
        <v>-4.7198535486499903E-2</v>
      </c>
      <c r="DT34">
        <v>2.4169611247661801E-2</v>
      </c>
      <c r="DU34">
        <v>1</v>
      </c>
      <c r="DV34">
        <v>-8.9579389999999997</v>
      </c>
      <c r="DW34">
        <v>-0.43674420467187502</v>
      </c>
      <c r="DX34">
        <v>4.4080431663796903E-2</v>
      </c>
      <c r="DY34">
        <v>0</v>
      </c>
      <c r="DZ34">
        <v>1.1340256666666699</v>
      </c>
      <c r="EA34">
        <v>0.95363959955506095</v>
      </c>
      <c r="EB34">
        <v>6.8993163365816401E-2</v>
      </c>
      <c r="EC34">
        <v>0</v>
      </c>
      <c r="ED34">
        <v>1</v>
      </c>
      <c r="EE34">
        <v>3</v>
      </c>
      <c r="EF34" t="s">
        <v>291</v>
      </c>
      <c r="EG34">
        <v>100</v>
      </c>
      <c r="EH34">
        <v>100</v>
      </c>
      <c r="EI34">
        <v>2.3119999999999998</v>
      </c>
      <c r="EJ34">
        <v>0.57540000000000002</v>
      </c>
      <c r="EK34">
        <v>2.3122999999998801</v>
      </c>
      <c r="EL34">
        <v>0</v>
      </c>
      <c r="EM34">
        <v>0</v>
      </c>
      <c r="EN34">
        <v>0</v>
      </c>
      <c r="EO34">
        <v>0.575430000000001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90</v>
      </c>
      <c r="EX34">
        <v>90.1</v>
      </c>
      <c r="EY34">
        <v>2</v>
      </c>
      <c r="EZ34">
        <v>517.02700000000004</v>
      </c>
      <c r="FA34">
        <v>518.76300000000003</v>
      </c>
      <c r="FB34">
        <v>34.320399999999999</v>
      </c>
      <c r="FC34">
        <v>33.222200000000001</v>
      </c>
      <c r="FD34">
        <v>30.000299999999999</v>
      </c>
      <c r="FE34">
        <v>33.051699999999997</v>
      </c>
      <c r="FF34">
        <v>33.001899999999999</v>
      </c>
      <c r="FG34">
        <v>22.529499999999999</v>
      </c>
      <c r="FH34">
        <v>0</v>
      </c>
      <c r="FI34">
        <v>100</v>
      </c>
      <c r="FJ34">
        <v>-999.9</v>
      </c>
      <c r="FK34">
        <v>400</v>
      </c>
      <c r="FL34">
        <v>34.839700000000001</v>
      </c>
      <c r="FM34">
        <v>101.395</v>
      </c>
      <c r="FN34">
        <v>100.726</v>
      </c>
    </row>
    <row r="35" spans="1:170" x14ac:dyDescent="0.25">
      <c r="A35">
        <v>19</v>
      </c>
      <c r="B35">
        <v>1605307276</v>
      </c>
      <c r="C35">
        <v>3423.5</v>
      </c>
      <c r="D35" t="s">
        <v>380</v>
      </c>
      <c r="E35" t="s">
        <v>381</v>
      </c>
      <c r="F35" t="s">
        <v>376</v>
      </c>
      <c r="G35" t="s">
        <v>377</v>
      </c>
      <c r="H35">
        <v>1605307268.25</v>
      </c>
      <c r="I35">
        <f t="shared" si="0"/>
        <v>7.3607830926904433E-4</v>
      </c>
      <c r="J35">
        <f t="shared" si="1"/>
        <v>6.2629119395685731</v>
      </c>
      <c r="K35">
        <f t="shared" si="2"/>
        <v>392.1447</v>
      </c>
      <c r="L35">
        <f t="shared" si="3"/>
        <v>70.535910389896458</v>
      </c>
      <c r="M35">
        <f t="shared" si="4"/>
        <v>7.1810752059424248</v>
      </c>
      <c r="N35">
        <f t="shared" si="5"/>
        <v>39.923218779566447</v>
      </c>
      <c r="O35">
        <f t="shared" si="6"/>
        <v>3.217053637057684E-2</v>
      </c>
      <c r="P35">
        <f t="shared" si="7"/>
        <v>2.9589514080823855</v>
      </c>
      <c r="Q35">
        <f t="shared" si="8"/>
        <v>3.1977480369073934E-2</v>
      </c>
      <c r="R35">
        <f t="shared" si="9"/>
        <v>2.0003173818978707E-2</v>
      </c>
      <c r="S35">
        <f t="shared" si="10"/>
        <v>231.29012235095669</v>
      </c>
      <c r="T35">
        <f t="shared" si="11"/>
        <v>36.653545215438818</v>
      </c>
      <c r="U35">
        <f t="shared" si="12"/>
        <v>35.572229999999998</v>
      </c>
      <c r="V35">
        <f t="shared" si="13"/>
        <v>5.829841857257497</v>
      </c>
      <c r="W35">
        <f t="shared" si="14"/>
        <v>61.913330130984143</v>
      </c>
      <c r="X35">
        <f t="shared" si="15"/>
        <v>3.5948459011506628</v>
      </c>
      <c r="Y35">
        <f t="shared" si="16"/>
        <v>5.8062551207395714</v>
      </c>
      <c r="Z35">
        <f t="shared" si="17"/>
        <v>2.2349959561068342</v>
      </c>
      <c r="AA35">
        <f t="shared" si="18"/>
        <v>-32.461053438764857</v>
      </c>
      <c r="AB35">
        <f t="shared" si="19"/>
        <v>-11.723876154376823</v>
      </c>
      <c r="AC35">
        <f t="shared" si="20"/>
        <v>-0.93016491775143006</v>
      </c>
      <c r="AD35">
        <f t="shared" si="21"/>
        <v>186.17502784006359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52287.734312436281</v>
      </c>
      <c r="AJ35" t="s">
        <v>286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382</v>
      </c>
      <c r="AQ35">
        <v>972.55584615384601</v>
      </c>
      <c r="AR35">
        <v>1147.45</v>
      </c>
      <c r="AS35">
        <f t="shared" si="27"/>
        <v>0.15241984735383152</v>
      </c>
      <c r="AT35">
        <v>0.5</v>
      </c>
      <c r="AU35">
        <f t="shared" si="28"/>
        <v>1180.1832907472642</v>
      </c>
      <c r="AV35">
        <f t="shared" si="29"/>
        <v>6.2629119395685731</v>
      </c>
      <c r="AW35">
        <f t="shared" si="30"/>
        <v>89.941678512620285</v>
      </c>
      <c r="AX35">
        <f t="shared" si="31"/>
        <v>0.34545296091332961</v>
      </c>
      <c r="AY35">
        <f t="shared" si="32"/>
        <v>5.7962686584500378E-3</v>
      </c>
      <c r="AZ35">
        <f t="shared" si="33"/>
        <v>1.8428951152555668</v>
      </c>
      <c r="BA35" t="s">
        <v>383</v>
      </c>
      <c r="BB35">
        <v>751.06</v>
      </c>
      <c r="BC35">
        <f t="shared" si="34"/>
        <v>396.3900000000001</v>
      </c>
      <c r="BD35">
        <f t="shared" si="35"/>
        <v>0.44121737139219958</v>
      </c>
      <c r="BE35">
        <f t="shared" si="36"/>
        <v>0.84213984755199089</v>
      </c>
      <c r="BF35">
        <f t="shared" si="37"/>
        <v>0.40487281080551701</v>
      </c>
      <c r="BG35">
        <f t="shared" si="38"/>
        <v>0.83037282847980898</v>
      </c>
      <c r="BH35">
        <f t="shared" si="39"/>
        <v>1399.99833333333</v>
      </c>
      <c r="BI35">
        <f t="shared" si="40"/>
        <v>1180.1832907472642</v>
      </c>
      <c r="BJ35">
        <f t="shared" si="41"/>
        <v>0.84298906837789112</v>
      </c>
      <c r="BK35">
        <f t="shared" si="42"/>
        <v>0.19597813675578243</v>
      </c>
      <c r="BL35">
        <v>6</v>
      </c>
      <c r="BM35">
        <v>0.5</v>
      </c>
      <c r="BN35" t="s">
        <v>289</v>
      </c>
      <c r="BO35">
        <v>2</v>
      </c>
      <c r="BP35">
        <v>1605307268.25</v>
      </c>
      <c r="BQ35">
        <v>392.1447</v>
      </c>
      <c r="BR35">
        <v>400.00650000000002</v>
      </c>
      <c r="BS35">
        <v>35.310273333333299</v>
      </c>
      <c r="BT35">
        <v>34.458176666666702</v>
      </c>
      <c r="BU35">
        <v>389.83229999999998</v>
      </c>
      <c r="BV35">
        <v>34.734830000000002</v>
      </c>
      <c r="BW35">
        <v>500.00466666666699</v>
      </c>
      <c r="BX35">
        <v>101.707366666667</v>
      </c>
      <c r="BY35">
        <v>9.9998776666666706E-2</v>
      </c>
      <c r="BZ35">
        <v>35.498736666666701</v>
      </c>
      <c r="CA35">
        <v>35.572229999999998</v>
      </c>
      <c r="CB35">
        <v>999.9</v>
      </c>
      <c r="CC35">
        <v>0</v>
      </c>
      <c r="CD35">
        <v>0</v>
      </c>
      <c r="CE35">
        <v>9997.8716666666696</v>
      </c>
      <c r="CF35">
        <v>0</v>
      </c>
      <c r="CG35">
        <v>245.05506666666699</v>
      </c>
      <c r="CH35">
        <v>1399.99833333333</v>
      </c>
      <c r="CI35">
        <v>0.90000800000000003</v>
      </c>
      <c r="CJ35">
        <v>9.9991800000000006E-2</v>
      </c>
      <c r="CK35">
        <v>0</v>
      </c>
      <c r="CL35">
        <v>973.16359999999997</v>
      </c>
      <c r="CM35">
        <v>4.9997499999999997</v>
      </c>
      <c r="CN35">
        <v>13537.1833333333</v>
      </c>
      <c r="CO35">
        <v>12178.07</v>
      </c>
      <c r="CP35">
        <v>46.7624</v>
      </c>
      <c r="CQ35">
        <v>48.049599999999998</v>
      </c>
      <c r="CR35">
        <v>47.436999999999998</v>
      </c>
      <c r="CS35">
        <v>47.6332666666667</v>
      </c>
      <c r="CT35">
        <v>48.449599999999997</v>
      </c>
      <c r="CU35">
        <v>1255.50866666667</v>
      </c>
      <c r="CV35">
        <v>139.48966666666701</v>
      </c>
      <c r="CW35">
        <v>0</v>
      </c>
      <c r="CX35">
        <v>125.60000014305101</v>
      </c>
      <c r="CY35">
        <v>0</v>
      </c>
      <c r="CZ35">
        <v>972.55584615384601</v>
      </c>
      <c r="DA35">
        <v>-217.58345295105801</v>
      </c>
      <c r="DB35">
        <v>-3010.4239311466899</v>
      </c>
      <c r="DC35">
        <v>13528.5884615385</v>
      </c>
      <c r="DD35">
        <v>15</v>
      </c>
      <c r="DE35">
        <v>1605301752.0999999</v>
      </c>
      <c r="DF35" t="s">
        <v>290</v>
      </c>
      <c r="DG35">
        <v>1605301752.0999999</v>
      </c>
      <c r="DH35">
        <v>1605301745.0999999</v>
      </c>
      <c r="DI35">
        <v>4</v>
      </c>
      <c r="DJ35">
        <v>0.11799999999999999</v>
      </c>
      <c r="DK35">
        <v>0.378</v>
      </c>
      <c r="DL35">
        <v>2.3119999999999998</v>
      </c>
      <c r="DM35">
        <v>0.57499999999999996</v>
      </c>
      <c r="DN35">
        <v>400</v>
      </c>
      <c r="DO35">
        <v>31</v>
      </c>
      <c r="DP35">
        <v>0.11</v>
      </c>
      <c r="DQ35">
        <v>0.03</v>
      </c>
      <c r="DR35">
        <v>6.2627694104809404</v>
      </c>
      <c r="DS35">
        <v>1.6505270084960801E-2</v>
      </c>
      <c r="DT35">
        <v>2.3361608343827701E-2</v>
      </c>
      <c r="DU35">
        <v>1</v>
      </c>
      <c r="DV35">
        <v>-7.8617843333333299</v>
      </c>
      <c r="DW35">
        <v>-0.34958442714125998</v>
      </c>
      <c r="DX35">
        <v>3.8502824544296599E-2</v>
      </c>
      <c r="DY35">
        <v>0</v>
      </c>
      <c r="DZ35">
        <v>0.85209673333333302</v>
      </c>
      <c r="EA35">
        <v>0.82370616240267003</v>
      </c>
      <c r="EB35">
        <v>5.9618279810772397E-2</v>
      </c>
      <c r="EC35">
        <v>0</v>
      </c>
      <c r="ED35">
        <v>1</v>
      </c>
      <c r="EE35">
        <v>3</v>
      </c>
      <c r="EF35" t="s">
        <v>291</v>
      </c>
      <c r="EG35">
        <v>100</v>
      </c>
      <c r="EH35">
        <v>100</v>
      </c>
      <c r="EI35">
        <v>2.3130000000000002</v>
      </c>
      <c r="EJ35">
        <v>0.57540000000000002</v>
      </c>
      <c r="EK35">
        <v>2.3122999999998801</v>
      </c>
      <c r="EL35">
        <v>0</v>
      </c>
      <c r="EM35">
        <v>0</v>
      </c>
      <c r="EN35">
        <v>0</v>
      </c>
      <c r="EO35">
        <v>0.575430000000001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92.1</v>
      </c>
      <c r="EX35">
        <v>92.2</v>
      </c>
      <c r="EY35">
        <v>2</v>
      </c>
      <c r="EZ35">
        <v>518.19200000000001</v>
      </c>
      <c r="FA35">
        <v>518.19899999999996</v>
      </c>
      <c r="FB35">
        <v>34.342799999999997</v>
      </c>
      <c r="FC35">
        <v>33.251100000000001</v>
      </c>
      <c r="FD35">
        <v>30.0001</v>
      </c>
      <c r="FE35">
        <v>33.081099999999999</v>
      </c>
      <c r="FF35">
        <v>33.030799999999999</v>
      </c>
      <c r="FG35">
        <v>22.531099999999999</v>
      </c>
      <c r="FH35">
        <v>0</v>
      </c>
      <c r="FI35">
        <v>100</v>
      </c>
      <c r="FJ35">
        <v>-999.9</v>
      </c>
      <c r="FK35">
        <v>400</v>
      </c>
      <c r="FL35">
        <v>34.8247</v>
      </c>
      <c r="FM35">
        <v>101.39100000000001</v>
      </c>
      <c r="FN35">
        <v>100.71899999999999</v>
      </c>
    </row>
    <row r="36" spans="1:170" x14ac:dyDescent="0.25">
      <c r="A36">
        <v>20</v>
      </c>
      <c r="B36">
        <v>1605307433</v>
      </c>
      <c r="C36">
        <v>3580.5</v>
      </c>
      <c r="D36" t="s">
        <v>384</v>
      </c>
      <c r="E36" t="s">
        <v>385</v>
      </c>
      <c r="F36" t="s">
        <v>386</v>
      </c>
      <c r="G36" t="s">
        <v>387</v>
      </c>
      <c r="H36">
        <v>1605307425</v>
      </c>
      <c r="I36">
        <f t="shared" si="0"/>
        <v>1.6659881736901289E-3</v>
      </c>
      <c r="J36">
        <f t="shared" si="1"/>
        <v>8.7664105509562464</v>
      </c>
      <c r="K36">
        <f t="shared" si="2"/>
        <v>388.68974193548399</v>
      </c>
      <c r="L36">
        <f t="shared" si="3"/>
        <v>196.02157097515001</v>
      </c>
      <c r="M36">
        <f t="shared" si="4"/>
        <v>19.955096878276262</v>
      </c>
      <c r="N36">
        <f t="shared" si="5"/>
        <v>39.568815908010784</v>
      </c>
      <c r="O36">
        <f t="shared" si="6"/>
        <v>7.78053642972623E-2</v>
      </c>
      <c r="P36">
        <f t="shared" si="7"/>
        <v>2.9581005049439648</v>
      </c>
      <c r="Q36">
        <f t="shared" si="8"/>
        <v>7.6686084766550061E-2</v>
      </c>
      <c r="R36">
        <f t="shared" si="9"/>
        <v>4.8028024405895764E-2</v>
      </c>
      <c r="S36">
        <f t="shared" si="10"/>
        <v>231.28888732873193</v>
      </c>
      <c r="T36">
        <f t="shared" si="11"/>
        <v>36.361063598988174</v>
      </c>
      <c r="U36">
        <f t="shared" si="12"/>
        <v>35.508319354838697</v>
      </c>
      <c r="V36">
        <f t="shared" si="13"/>
        <v>5.8093258521775395</v>
      </c>
      <c r="W36">
        <f t="shared" si="14"/>
        <v>63.934511246128437</v>
      </c>
      <c r="X36">
        <f t="shared" si="15"/>
        <v>3.7010375216450271</v>
      </c>
      <c r="Y36">
        <f t="shared" si="16"/>
        <v>5.7887945798117668</v>
      </c>
      <c r="Z36">
        <f t="shared" si="17"/>
        <v>2.1082883305325124</v>
      </c>
      <c r="AA36">
        <f t="shared" si="18"/>
        <v>-73.47007845973468</v>
      </c>
      <c r="AB36">
        <f t="shared" si="19"/>
        <v>-10.231228553665968</v>
      </c>
      <c r="AC36">
        <f t="shared" si="20"/>
        <v>-0.81150507001386862</v>
      </c>
      <c r="AD36">
        <f t="shared" si="21"/>
        <v>146.7760752453174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52272.637073038983</v>
      </c>
      <c r="AJ36" t="s">
        <v>286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388</v>
      </c>
      <c r="AQ36">
        <v>1589.2159999999999</v>
      </c>
      <c r="AR36">
        <v>1895.92</v>
      </c>
      <c r="AS36">
        <f t="shared" si="27"/>
        <v>0.16177053884130144</v>
      </c>
      <c r="AT36">
        <v>0.5</v>
      </c>
      <c r="AU36">
        <f t="shared" si="28"/>
        <v>1180.1760975214752</v>
      </c>
      <c r="AV36">
        <f t="shared" si="29"/>
        <v>8.7664105509562464</v>
      </c>
      <c r="AW36">
        <f t="shared" si="30"/>
        <v>95.458861611836682</v>
      </c>
      <c r="AX36">
        <f t="shared" si="31"/>
        <v>0.55952255369424864</v>
      </c>
      <c r="AY36">
        <f t="shared" si="32"/>
        <v>7.917596408194021E-3</v>
      </c>
      <c r="AZ36">
        <f t="shared" si="33"/>
        <v>0.72057892738090201</v>
      </c>
      <c r="BA36" t="s">
        <v>389</v>
      </c>
      <c r="BB36">
        <v>835.11</v>
      </c>
      <c r="BC36">
        <f t="shared" si="34"/>
        <v>1060.81</v>
      </c>
      <c r="BD36">
        <f t="shared" si="35"/>
        <v>0.28912246302353878</v>
      </c>
      <c r="BE36">
        <f t="shared" si="36"/>
        <v>0.5629076585207069</v>
      </c>
      <c r="BF36">
        <f t="shared" si="37"/>
        <v>0.25982108413007904</v>
      </c>
      <c r="BG36">
        <f t="shared" si="38"/>
        <v>0.53646365716743627</v>
      </c>
      <c r="BH36">
        <f t="shared" si="39"/>
        <v>1399.9896774193501</v>
      </c>
      <c r="BI36">
        <f t="shared" si="40"/>
        <v>1180.1760975214752</v>
      </c>
      <c r="BJ36">
        <f t="shared" si="41"/>
        <v>0.84298914238920319</v>
      </c>
      <c r="BK36">
        <f t="shared" si="42"/>
        <v>0.19597828477840634</v>
      </c>
      <c r="BL36">
        <v>6</v>
      </c>
      <c r="BM36">
        <v>0.5</v>
      </c>
      <c r="BN36" t="s">
        <v>289</v>
      </c>
      <c r="BO36">
        <v>2</v>
      </c>
      <c r="BP36">
        <v>1605307425</v>
      </c>
      <c r="BQ36">
        <v>388.68974193548399</v>
      </c>
      <c r="BR36">
        <v>399.98609677419302</v>
      </c>
      <c r="BS36">
        <v>36.355783870967699</v>
      </c>
      <c r="BT36">
        <v>34.429348387096802</v>
      </c>
      <c r="BU36">
        <v>386.37754838709702</v>
      </c>
      <c r="BV36">
        <v>35.780361290322602</v>
      </c>
      <c r="BW36">
        <v>500.01774193548403</v>
      </c>
      <c r="BX36">
        <v>101.700451612903</v>
      </c>
      <c r="BY36">
        <v>0.100063396774194</v>
      </c>
      <c r="BZ36">
        <v>35.444164516129</v>
      </c>
      <c r="CA36">
        <v>35.508319354838697</v>
      </c>
      <c r="CB36">
        <v>999.9</v>
      </c>
      <c r="CC36">
        <v>0</v>
      </c>
      <c r="CD36">
        <v>0</v>
      </c>
      <c r="CE36">
        <v>9993.7274193548401</v>
      </c>
      <c r="CF36">
        <v>0</v>
      </c>
      <c r="CG36">
        <v>252.928838709677</v>
      </c>
      <c r="CH36">
        <v>1399.9896774193501</v>
      </c>
      <c r="CI36">
        <v>0.900002903225807</v>
      </c>
      <c r="CJ36">
        <v>9.9996961290322595E-2</v>
      </c>
      <c r="CK36">
        <v>0</v>
      </c>
      <c r="CL36">
        <v>1592.4816129032299</v>
      </c>
      <c r="CM36">
        <v>4.9997499999999997</v>
      </c>
      <c r="CN36">
        <v>21933.990322580699</v>
      </c>
      <c r="CO36">
        <v>12177.9774193548</v>
      </c>
      <c r="CP36">
        <v>46.503999999999998</v>
      </c>
      <c r="CQ36">
        <v>47.811999999999998</v>
      </c>
      <c r="CR36">
        <v>47.128999999999998</v>
      </c>
      <c r="CS36">
        <v>47.508000000000003</v>
      </c>
      <c r="CT36">
        <v>48.247903225806397</v>
      </c>
      <c r="CU36">
        <v>1255.4974193548401</v>
      </c>
      <c r="CV36">
        <v>139.49225806451599</v>
      </c>
      <c r="CW36">
        <v>0</v>
      </c>
      <c r="CX36">
        <v>156.200000047684</v>
      </c>
      <c r="CY36">
        <v>0</v>
      </c>
      <c r="CZ36">
        <v>1589.2159999999999</v>
      </c>
      <c r="DA36">
        <v>-230.27999963155801</v>
      </c>
      <c r="DB36">
        <v>-3202.9153795582101</v>
      </c>
      <c r="DC36">
        <v>21888.36</v>
      </c>
      <c r="DD36">
        <v>15</v>
      </c>
      <c r="DE36">
        <v>1605301752.0999999</v>
      </c>
      <c r="DF36" t="s">
        <v>290</v>
      </c>
      <c r="DG36">
        <v>1605301752.0999999</v>
      </c>
      <c r="DH36">
        <v>1605301745.0999999</v>
      </c>
      <c r="DI36">
        <v>4</v>
      </c>
      <c r="DJ36">
        <v>0.11799999999999999</v>
      </c>
      <c r="DK36">
        <v>0.378</v>
      </c>
      <c r="DL36">
        <v>2.3119999999999998</v>
      </c>
      <c r="DM36">
        <v>0.57499999999999996</v>
      </c>
      <c r="DN36">
        <v>400</v>
      </c>
      <c r="DO36">
        <v>31</v>
      </c>
      <c r="DP36">
        <v>0.11</v>
      </c>
      <c r="DQ36">
        <v>0.03</v>
      </c>
      <c r="DR36">
        <v>8.7694806037172093</v>
      </c>
      <c r="DS36">
        <v>-0.54704036930444999</v>
      </c>
      <c r="DT36">
        <v>4.2931044635148199E-2</v>
      </c>
      <c r="DU36">
        <v>0</v>
      </c>
      <c r="DV36">
        <v>-11.2938233333333</v>
      </c>
      <c r="DW36">
        <v>0.63848275862067805</v>
      </c>
      <c r="DX36">
        <v>5.0532146094232802E-2</v>
      </c>
      <c r="DY36">
        <v>0</v>
      </c>
      <c r="DZ36">
        <v>1.9270556666666701</v>
      </c>
      <c r="EA36">
        <v>0.109794794215793</v>
      </c>
      <c r="EB36">
        <v>8.1846590983104296E-3</v>
      </c>
      <c r="EC36">
        <v>1</v>
      </c>
      <c r="ED36">
        <v>1</v>
      </c>
      <c r="EE36">
        <v>3</v>
      </c>
      <c r="EF36" t="s">
        <v>291</v>
      </c>
      <c r="EG36">
        <v>100</v>
      </c>
      <c r="EH36">
        <v>100</v>
      </c>
      <c r="EI36">
        <v>2.3130000000000002</v>
      </c>
      <c r="EJ36">
        <v>0.57540000000000002</v>
      </c>
      <c r="EK36">
        <v>2.3122999999998801</v>
      </c>
      <c r="EL36">
        <v>0</v>
      </c>
      <c r="EM36">
        <v>0</v>
      </c>
      <c r="EN36">
        <v>0</v>
      </c>
      <c r="EO36">
        <v>0.575430000000001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94.7</v>
      </c>
      <c r="EX36">
        <v>94.8</v>
      </c>
      <c r="EY36">
        <v>2</v>
      </c>
      <c r="EZ36">
        <v>496.09699999999998</v>
      </c>
      <c r="FA36">
        <v>518.71100000000001</v>
      </c>
      <c r="FB36">
        <v>34.322099999999999</v>
      </c>
      <c r="FC36">
        <v>33.260800000000003</v>
      </c>
      <c r="FD36">
        <v>30.0001</v>
      </c>
      <c r="FE36">
        <v>33.095799999999997</v>
      </c>
      <c r="FF36">
        <v>33.044199999999996</v>
      </c>
      <c r="FG36">
        <v>22.533799999999999</v>
      </c>
      <c r="FH36">
        <v>0</v>
      </c>
      <c r="FI36">
        <v>100</v>
      </c>
      <c r="FJ36">
        <v>-999.9</v>
      </c>
      <c r="FK36">
        <v>400</v>
      </c>
      <c r="FL36">
        <v>35.290100000000002</v>
      </c>
      <c r="FM36">
        <v>101.389</v>
      </c>
      <c r="FN36">
        <v>100.724</v>
      </c>
    </row>
    <row r="37" spans="1:170" x14ac:dyDescent="0.25">
      <c r="A37">
        <v>21</v>
      </c>
      <c r="B37">
        <v>1605307768.5999999</v>
      </c>
      <c r="C37">
        <v>3916.0999999046298</v>
      </c>
      <c r="D37" t="s">
        <v>390</v>
      </c>
      <c r="E37" t="s">
        <v>391</v>
      </c>
      <c r="F37" t="s">
        <v>386</v>
      </c>
      <c r="G37" t="s">
        <v>387</v>
      </c>
      <c r="H37">
        <v>1605307760.8499999</v>
      </c>
      <c r="I37">
        <f t="shared" si="0"/>
        <v>1.115245632592618E-3</v>
      </c>
      <c r="J37">
        <f t="shared" si="1"/>
        <v>5.8531213377296716</v>
      </c>
      <c r="K37">
        <f t="shared" si="2"/>
        <v>392.46440000000001</v>
      </c>
      <c r="L37">
        <f t="shared" si="3"/>
        <v>194.33639077811881</v>
      </c>
      <c r="M37">
        <f t="shared" si="4"/>
        <v>19.784457269440416</v>
      </c>
      <c r="N37">
        <f t="shared" si="5"/>
        <v>39.954921054604831</v>
      </c>
      <c r="O37">
        <f t="shared" si="6"/>
        <v>5.0313222126285424E-2</v>
      </c>
      <c r="P37">
        <f t="shared" si="7"/>
        <v>2.9593227513102072</v>
      </c>
      <c r="Q37">
        <f t="shared" si="8"/>
        <v>4.984279339175636E-2</v>
      </c>
      <c r="R37">
        <f t="shared" si="9"/>
        <v>3.1193645318300166E-2</v>
      </c>
      <c r="S37">
        <f t="shared" si="10"/>
        <v>231.29318955428434</v>
      </c>
      <c r="T37">
        <f t="shared" si="11"/>
        <v>36.513830882021516</v>
      </c>
      <c r="U37">
        <f t="shared" si="12"/>
        <v>35.497253333333298</v>
      </c>
      <c r="V37">
        <f t="shared" si="13"/>
        <v>5.8057799189917851</v>
      </c>
      <c r="W37">
        <f t="shared" si="14"/>
        <v>62.725470773330173</v>
      </c>
      <c r="X37">
        <f t="shared" si="15"/>
        <v>3.6334642913531963</v>
      </c>
      <c r="Y37">
        <f t="shared" si="16"/>
        <v>5.7926457092420662</v>
      </c>
      <c r="Z37">
        <f t="shared" si="17"/>
        <v>2.1723156276385889</v>
      </c>
      <c r="AA37">
        <f t="shared" si="18"/>
        <v>-49.182332397334456</v>
      </c>
      <c r="AB37">
        <f t="shared" si="19"/>
        <v>-6.5476450552400678</v>
      </c>
      <c r="AC37">
        <f t="shared" si="20"/>
        <v>-0.51912416412714912</v>
      </c>
      <c r="AD37">
        <f t="shared" si="21"/>
        <v>175.04408793758267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52305.460898062782</v>
      </c>
      <c r="AJ37" t="s">
        <v>286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392</v>
      </c>
      <c r="AQ37">
        <v>1120.9068</v>
      </c>
      <c r="AR37">
        <v>1333.41</v>
      </c>
      <c r="AS37">
        <f t="shared" si="27"/>
        <v>0.15936823632641128</v>
      </c>
      <c r="AT37">
        <v>0.5</v>
      </c>
      <c r="AU37">
        <f t="shared" si="28"/>
        <v>1180.1980107472893</v>
      </c>
      <c r="AV37">
        <f t="shared" si="29"/>
        <v>5.8531213377296716</v>
      </c>
      <c r="AW37">
        <f t="shared" si="30"/>
        <v>94.04303774436724</v>
      </c>
      <c r="AX37">
        <f t="shared" si="31"/>
        <v>0.66560172790064576</v>
      </c>
      <c r="AY37">
        <f t="shared" si="32"/>
        <v>5.4489744593569801E-3</v>
      </c>
      <c r="AZ37">
        <f t="shared" si="33"/>
        <v>1.4464193308884736</v>
      </c>
      <c r="BA37" t="s">
        <v>393</v>
      </c>
      <c r="BB37">
        <v>445.89</v>
      </c>
      <c r="BC37">
        <f t="shared" si="34"/>
        <v>887.5200000000001</v>
      </c>
      <c r="BD37">
        <f t="shared" si="35"/>
        <v>0.23943482963764207</v>
      </c>
      <c r="BE37">
        <f t="shared" si="36"/>
        <v>0.68485080907183105</v>
      </c>
      <c r="BF37">
        <f t="shared" si="37"/>
        <v>0.34389355083261447</v>
      </c>
      <c r="BG37">
        <f t="shared" si="38"/>
        <v>0.75735006270796923</v>
      </c>
      <c r="BH37">
        <f t="shared" si="39"/>
        <v>1400.0156666666701</v>
      </c>
      <c r="BI37">
        <f t="shared" si="40"/>
        <v>1180.1980107472893</v>
      </c>
      <c r="BJ37">
        <f t="shared" si="41"/>
        <v>0.8429891456552413</v>
      </c>
      <c r="BK37">
        <f t="shared" si="42"/>
        <v>0.19597829131048258</v>
      </c>
      <c r="BL37">
        <v>6</v>
      </c>
      <c r="BM37">
        <v>0.5</v>
      </c>
      <c r="BN37" t="s">
        <v>289</v>
      </c>
      <c r="BO37">
        <v>2</v>
      </c>
      <c r="BP37">
        <v>1605307760.8499999</v>
      </c>
      <c r="BQ37">
        <v>392.46440000000001</v>
      </c>
      <c r="BR37">
        <v>400.01319999999998</v>
      </c>
      <c r="BS37">
        <v>35.690356666666702</v>
      </c>
      <c r="BT37">
        <v>34.3998566666667</v>
      </c>
      <c r="BU37">
        <v>390.26600000000002</v>
      </c>
      <c r="BV37">
        <v>34.998863333333297</v>
      </c>
      <c r="BW37">
        <v>500.01183333333302</v>
      </c>
      <c r="BX37">
        <v>101.7052</v>
      </c>
      <c r="BY37">
        <v>0.100011006666667</v>
      </c>
      <c r="BZ37">
        <v>35.456213333333302</v>
      </c>
      <c r="CA37">
        <v>35.497253333333298</v>
      </c>
      <c r="CB37">
        <v>999.9</v>
      </c>
      <c r="CC37">
        <v>0</v>
      </c>
      <c r="CD37">
        <v>0</v>
      </c>
      <c r="CE37">
        <v>10000.190333333299</v>
      </c>
      <c r="CF37">
        <v>0</v>
      </c>
      <c r="CG37">
        <v>252.2166</v>
      </c>
      <c r="CH37">
        <v>1400.0156666666701</v>
      </c>
      <c r="CI37">
        <v>0.9000051</v>
      </c>
      <c r="CJ37">
        <v>9.9994769999999997E-2</v>
      </c>
      <c r="CK37">
        <v>0</v>
      </c>
      <c r="CL37">
        <v>1121.1593333333301</v>
      </c>
      <c r="CM37">
        <v>4.9997499999999997</v>
      </c>
      <c r="CN37">
        <v>15427.743333333299</v>
      </c>
      <c r="CO37">
        <v>12178.1933333333</v>
      </c>
      <c r="CP37">
        <v>46.845500000000001</v>
      </c>
      <c r="CQ37">
        <v>48.360300000000002</v>
      </c>
      <c r="CR37">
        <v>47.562199999999997</v>
      </c>
      <c r="CS37">
        <v>48.228933333333302</v>
      </c>
      <c r="CT37">
        <v>48.620600000000003</v>
      </c>
      <c r="CU37">
        <v>1255.52066666667</v>
      </c>
      <c r="CV37">
        <v>139.495</v>
      </c>
      <c r="CW37">
        <v>0</v>
      </c>
      <c r="CX37">
        <v>335</v>
      </c>
      <c r="CY37">
        <v>0</v>
      </c>
      <c r="CZ37">
        <v>1120.9068</v>
      </c>
      <c r="DA37">
        <v>-22.7969230722153</v>
      </c>
      <c r="DB37">
        <v>-296.89230777973398</v>
      </c>
      <c r="DC37">
        <v>15424.34</v>
      </c>
      <c r="DD37">
        <v>15</v>
      </c>
      <c r="DE37">
        <v>1605307618.5</v>
      </c>
      <c r="DF37" t="s">
        <v>394</v>
      </c>
      <c r="DG37">
        <v>1605307618.5</v>
      </c>
      <c r="DH37">
        <v>1605307612.5</v>
      </c>
      <c r="DI37">
        <v>5</v>
      </c>
      <c r="DJ37">
        <v>-0.114</v>
      </c>
      <c r="DK37">
        <v>0.11600000000000001</v>
      </c>
      <c r="DL37">
        <v>2.198</v>
      </c>
      <c r="DM37">
        <v>0.69099999999999995</v>
      </c>
      <c r="DN37">
        <v>400</v>
      </c>
      <c r="DO37">
        <v>34</v>
      </c>
      <c r="DP37">
        <v>0.17</v>
      </c>
      <c r="DQ37">
        <v>0.06</v>
      </c>
      <c r="DR37">
        <v>5.8518480791253102</v>
      </c>
      <c r="DS37">
        <v>-2.2486077540164601E-2</v>
      </c>
      <c r="DT37">
        <v>1.4546858005504501E-2</v>
      </c>
      <c r="DU37">
        <v>1</v>
      </c>
      <c r="DV37">
        <v>-7.5462800000000003</v>
      </c>
      <c r="DW37">
        <v>-0.112773387096749</v>
      </c>
      <c r="DX37">
        <v>1.9781591475164999E-2</v>
      </c>
      <c r="DY37">
        <v>1</v>
      </c>
      <c r="DZ37">
        <v>1.2865558064516101</v>
      </c>
      <c r="EA37">
        <v>0.30708483870967201</v>
      </c>
      <c r="EB37">
        <v>2.29083107576484E-2</v>
      </c>
      <c r="EC37">
        <v>0</v>
      </c>
      <c r="ED37">
        <v>2</v>
      </c>
      <c r="EE37">
        <v>3</v>
      </c>
      <c r="EF37" t="s">
        <v>317</v>
      </c>
      <c r="EG37">
        <v>100</v>
      </c>
      <c r="EH37">
        <v>100</v>
      </c>
      <c r="EI37">
        <v>2.1989999999999998</v>
      </c>
      <c r="EJ37">
        <v>0.6915</v>
      </c>
      <c r="EK37">
        <v>2.1983500000001199</v>
      </c>
      <c r="EL37">
        <v>0</v>
      </c>
      <c r="EM37">
        <v>0</v>
      </c>
      <c r="EN37">
        <v>0</v>
      </c>
      <c r="EO37">
        <v>0.69149000000000904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2.5</v>
      </c>
      <c r="EX37">
        <v>2.6</v>
      </c>
      <c r="EY37">
        <v>2</v>
      </c>
      <c r="EZ37">
        <v>495.66699999999997</v>
      </c>
      <c r="FA37">
        <v>519.38</v>
      </c>
      <c r="FB37">
        <v>34.308700000000002</v>
      </c>
      <c r="FC37">
        <v>33.216299999999997</v>
      </c>
      <c r="FD37">
        <v>30.0001</v>
      </c>
      <c r="FE37">
        <v>33.060499999999998</v>
      </c>
      <c r="FF37">
        <v>33.012</v>
      </c>
      <c r="FG37">
        <v>22.538399999999999</v>
      </c>
      <c r="FH37">
        <v>0</v>
      </c>
      <c r="FI37">
        <v>100</v>
      </c>
      <c r="FJ37">
        <v>-999.9</v>
      </c>
      <c r="FK37">
        <v>400</v>
      </c>
      <c r="FL37">
        <v>36.266800000000003</v>
      </c>
      <c r="FM37">
        <v>101.40600000000001</v>
      </c>
      <c r="FN37">
        <v>100.739</v>
      </c>
    </row>
    <row r="38" spans="1:170" x14ac:dyDescent="0.25">
      <c r="A38">
        <v>22</v>
      </c>
      <c r="B38">
        <v>1605308011.0999999</v>
      </c>
      <c r="C38">
        <v>4158.5999999046298</v>
      </c>
      <c r="D38" t="s">
        <v>395</v>
      </c>
      <c r="E38" t="s">
        <v>396</v>
      </c>
      <c r="F38" t="s">
        <v>386</v>
      </c>
      <c r="G38" t="s">
        <v>387</v>
      </c>
      <c r="H38">
        <v>1605308003.3499999</v>
      </c>
      <c r="I38">
        <f t="shared" si="0"/>
        <v>1.2106340994036794E-3</v>
      </c>
      <c r="J38">
        <f t="shared" si="1"/>
        <v>4.4848766266726336</v>
      </c>
      <c r="K38">
        <f t="shared" si="2"/>
        <v>394.04943333333301</v>
      </c>
      <c r="L38">
        <f t="shared" si="3"/>
        <v>242.79737602886061</v>
      </c>
      <c r="M38">
        <f t="shared" si="4"/>
        <v>24.715928266980697</v>
      </c>
      <c r="N38">
        <f t="shared" si="5"/>
        <v>40.112861544077688</v>
      </c>
      <c r="O38">
        <f t="shared" si="6"/>
        <v>5.1950570480228324E-2</v>
      </c>
      <c r="P38">
        <f t="shared" si="7"/>
        <v>2.95903189542376</v>
      </c>
      <c r="Q38">
        <f t="shared" si="8"/>
        <v>5.1449140942553165E-2</v>
      </c>
      <c r="R38">
        <f t="shared" si="9"/>
        <v>3.2200361074254127E-2</v>
      </c>
      <c r="S38">
        <f t="shared" si="10"/>
        <v>231.2920160206738</v>
      </c>
      <c r="T38">
        <f t="shared" si="11"/>
        <v>36.741814767057079</v>
      </c>
      <c r="U38">
        <f t="shared" si="12"/>
        <v>35.872196666666703</v>
      </c>
      <c r="V38">
        <f t="shared" si="13"/>
        <v>5.9269777833177697</v>
      </c>
      <c r="W38">
        <f t="shared" si="14"/>
        <v>62.041613733091836</v>
      </c>
      <c r="X38">
        <f t="shared" si="15"/>
        <v>3.6442435272862714</v>
      </c>
      <c r="Y38">
        <f t="shared" si="16"/>
        <v>5.8738696626495059</v>
      </c>
      <c r="Z38">
        <f t="shared" si="17"/>
        <v>2.2827342560314983</v>
      </c>
      <c r="AA38">
        <f t="shared" si="18"/>
        <v>-53.388963783702266</v>
      </c>
      <c r="AB38">
        <f t="shared" si="19"/>
        <v>-26.077932233959242</v>
      </c>
      <c r="AC38">
        <f t="shared" si="20"/>
        <v>-2.0740841594040433</v>
      </c>
      <c r="AD38">
        <f t="shared" si="21"/>
        <v>149.75103584360824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52254.226094347396</v>
      </c>
      <c r="AJ38" t="s">
        <v>286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397</v>
      </c>
      <c r="AQ38">
        <v>1120.1592000000001</v>
      </c>
      <c r="AR38">
        <v>1302.44</v>
      </c>
      <c r="AS38">
        <f t="shared" si="27"/>
        <v>0.1399533183870274</v>
      </c>
      <c r="AT38">
        <v>0.5</v>
      </c>
      <c r="AU38">
        <f t="shared" si="28"/>
        <v>1180.1921007472877</v>
      </c>
      <c r="AV38">
        <f t="shared" si="29"/>
        <v>4.4848766266726336</v>
      </c>
      <c r="AW38">
        <f t="shared" si="30"/>
        <v>82.585900416869933</v>
      </c>
      <c r="AX38">
        <f t="shared" si="31"/>
        <v>1.0169604741869107</v>
      </c>
      <c r="AY38">
        <f t="shared" si="32"/>
        <v>4.2896610672815434E-3</v>
      </c>
      <c r="AZ38">
        <f t="shared" si="33"/>
        <v>1.5045913823285524</v>
      </c>
      <c r="BA38" t="s">
        <v>398</v>
      </c>
      <c r="BB38">
        <v>-22.09</v>
      </c>
      <c r="BC38">
        <f t="shared" si="34"/>
        <v>1324.53</v>
      </c>
      <c r="BD38">
        <f t="shared" si="35"/>
        <v>0.1376192309724959</v>
      </c>
      <c r="BE38">
        <f t="shared" si="36"/>
        <v>0.59669261944418217</v>
      </c>
      <c r="BF38">
        <f t="shared" si="37"/>
        <v>0.31054900583446465</v>
      </c>
      <c r="BG38">
        <f t="shared" si="38"/>
        <v>0.76951136113749108</v>
      </c>
      <c r="BH38">
        <f t="shared" si="39"/>
        <v>1400.00866666667</v>
      </c>
      <c r="BI38">
        <f t="shared" si="40"/>
        <v>1180.1921007472877</v>
      </c>
      <c r="BJ38">
        <f t="shared" si="41"/>
        <v>0.84298913917243712</v>
      </c>
      <c r="BK38">
        <f t="shared" si="42"/>
        <v>0.19597827834487425</v>
      </c>
      <c r="BL38">
        <v>6</v>
      </c>
      <c r="BM38">
        <v>0.5</v>
      </c>
      <c r="BN38" t="s">
        <v>289</v>
      </c>
      <c r="BO38">
        <v>2</v>
      </c>
      <c r="BP38">
        <v>1605308003.3499999</v>
      </c>
      <c r="BQ38">
        <v>394.04943333333301</v>
      </c>
      <c r="BR38">
        <v>400.003533333333</v>
      </c>
      <c r="BS38">
        <v>35.799293333333303</v>
      </c>
      <c r="BT38">
        <v>34.398589999999999</v>
      </c>
      <c r="BU38">
        <v>391.85126666666702</v>
      </c>
      <c r="BV38">
        <v>35.107803333333301</v>
      </c>
      <c r="BW38">
        <v>500.017766666667</v>
      </c>
      <c r="BX38">
        <v>101.69646666666701</v>
      </c>
      <c r="BY38">
        <v>0.10005466</v>
      </c>
      <c r="BZ38">
        <v>35.708726666666699</v>
      </c>
      <c r="CA38">
        <v>35.872196666666703</v>
      </c>
      <c r="CB38">
        <v>999.9</v>
      </c>
      <c r="CC38">
        <v>0</v>
      </c>
      <c r="CD38">
        <v>0</v>
      </c>
      <c r="CE38">
        <v>9999.3996666666699</v>
      </c>
      <c r="CF38">
        <v>0</v>
      </c>
      <c r="CG38">
        <v>289.75510000000003</v>
      </c>
      <c r="CH38">
        <v>1400.00866666667</v>
      </c>
      <c r="CI38">
        <v>0.90000340000000001</v>
      </c>
      <c r="CJ38">
        <v>9.9996459999999995E-2</v>
      </c>
      <c r="CK38">
        <v>0</v>
      </c>
      <c r="CL38">
        <v>1120.8683333333299</v>
      </c>
      <c r="CM38">
        <v>4.9997499999999997</v>
      </c>
      <c r="CN38">
        <v>15561.9</v>
      </c>
      <c r="CO38">
        <v>12178.13</v>
      </c>
      <c r="CP38">
        <v>48</v>
      </c>
      <c r="CQ38">
        <v>49.416333333333299</v>
      </c>
      <c r="CR38">
        <v>48.749866666666698</v>
      </c>
      <c r="CS38">
        <v>49.270666666666699</v>
      </c>
      <c r="CT38">
        <v>49.712200000000003</v>
      </c>
      <c r="CU38">
        <v>1255.5146666666701</v>
      </c>
      <c r="CV38">
        <v>139.494</v>
      </c>
      <c r="CW38">
        <v>0</v>
      </c>
      <c r="CX38">
        <v>241.700000047684</v>
      </c>
      <c r="CY38">
        <v>0</v>
      </c>
      <c r="CZ38">
        <v>1120.1592000000001</v>
      </c>
      <c r="DA38">
        <v>-60.9184615306336</v>
      </c>
      <c r="DB38">
        <v>-847.37692305367898</v>
      </c>
      <c r="DC38">
        <v>15551.796</v>
      </c>
      <c r="DD38">
        <v>15</v>
      </c>
      <c r="DE38">
        <v>1605307618.5</v>
      </c>
      <c r="DF38" t="s">
        <v>394</v>
      </c>
      <c r="DG38">
        <v>1605307618.5</v>
      </c>
      <c r="DH38">
        <v>1605307612.5</v>
      </c>
      <c r="DI38">
        <v>5</v>
      </c>
      <c r="DJ38">
        <v>-0.114</v>
      </c>
      <c r="DK38">
        <v>0.11600000000000001</v>
      </c>
      <c r="DL38">
        <v>2.198</v>
      </c>
      <c r="DM38">
        <v>0.69099999999999995</v>
      </c>
      <c r="DN38">
        <v>400</v>
      </c>
      <c r="DO38">
        <v>34</v>
      </c>
      <c r="DP38">
        <v>0.17</v>
      </c>
      <c r="DQ38">
        <v>0.06</v>
      </c>
      <c r="DR38">
        <v>4.4910428339650004</v>
      </c>
      <c r="DS38">
        <v>-0.59627725126528497</v>
      </c>
      <c r="DT38">
        <v>5.3505522779751798E-2</v>
      </c>
      <c r="DU38">
        <v>0</v>
      </c>
      <c r="DV38">
        <v>-5.9575283870967697</v>
      </c>
      <c r="DW38">
        <v>0.70153451612906004</v>
      </c>
      <c r="DX38">
        <v>6.4498905972055806E-2</v>
      </c>
      <c r="DY38">
        <v>0</v>
      </c>
      <c r="DZ38">
        <v>1.40117870967742</v>
      </c>
      <c r="EA38">
        <v>-0.11920451612904</v>
      </c>
      <c r="EB38">
        <v>8.9483088119002904E-3</v>
      </c>
      <c r="EC38">
        <v>1</v>
      </c>
      <c r="ED38">
        <v>1</v>
      </c>
      <c r="EE38">
        <v>3</v>
      </c>
      <c r="EF38" t="s">
        <v>291</v>
      </c>
      <c r="EG38">
        <v>100</v>
      </c>
      <c r="EH38">
        <v>100</v>
      </c>
      <c r="EI38">
        <v>2.198</v>
      </c>
      <c r="EJ38">
        <v>0.6915</v>
      </c>
      <c r="EK38">
        <v>2.1983500000001199</v>
      </c>
      <c r="EL38">
        <v>0</v>
      </c>
      <c r="EM38">
        <v>0</v>
      </c>
      <c r="EN38">
        <v>0</v>
      </c>
      <c r="EO38">
        <v>0.69149000000000904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6.5</v>
      </c>
      <c r="EX38">
        <v>6.6</v>
      </c>
      <c r="EY38">
        <v>2</v>
      </c>
      <c r="EZ38">
        <v>510.51299999999998</v>
      </c>
      <c r="FA38">
        <v>519.45500000000004</v>
      </c>
      <c r="FB38">
        <v>34.409799999999997</v>
      </c>
      <c r="FC38">
        <v>33.216299999999997</v>
      </c>
      <c r="FD38">
        <v>30.0001</v>
      </c>
      <c r="FE38">
        <v>33.057600000000001</v>
      </c>
      <c r="FF38">
        <v>33.012</v>
      </c>
      <c r="FG38">
        <v>22.545100000000001</v>
      </c>
      <c r="FH38">
        <v>0</v>
      </c>
      <c r="FI38">
        <v>100</v>
      </c>
      <c r="FJ38">
        <v>-999.9</v>
      </c>
      <c r="FK38">
        <v>400</v>
      </c>
      <c r="FL38">
        <v>35.609099999999998</v>
      </c>
      <c r="FM38">
        <v>101.40600000000001</v>
      </c>
      <c r="FN38">
        <v>100.73699999999999</v>
      </c>
    </row>
    <row r="39" spans="1:170" x14ac:dyDescent="0.25">
      <c r="A39">
        <v>23</v>
      </c>
      <c r="B39">
        <v>1605308139.5999999</v>
      </c>
      <c r="C39">
        <v>4287.0999999046298</v>
      </c>
      <c r="D39" t="s">
        <v>399</v>
      </c>
      <c r="E39" t="s">
        <v>400</v>
      </c>
      <c r="F39" t="s">
        <v>357</v>
      </c>
      <c r="G39" t="s">
        <v>401</v>
      </c>
      <c r="H39">
        <v>1605308131.8499999</v>
      </c>
      <c r="I39">
        <f t="shared" si="0"/>
        <v>6.4712916310735822E-4</v>
      </c>
      <c r="J39">
        <f t="shared" si="1"/>
        <v>5.045475196532454</v>
      </c>
      <c r="K39">
        <f t="shared" si="2"/>
        <v>393.638466666667</v>
      </c>
      <c r="L39">
        <f t="shared" si="3"/>
        <v>60.23761854664599</v>
      </c>
      <c r="M39">
        <f t="shared" si="4"/>
        <v>6.1322422372119227</v>
      </c>
      <c r="N39">
        <f t="shared" si="5"/>
        <v>40.072740087084291</v>
      </c>
      <c r="O39">
        <f t="shared" si="6"/>
        <v>2.5018324788859979E-2</v>
      </c>
      <c r="P39">
        <f t="shared" si="7"/>
        <v>2.9595055166064101</v>
      </c>
      <c r="Q39">
        <f t="shared" si="8"/>
        <v>2.4901421128244679E-2</v>
      </c>
      <c r="R39">
        <f t="shared" si="9"/>
        <v>1.5573845871719356E-2</v>
      </c>
      <c r="S39">
        <f t="shared" si="10"/>
        <v>231.2862055116295</v>
      </c>
      <c r="T39">
        <f t="shared" si="11"/>
        <v>36.871066945114379</v>
      </c>
      <c r="U39">
        <f t="shared" si="12"/>
        <v>36.382706666666699</v>
      </c>
      <c r="V39">
        <f t="shared" si="13"/>
        <v>6.0955269939743246</v>
      </c>
      <c r="W39">
        <f t="shared" si="14"/>
        <v>60.923320804280536</v>
      </c>
      <c r="X39">
        <f t="shared" si="15"/>
        <v>3.575627782012472</v>
      </c>
      <c r="Y39">
        <f t="shared" si="16"/>
        <v>5.8690625113811015</v>
      </c>
      <c r="Z39">
        <f t="shared" si="17"/>
        <v>2.5198992119618526</v>
      </c>
      <c r="AA39">
        <f t="shared" si="18"/>
        <v>-28.538396093034496</v>
      </c>
      <c r="AB39">
        <f t="shared" si="19"/>
        <v>-109.90639305454926</v>
      </c>
      <c r="AC39">
        <f t="shared" si="20"/>
        <v>-8.7609743899991717</v>
      </c>
      <c r="AD39">
        <f t="shared" si="21"/>
        <v>84.080441974046579</v>
      </c>
      <c r="AE39">
        <v>15</v>
      </c>
      <c r="AF39">
        <v>3</v>
      </c>
      <c r="AG39">
        <f t="shared" si="22"/>
        <v>1</v>
      </c>
      <c r="AH39">
        <f t="shared" si="23"/>
        <v>0</v>
      </c>
      <c r="AI39">
        <f t="shared" si="24"/>
        <v>52270.297756407359</v>
      </c>
      <c r="AJ39" t="s">
        <v>286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402</v>
      </c>
      <c r="AQ39">
        <v>1002.62</v>
      </c>
      <c r="AR39">
        <v>1171.97</v>
      </c>
      <c r="AS39">
        <f t="shared" si="27"/>
        <v>0.14450028584349428</v>
      </c>
      <c r="AT39">
        <v>0.5</v>
      </c>
      <c r="AU39">
        <f t="shared" si="28"/>
        <v>1180.1600637722106</v>
      </c>
      <c r="AV39">
        <f t="shared" si="29"/>
        <v>5.045475196532454</v>
      </c>
      <c r="AW39">
        <f t="shared" si="30"/>
        <v>85.266733278080437</v>
      </c>
      <c r="AX39">
        <f t="shared" si="31"/>
        <v>0.37970255211310872</v>
      </c>
      <c r="AY39">
        <f t="shared" si="32"/>
        <v>4.7647966144311483E-3</v>
      </c>
      <c r="AZ39">
        <f t="shared" si="33"/>
        <v>1.7834159577463584</v>
      </c>
      <c r="BA39" t="s">
        <v>403</v>
      </c>
      <c r="BB39">
        <v>726.97</v>
      </c>
      <c r="BC39">
        <f t="shared" si="34"/>
        <v>445</v>
      </c>
      <c r="BD39">
        <f t="shared" si="35"/>
        <v>0.38056179775280902</v>
      </c>
      <c r="BE39">
        <f t="shared" si="36"/>
        <v>0.82446521058257827</v>
      </c>
      <c r="BF39">
        <f t="shared" si="37"/>
        <v>0.37098043444925438</v>
      </c>
      <c r="BG39">
        <f t="shared" si="38"/>
        <v>0.82074431580651619</v>
      </c>
      <c r="BH39">
        <f t="shared" si="39"/>
        <v>1399.97033333333</v>
      </c>
      <c r="BI39">
        <f t="shared" si="40"/>
        <v>1180.1600637722106</v>
      </c>
      <c r="BJ39">
        <f t="shared" si="41"/>
        <v>0.84298933746849403</v>
      </c>
      <c r="BK39">
        <f t="shared" si="42"/>
        <v>0.19597867493698834</v>
      </c>
      <c r="BL39">
        <v>6</v>
      </c>
      <c r="BM39">
        <v>0.5</v>
      </c>
      <c r="BN39" t="s">
        <v>289</v>
      </c>
      <c r="BO39">
        <v>2</v>
      </c>
      <c r="BP39">
        <v>1605308131.8499999</v>
      </c>
      <c r="BQ39">
        <v>393.638466666667</v>
      </c>
      <c r="BR39">
        <v>399.99866666666702</v>
      </c>
      <c r="BS39">
        <v>35.123743333333302</v>
      </c>
      <c r="BT39">
        <v>34.374470000000002</v>
      </c>
      <c r="BU39">
        <v>391.44016666666698</v>
      </c>
      <c r="BV39">
        <v>34.432250000000003</v>
      </c>
      <c r="BW39">
        <v>500.00409999999999</v>
      </c>
      <c r="BX39">
        <v>101.7009</v>
      </c>
      <c r="BY39">
        <v>9.9974356666666694E-2</v>
      </c>
      <c r="BZ39">
        <v>35.6938666666667</v>
      </c>
      <c r="CA39">
        <v>36.382706666666699</v>
      </c>
      <c r="CB39">
        <v>999.9</v>
      </c>
      <c r="CC39">
        <v>0</v>
      </c>
      <c r="CD39">
        <v>0</v>
      </c>
      <c r="CE39">
        <v>10001.649666666701</v>
      </c>
      <c r="CF39">
        <v>0</v>
      </c>
      <c r="CG39">
        <v>320.85416666666703</v>
      </c>
      <c r="CH39">
        <v>1399.97033333333</v>
      </c>
      <c r="CI39">
        <v>0.89999859999999998</v>
      </c>
      <c r="CJ39">
        <v>0.10000133999999999</v>
      </c>
      <c r="CK39">
        <v>0</v>
      </c>
      <c r="CL39">
        <v>1004.8382</v>
      </c>
      <c r="CM39">
        <v>4.9997499999999997</v>
      </c>
      <c r="CN39">
        <v>13996.3766666667</v>
      </c>
      <c r="CO39">
        <v>12177.8</v>
      </c>
      <c r="CP39">
        <v>48.445399999999999</v>
      </c>
      <c r="CQ39">
        <v>49.7706666666666</v>
      </c>
      <c r="CR39">
        <v>49.233199999999997</v>
      </c>
      <c r="CS39">
        <v>49.612333333333297</v>
      </c>
      <c r="CT39">
        <v>50.1332666666667</v>
      </c>
      <c r="CU39">
        <v>1255.473</v>
      </c>
      <c r="CV39">
        <v>139.499666666667</v>
      </c>
      <c r="CW39">
        <v>0</v>
      </c>
      <c r="CX39">
        <v>127.799999952316</v>
      </c>
      <c r="CY39">
        <v>0</v>
      </c>
      <c r="CZ39">
        <v>1002.62</v>
      </c>
      <c r="DA39">
        <v>-184.42923077283399</v>
      </c>
      <c r="DB39">
        <v>-2595.6846152176699</v>
      </c>
      <c r="DC39">
        <v>13965.888000000001</v>
      </c>
      <c r="DD39">
        <v>15</v>
      </c>
      <c r="DE39">
        <v>1605307618.5</v>
      </c>
      <c r="DF39" t="s">
        <v>394</v>
      </c>
      <c r="DG39">
        <v>1605307618.5</v>
      </c>
      <c r="DH39">
        <v>1605307612.5</v>
      </c>
      <c r="DI39">
        <v>5</v>
      </c>
      <c r="DJ39">
        <v>-0.114</v>
      </c>
      <c r="DK39">
        <v>0.11600000000000001</v>
      </c>
      <c r="DL39">
        <v>2.198</v>
      </c>
      <c r="DM39">
        <v>0.69099999999999995</v>
      </c>
      <c r="DN39">
        <v>400</v>
      </c>
      <c r="DO39">
        <v>34</v>
      </c>
      <c r="DP39">
        <v>0.17</v>
      </c>
      <c r="DQ39">
        <v>0.06</v>
      </c>
      <c r="DR39">
        <v>5.0392940015925802</v>
      </c>
      <c r="DS39">
        <v>0.204555064183853</v>
      </c>
      <c r="DT39">
        <v>2.7822794228308301E-2</v>
      </c>
      <c r="DU39">
        <v>1</v>
      </c>
      <c r="DV39">
        <v>-6.3530606451612899</v>
      </c>
      <c r="DW39">
        <v>-0.43951064516128302</v>
      </c>
      <c r="DX39">
        <v>4.2393614928200499E-2</v>
      </c>
      <c r="DY39">
        <v>0</v>
      </c>
      <c r="DZ39">
        <v>0.74197996774193498</v>
      </c>
      <c r="EA39">
        <v>0.55144369354838596</v>
      </c>
      <c r="EB39">
        <v>4.1367207734788601E-2</v>
      </c>
      <c r="EC39">
        <v>0</v>
      </c>
      <c r="ED39">
        <v>1</v>
      </c>
      <c r="EE39">
        <v>3</v>
      </c>
      <c r="EF39" t="s">
        <v>291</v>
      </c>
      <c r="EG39">
        <v>100</v>
      </c>
      <c r="EH39">
        <v>100</v>
      </c>
      <c r="EI39">
        <v>2.198</v>
      </c>
      <c r="EJ39">
        <v>0.6915</v>
      </c>
      <c r="EK39">
        <v>2.1983500000001199</v>
      </c>
      <c r="EL39">
        <v>0</v>
      </c>
      <c r="EM39">
        <v>0</v>
      </c>
      <c r="EN39">
        <v>0</v>
      </c>
      <c r="EO39">
        <v>0.69149000000000904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8.6999999999999993</v>
      </c>
      <c r="EX39">
        <v>8.8000000000000007</v>
      </c>
      <c r="EY39">
        <v>2</v>
      </c>
      <c r="EZ39">
        <v>476.28300000000002</v>
      </c>
      <c r="FA39">
        <v>519.92200000000003</v>
      </c>
      <c r="FB39">
        <v>34.409799999999997</v>
      </c>
      <c r="FC39">
        <v>33.237099999999998</v>
      </c>
      <c r="FD39">
        <v>30.0002</v>
      </c>
      <c r="FE39">
        <v>33.078200000000002</v>
      </c>
      <c r="FF39">
        <v>33.026699999999998</v>
      </c>
      <c r="FG39">
        <v>22.5457</v>
      </c>
      <c r="FH39">
        <v>0</v>
      </c>
      <c r="FI39">
        <v>100</v>
      </c>
      <c r="FJ39">
        <v>-999.9</v>
      </c>
      <c r="FK39">
        <v>400</v>
      </c>
      <c r="FL39">
        <v>35.786799999999999</v>
      </c>
      <c r="FM39">
        <v>101.40600000000001</v>
      </c>
      <c r="FN39">
        <v>100.74299999999999</v>
      </c>
    </row>
    <row r="40" spans="1:170" x14ac:dyDescent="0.25">
      <c r="A40">
        <v>24</v>
      </c>
      <c r="B40">
        <v>1605308349.0999999</v>
      </c>
      <c r="C40">
        <v>4496.5999999046298</v>
      </c>
      <c r="D40" t="s">
        <v>404</v>
      </c>
      <c r="E40" t="s">
        <v>405</v>
      </c>
      <c r="F40" t="s">
        <v>357</v>
      </c>
      <c r="G40" t="s">
        <v>401</v>
      </c>
      <c r="H40">
        <v>1605308341.0999999</v>
      </c>
      <c r="I40">
        <f t="shared" si="0"/>
        <v>9.0040970847614756E-4</v>
      </c>
      <c r="J40">
        <f t="shared" si="1"/>
        <v>5.2959665553676833</v>
      </c>
      <c r="K40">
        <f t="shared" si="2"/>
        <v>393.221967741936</v>
      </c>
      <c r="L40">
        <f t="shared" si="3"/>
        <v>138.72054159523921</v>
      </c>
      <c r="M40">
        <f t="shared" si="4"/>
        <v>14.122629742424904</v>
      </c>
      <c r="N40">
        <f t="shared" si="5"/>
        <v>40.032486848347901</v>
      </c>
      <c r="O40">
        <f t="shared" si="6"/>
        <v>3.4995939634251891E-2</v>
      </c>
      <c r="P40">
        <f t="shared" si="7"/>
        <v>2.9595112200351883</v>
      </c>
      <c r="Q40">
        <f t="shared" si="8"/>
        <v>3.476765668577092E-2</v>
      </c>
      <c r="R40">
        <f t="shared" si="9"/>
        <v>2.1750171458984995E-2</v>
      </c>
      <c r="S40">
        <f t="shared" si="10"/>
        <v>231.29319792388341</v>
      </c>
      <c r="T40">
        <f t="shared" si="11"/>
        <v>36.970541435751677</v>
      </c>
      <c r="U40">
        <f t="shared" si="12"/>
        <v>36.421199999999999</v>
      </c>
      <c r="V40">
        <f t="shared" si="13"/>
        <v>6.1084029842544059</v>
      </c>
      <c r="W40">
        <f t="shared" si="14"/>
        <v>60.743737183147807</v>
      </c>
      <c r="X40">
        <f t="shared" si="15"/>
        <v>3.597513006762072</v>
      </c>
      <c r="Y40">
        <f t="shared" si="16"/>
        <v>5.9224426641963897</v>
      </c>
      <c r="Z40">
        <f t="shared" si="17"/>
        <v>2.5108899774923339</v>
      </c>
      <c r="AA40">
        <f t="shared" si="18"/>
        <v>-39.708068143798108</v>
      </c>
      <c r="AB40">
        <f t="shared" si="19"/>
        <v>-89.814537521300394</v>
      </c>
      <c r="AC40">
        <f t="shared" si="20"/>
        <v>-7.1664279991702973</v>
      </c>
      <c r="AD40">
        <f t="shared" si="21"/>
        <v>94.604164259614606</v>
      </c>
      <c r="AE40">
        <v>2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52242.747025203927</v>
      </c>
      <c r="AJ40" t="s">
        <v>286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406</v>
      </c>
      <c r="AQ40">
        <v>909.73403846153894</v>
      </c>
      <c r="AR40">
        <v>1089.47</v>
      </c>
      <c r="AS40">
        <f t="shared" si="27"/>
        <v>0.16497559504939197</v>
      </c>
      <c r="AT40">
        <v>0.5</v>
      </c>
      <c r="AU40">
        <f t="shared" si="28"/>
        <v>1180.1956846183023</v>
      </c>
      <c r="AV40">
        <f t="shared" si="29"/>
        <v>5.2959665553676833</v>
      </c>
      <c r="AW40">
        <f t="shared" si="30"/>
        <v>97.351742672314472</v>
      </c>
      <c r="AX40">
        <f t="shared" si="31"/>
        <v>1.0960191652822013</v>
      </c>
      <c r="AY40">
        <f t="shared" si="32"/>
        <v>4.9768984175565575E-3</v>
      </c>
      <c r="AZ40">
        <f t="shared" si="33"/>
        <v>1.994189835424564</v>
      </c>
      <c r="BA40" t="s">
        <v>407</v>
      </c>
      <c r="BB40">
        <v>-104.61</v>
      </c>
      <c r="BC40">
        <f t="shared" si="34"/>
        <v>1194.08</v>
      </c>
      <c r="BD40">
        <f t="shared" si="35"/>
        <v>0.15052254584153582</v>
      </c>
      <c r="BE40">
        <f t="shared" si="36"/>
        <v>0.64532523041919498</v>
      </c>
      <c r="BF40">
        <f t="shared" si="37"/>
        <v>0.48058633335458556</v>
      </c>
      <c r="BG40">
        <f t="shared" si="38"/>
        <v>0.85314041268851648</v>
      </c>
      <c r="BH40">
        <f t="shared" si="39"/>
        <v>1400.0125806451599</v>
      </c>
      <c r="BI40">
        <f t="shared" si="40"/>
        <v>1180.1956846183023</v>
      </c>
      <c r="BJ40">
        <f t="shared" si="41"/>
        <v>0.84298934233465195</v>
      </c>
      <c r="BK40">
        <f t="shared" si="42"/>
        <v>0.19597868466930382</v>
      </c>
      <c r="BL40">
        <v>6</v>
      </c>
      <c r="BM40">
        <v>0.5</v>
      </c>
      <c r="BN40" t="s">
        <v>289</v>
      </c>
      <c r="BO40">
        <v>2</v>
      </c>
      <c r="BP40">
        <v>1605308341.0999999</v>
      </c>
      <c r="BQ40">
        <v>393.221967741936</v>
      </c>
      <c r="BR40">
        <v>400.00180645161299</v>
      </c>
      <c r="BS40">
        <v>35.336829032258102</v>
      </c>
      <c r="BT40">
        <v>34.294548387096803</v>
      </c>
      <c r="BU40">
        <v>391.02377419354798</v>
      </c>
      <c r="BV40">
        <v>34.645338709677397</v>
      </c>
      <c r="BW40">
        <v>500.014322580645</v>
      </c>
      <c r="BX40">
        <v>101.706290322581</v>
      </c>
      <c r="BY40">
        <v>0.100043332258065</v>
      </c>
      <c r="BZ40">
        <v>35.858287096774198</v>
      </c>
      <c r="CA40">
        <v>36.421199999999999</v>
      </c>
      <c r="CB40">
        <v>999.9</v>
      </c>
      <c r="CC40">
        <v>0</v>
      </c>
      <c r="CD40">
        <v>0</v>
      </c>
      <c r="CE40">
        <v>10001.1519354839</v>
      </c>
      <c r="CF40">
        <v>0</v>
      </c>
      <c r="CG40">
        <v>302.711064516129</v>
      </c>
      <c r="CH40">
        <v>1400.0125806451599</v>
      </c>
      <c r="CI40">
        <v>0.89999667741935496</v>
      </c>
      <c r="CJ40">
        <v>0.100003270967742</v>
      </c>
      <c r="CK40">
        <v>0</v>
      </c>
      <c r="CL40">
        <v>910.40899999999999</v>
      </c>
      <c r="CM40">
        <v>4.9997499999999997</v>
      </c>
      <c r="CN40">
        <v>12729.5064516129</v>
      </c>
      <c r="CO40">
        <v>12178.154838709699</v>
      </c>
      <c r="CP40">
        <v>48.860709677419401</v>
      </c>
      <c r="CQ40">
        <v>50.066064516129003</v>
      </c>
      <c r="CR40">
        <v>49.648935483871</v>
      </c>
      <c r="CS40">
        <v>49.8486451612903</v>
      </c>
      <c r="CT40">
        <v>50.54</v>
      </c>
      <c r="CU40">
        <v>1255.50870967742</v>
      </c>
      <c r="CV40">
        <v>139.50387096774199</v>
      </c>
      <c r="CW40">
        <v>0</v>
      </c>
      <c r="CX40">
        <v>208.700000047684</v>
      </c>
      <c r="CY40">
        <v>0</v>
      </c>
      <c r="CZ40">
        <v>909.73403846153894</v>
      </c>
      <c r="DA40">
        <v>-62.7256410617264</v>
      </c>
      <c r="DB40">
        <v>-894.557265588625</v>
      </c>
      <c r="DC40">
        <v>12719.746153846199</v>
      </c>
      <c r="DD40">
        <v>15</v>
      </c>
      <c r="DE40">
        <v>1605307618.5</v>
      </c>
      <c r="DF40" t="s">
        <v>394</v>
      </c>
      <c r="DG40">
        <v>1605307618.5</v>
      </c>
      <c r="DH40">
        <v>1605307612.5</v>
      </c>
      <c r="DI40">
        <v>5</v>
      </c>
      <c r="DJ40">
        <v>-0.114</v>
      </c>
      <c r="DK40">
        <v>0.11600000000000001</v>
      </c>
      <c r="DL40">
        <v>2.198</v>
      </c>
      <c r="DM40">
        <v>0.69099999999999995</v>
      </c>
      <c r="DN40">
        <v>400</v>
      </c>
      <c r="DO40">
        <v>34</v>
      </c>
      <c r="DP40">
        <v>0.17</v>
      </c>
      <c r="DQ40">
        <v>0.06</v>
      </c>
      <c r="DR40">
        <v>5.2965106689558601</v>
      </c>
      <c r="DS40">
        <v>-0.163258979260064</v>
      </c>
      <c r="DT40">
        <v>2.3542875858159201E-2</v>
      </c>
      <c r="DU40">
        <v>1</v>
      </c>
      <c r="DV40">
        <v>-6.7798532258064501</v>
      </c>
      <c r="DW40">
        <v>0.14251838709679801</v>
      </c>
      <c r="DX40">
        <v>2.6116598403598E-2</v>
      </c>
      <c r="DY40">
        <v>1</v>
      </c>
      <c r="DZ40">
        <v>1.04227870967742</v>
      </c>
      <c r="EA40">
        <v>0.117309677419353</v>
      </c>
      <c r="EB40">
        <v>9.2750942059159694E-3</v>
      </c>
      <c r="EC40">
        <v>1</v>
      </c>
      <c r="ED40">
        <v>3</v>
      </c>
      <c r="EE40">
        <v>3</v>
      </c>
      <c r="EF40" t="s">
        <v>408</v>
      </c>
      <c r="EG40">
        <v>100</v>
      </c>
      <c r="EH40">
        <v>100</v>
      </c>
      <c r="EI40">
        <v>2.198</v>
      </c>
      <c r="EJ40">
        <v>0.6915</v>
      </c>
      <c r="EK40">
        <v>2.1983500000001199</v>
      </c>
      <c r="EL40">
        <v>0</v>
      </c>
      <c r="EM40">
        <v>0</v>
      </c>
      <c r="EN40">
        <v>0</v>
      </c>
      <c r="EO40">
        <v>0.69149000000000904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12.2</v>
      </c>
      <c r="EX40">
        <v>12.3</v>
      </c>
      <c r="EY40">
        <v>2</v>
      </c>
      <c r="EZ40">
        <v>492.93</v>
      </c>
      <c r="FA40">
        <v>519.60400000000004</v>
      </c>
      <c r="FB40">
        <v>34.494300000000003</v>
      </c>
      <c r="FC40">
        <v>33.290599999999998</v>
      </c>
      <c r="FD40">
        <v>30.0001</v>
      </c>
      <c r="FE40">
        <v>33.122300000000003</v>
      </c>
      <c r="FF40">
        <v>33.071100000000001</v>
      </c>
      <c r="FG40">
        <v>22.548500000000001</v>
      </c>
      <c r="FH40">
        <v>0</v>
      </c>
      <c r="FI40">
        <v>100</v>
      </c>
      <c r="FJ40">
        <v>-999.9</v>
      </c>
      <c r="FK40">
        <v>400</v>
      </c>
      <c r="FL40">
        <v>35.090200000000003</v>
      </c>
      <c r="FM40">
        <v>101.402</v>
      </c>
      <c r="FN40">
        <v>100.736</v>
      </c>
    </row>
    <row r="41" spans="1:170" x14ac:dyDescent="0.25">
      <c r="A41">
        <v>25</v>
      </c>
      <c r="B41">
        <v>1605308491.5999999</v>
      </c>
      <c r="C41">
        <v>4639.0999999046298</v>
      </c>
      <c r="D41" t="s">
        <v>409</v>
      </c>
      <c r="E41" t="s">
        <v>410</v>
      </c>
      <c r="F41" t="s">
        <v>411</v>
      </c>
      <c r="G41" t="s">
        <v>412</v>
      </c>
      <c r="H41">
        <v>1605308483.8499999</v>
      </c>
      <c r="I41">
        <f t="shared" si="0"/>
        <v>1.3039085055600726E-3</v>
      </c>
      <c r="J41">
        <f t="shared" si="1"/>
        <v>7.9567403662669962</v>
      </c>
      <c r="K41">
        <f t="shared" si="2"/>
        <v>389.84326666666698</v>
      </c>
      <c r="L41">
        <f t="shared" si="3"/>
        <v>160.23815866266119</v>
      </c>
      <c r="M41">
        <f t="shared" si="4"/>
        <v>16.313484097636788</v>
      </c>
      <c r="N41">
        <f t="shared" si="5"/>
        <v>39.68906023643288</v>
      </c>
      <c r="O41">
        <f t="shared" si="6"/>
        <v>5.8489883911755719E-2</v>
      </c>
      <c r="P41">
        <f t="shared" si="7"/>
        <v>2.9595227331070992</v>
      </c>
      <c r="Q41">
        <f t="shared" si="8"/>
        <v>5.7855209873261947E-2</v>
      </c>
      <c r="R41">
        <f t="shared" si="9"/>
        <v>3.621595513781288E-2</v>
      </c>
      <c r="S41">
        <f t="shared" si="10"/>
        <v>231.28942007511336</v>
      </c>
      <c r="T41">
        <f t="shared" si="11"/>
        <v>36.760044119796333</v>
      </c>
      <c r="U41">
        <f t="shared" si="12"/>
        <v>35.581290000000003</v>
      </c>
      <c r="V41">
        <f t="shared" si="13"/>
        <v>5.8327553032762971</v>
      </c>
      <c r="W41">
        <f t="shared" si="14"/>
        <v>61.911238231189181</v>
      </c>
      <c r="X41">
        <f t="shared" si="15"/>
        <v>3.6450722451480608</v>
      </c>
      <c r="Y41">
        <f t="shared" si="16"/>
        <v>5.8875776826440109</v>
      </c>
      <c r="Z41">
        <f t="shared" si="17"/>
        <v>2.1876830581282363</v>
      </c>
      <c r="AA41">
        <f t="shared" si="18"/>
        <v>-57.502365095199202</v>
      </c>
      <c r="AB41">
        <f t="shared" si="19"/>
        <v>27.084787628398566</v>
      </c>
      <c r="AC41">
        <f t="shared" si="20"/>
        <v>2.1512063955780882</v>
      </c>
      <c r="AD41">
        <f t="shared" si="21"/>
        <v>203.02304900389083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52261.250950022724</v>
      </c>
      <c r="AJ41" t="s">
        <v>286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413</v>
      </c>
      <c r="AQ41">
        <v>1004.57392307692</v>
      </c>
      <c r="AR41">
        <v>1195.3900000000001</v>
      </c>
      <c r="AS41">
        <f t="shared" si="27"/>
        <v>0.15962662973847874</v>
      </c>
      <c r="AT41">
        <v>0.5</v>
      </c>
      <c r="AU41">
        <f t="shared" si="28"/>
        <v>1180.1761207473387</v>
      </c>
      <c r="AV41">
        <f t="shared" si="29"/>
        <v>7.9567403662669962</v>
      </c>
      <c r="AW41">
        <f t="shared" si="30"/>
        <v>94.193768326364804</v>
      </c>
      <c r="AX41">
        <f t="shared" si="31"/>
        <v>0.39009862889935504</v>
      </c>
      <c r="AY41">
        <f t="shared" si="32"/>
        <v>7.2315374765241072E-3</v>
      </c>
      <c r="AZ41">
        <f t="shared" si="33"/>
        <v>1.7288834606279118</v>
      </c>
      <c r="BA41" t="s">
        <v>414</v>
      </c>
      <c r="BB41">
        <v>729.07</v>
      </c>
      <c r="BC41">
        <f t="shared" si="34"/>
        <v>466.32000000000005</v>
      </c>
      <c r="BD41">
        <f t="shared" si="35"/>
        <v>0.40919556725656225</v>
      </c>
      <c r="BE41">
        <f t="shared" si="36"/>
        <v>0.81590281917560525</v>
      </c>
      <c r="BF41">
        <f t="shared" si="37"/>
        <v>0.39760549586704652</v>
      </c>
      <c r="BG41">
        <f t="shared" si="38"/>
        <v>0.81154775109165012</v>
      </c>
      <c r="BH41">
        <f t="shared" si="39"/>
        <v>1399.98933333333</v>
      </c>
      <c r="BI41">
        <f t="shared" si="40"/>
        <v>1180.1761207473387</v>
      </c>
      <c r="BJ41">
        <f t="shared" si="41"/>
        <v>0.84298936616708142</v>
      </c>
      <c r="BK41">
        <f t="shared" si="42"/>
        <v>0.19597873233416285</v>
      </c>
      <c r="BL41">
        <v>6</v>
      </c>
      <c r="BM41">
        <v>0.5</v>
      </c>
      <c r="BN41" t="s">
        <v>289</v>
      </c>
      <c r="BO41">
        <v>2</v>
      </c>
      <c r="BP41">
        <v>1605308483.8499999</v>
      </c>
      <c r="BQ41">
        <v>389.84326666666698</v>
      </c>
      <c r="BR41">
        <v>400.00110000000001</v>
      </c>
      <c r="BS41">
        <v>35.803489999999996</v>
      </c>
      <c r="BT41">
        <v>34.294856666666703</v>
      </c>
      <c r="BU41">
        <v>387.64496666666702</v>
      </c>
      <c r="BV41">
        <v>35.112003333333298</v>
      </c>
      <c r="BW41">
        <v>500.01176666666697</v>
      </c>
      <c r="BX41">
        <v>101.707733333333</v>
      </c>
      <c r="BY41">
        <v>0.100002313333333</v>
      </c>
      <c r="BZ41">
        <v>35.7510433333333</v>
      </c>
      <c r="CA41">
        <v>35.581290000000003</v>
      </c>
      <c r="CB41">
        <v>999.9</v>
      </c>
      <c r="CC41">
        <v>0</v>
      </c>
      <c r="CD41">
        <v>0</v>
      </c>
      <c r="CE41">
        <v>10001.0753333333</v>
      </c>
      <c r="CF41">
        <v>0</v>
      </c>
      <c r="CG41">
        <v>334.96266666666702</v>
      </c>
      <c r="CH41">
        <v>1399.98933333333</v>
      </c>
      <c r="CI41">
        <v>0.89999813333333301</v>
      </c>
      <c r="CJ41">
        <v>0.100001863333333</v>
      </c>
      <c r="CK41">
        <v>0</v>
      </c>
      <c r="CL41">
        <v>1005.2886999999999</v>
      </c>
      <c r="CM41">
        <v>4.9997499999999997</v>
      </c>
      <c r="CN41">
        <v>14078.9766666667</v>
      </c>
      <c r="CO41">
        <v>12177.9566666667</v>
      </c>
      <c r="CP41">
        <v>49.174599999999998</v>
      </c>
      <c r="CQ41">
        <v>50.237400000000001</v>
      </c>
      <c r="CR41">
        <v>49.928733333333298</v>
      </c>
      <c r="CS41">
        <v>50.0662666666666</v>
      </c>
      <c r="CT41">
        <v>50.7582666666667</v>
      </c>
      <c r="CU41">
        <v>1255.4866666666701</v>
      </c>
      <c r="CV41">
        <v>139.50266666666701</v>
      </c>
      <c r="CW41">
        <v>0</v>
      </c>
      <c r="CX41">
        <v>141.59999990463299</v>
      </c>
      <c r="CY41">
        <v>0</v>
      </c>
      <c r="CZ41">
        <v>1004.57392307692</v>
      </c>
      <c r="DA41">
        <v>-235.18365781397</v>
      </c>
      <c r="DB41">
        <v>-3286.2837562525401</v>
      </c>
      <c r="DC41">
        <v>14069.169230769199</v>
      </c>
      <c r="DD41">
        <v>15</v>
      </c>
      <c r="DE41">
        <v>1605307618.5</v>
      </c>
      <c r="DF41" t="s">
        <v>394</v>
      </c>
      <c r="DG41">
        <v>1605307618.5</v>
      </c>
      <c r="DH41">
        <v>1605307612.5</v>
      </c>
      <c r="DI41">
        <v>5</v>
      </c>
      <c r="DJ41">
        <v>-0.114</v>
      </c>
      <c r="DK41">
        <v>0.11600000000000001</v>
      </c>
      <c r="DL41">
        <v>2.198</v>
      </c>
      <c r="DM41">
        <v>0.69099999999999995</v>
      </c>
      <c r="DN41">
        <v>400</v>
      </c>
      <c r="DO41">
        <v>34</v>
      </c>
      <c r="DP41">
        <v>0.17</v>
      </c>
      <c r="DQ41">
        <v>0.06</v>
      </c>
      <c r="DR41">
        <v>7.9768966725397998</v>
      </c>
      <c r="DS41">
        <v>-1.18450955528726</v>
      </c>
      <c r="DT41">
        <v>9.1623330359159094E-2</v>
      </c>
      <c r="DU41">
        <v>0</v>
      </c>
      <c r="DV41">
        <v>-10.1689806451613</v>
      </c>
      <c r="DW41">
        <v>1.2285629032258401</v>
      </c>
      <c r="DX41">
        <v>9.58224615709658E-2</v>
      </c>
      <c r="DY41">
        <v>0</v>
      </c>
      <c r="DZ41">
        <v>1.5017341935483901</v>
      </c>
      <c r="EA41">
        <v>0.55600354838709098</v>
      </c>
      <c r="EB41">
        <v>4.1574769549082499E-2</v>
      </c>
      <c r="EC41">
        <v>0</v>
      </c>
      <c r="ED41">
        <v>0</v>
      </c>
      <c r="EE41">
        <v>3</v>
      </c>
      <c r="EF41" t="s">
        <v>302</v>
      </c>
      <c r="EG41">
        <v>100</v>
      </c>
      <c r="EH41">
        <v>100</v>
      </c>
      <c r="EI41">
        <v>2.198</v>
      </c>
      <c r="EJ41">
        <v>0.6915</v>
      </c>
      <c r="EK41">
        <v>2.1983500000001199</v>
      </c>
      <c r="EL41">
        <v>0</v>
      </c>
      <c r="EM41">
        <v>0</v>
      </c>
      <c r="EN41">
        <v>0</v>
      </c>
      <c r="EO41">
        <v>0.69149000000000904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14.6</v>
      </c>
      <c r="EX41">
        <v>14.7</v>
      </c>
      <c r="EY41">
        <v>2</v>
      </c>
      <c r="EZ41">
        <v>514.07799999999997</v>
      </c>
      <c r="FA41">
        <v>519.10199999999998</v>
      </c>
      <c r="FB41">
        <v>34.4694</v>
      </c>
      <c r="FC41">
        <v>33.314</v>
      </c>
      <c r="FD41">
        <v>30.0002</v>
      </c>
      <c r="FE41">
        <v>33.145899999999997</v>
      </c>
      <c r="FF41">
        <v>33.094000000000001</v>
      </c>
      <c r="FG41">
        <v>22.5487</v>
      </c>
      <c r="FH41">
        <v>0</v>
      </c>
      <c r="FI41">
        <v>100</v>
      </c>
      <c r="FJ41">
        <v>-999.9</v>
      </c>
      <c r="FK41">
        <v>400</v>
      </c>
      <c r="FL41">
        <v>35.264600000000002</v>
      </c>
      <c r="FM41">
        <v>101.395</v>
      </c>
      <c r="FN41">
        <v>100.724</v>
      </c>
    </row>
    <row r="42" spans="1:170" x14ac:dyDescent="0.25">
      <c r="A42">
        <v>26</v>
      </c>
      <c r="B42">
        <v>1605308637.5999999</v>
      </c>
      <c r="C42">
        <v>4785.0999999046298</v>
      </c>
      <c r="D42" t="s">
        <v>415</v>
      </c>
      <c r="E42" t="s">
        <v>416</v>
      </c>
      <c r="F42" t="s">
        <v>411</v>
      </c>
      <c r="G42" t="s">
        <v>412</v>
      </c>
      <c r="H42">
        <v>1605308629.8499999</v>
      </c>
      <c r="I42">
        <f t="shared" si="0"/>
        <v>1.7287076267786662E-3</v>
      </c>
      <c r="J42">
        <f t="shared" si="1"/>
        <v>8.5166733936736154</v>
      </c>
      <c r="K42">
        <f t="shared" si="2"/>
        <v>388.98796666666698</v>
      </c>
      <c r="L42">
        <f t="shared" si="3"/>
        <v>204.89108962759565</v>
      </c>
      <c r="M42">
        <f t="shared" si="4"/>
        <v>20.858283078282849</v>
      </c>
      <c r="N42">
        <f t="shared" si="5"/>
        <v>39.599677748437401</v>
      </c>
      <c r="O42">
        <f t="shared" si="6"/>
        <v>7.9482144844691016E-2</v>
      </c>
      <c r="P42">
        <f t="shared" si="7"/>
        <v>2.9590432486695208</v>
      </c>
      <c r="Q42">
        <f t="shared" si="8"/>
        <v>7.8314858841293244E-2</v>
      </c>
      <c r="R42">
        <f t="shared" si="9"/>
        <v>4.9050234669418977E-2</v>
      </c>
      <c r="S42">
        <f t="shared" si="10"/>
        <v>231.28914027768661</v>
      </c>
      <c r="T42">
        <f t="shared" si="11"/>
        <v>36.776300299174267</v>
      </c>
      <c r="U42">
        <f t="shared" si="12"/>
        <v>35.58878</v>
      </c>
      <c r="V42">
        <f t="shared" si="13"/>
        <v>5.8351648357382855</v>
      </c>
      <c r="W42">
        <f t="shared" si="14"/>
        <v>62.298167009692243</v>
      </c>
      <c r="X42">
        <f t="shared" si="15"/>
        <v>3.6931740836165483</v>
      </c>
      <c r="Y42">
        <f t="shared" si="16"/>
        <v>5.9282227084497858</v>
      </c>
      <c r="Z42">
        <f t="shared" si="17"/>
        <v>2.1419907521217372</v>
      </c>
      <c r="AA42">
        <f t="shared" si="18"/>
        <v>-76.236006340939184</v>
      </c>
      <c r="AB42">
        <f t="shared" si="19"/>
        <v>45.821741857497983</v>
      </c>
      <c r="AC42">
        <f t="shared" si="20"/>
        <v>3.6423208203529831</v>
      </c>
      <c r="AD42">
        <f t="shared" si="21"/>
        <v>204.51719661459839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52226.359712197664</v>
      </c>
      <c r="AJ42" t="s">
        <v>286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417</v>
      </c>
      <c r="AQ42">
        <v>924.04160000000002</v>
      </c>
      <c r="AR42">
        <v>1116.2</v>
      </c>
      <c r="AS42">
        <f t="shared" si="27"/>
        <v>0.1721540942483426</v>
      </c>
      <c r="AT42">
        <v>0.5</v>
      </c>
      <c r="AU42">
        <f t="shared" si="28"/>
        <v>1180.1772307472888</v>
      </c>
      <c r="AV42">
        <f t="shared" si="29"/>
        <v>8.5166733936736154</v>
      </c>
      <c r="AW42">
        <f t="shared" si="30"/>
        <v>101.58617110590836</v>
      </c>
      <c r="AX42">
        <f t="shared" si="31"/>
        <v>0.3943648091739832</v>
      </c>
      <c r="AY42">
        <f t="shared" si="32"/>
        <v>7.7059789297334999E-3</v>
      </c>
      <c r="AZ42">
        <f t="shared" si="33"/>
        <v>1.9224870094965061</v>
      </c>
      <c r="BA42" t="s">
        <v>418</v>
      </c>
      <c r="BB42">
        <v>676.01</v>
      </c>
      <c r="BC42">
        <f t="shared" si="34"/>
        <v>440.19000000000005</v>
      </c>
      <c r="BD42">
        <f t="shared" si="35"/>
        <v>0.43653513255639609</v>
      </c>
      <c r="BE42">
        <f t="shared" si="36"/>
        <v>0.82978418990978597</v>
      </c>
      <c r="BF42">
        <f t="shared" si="37"/>
        <v>0.47952915882827185</v>
      </c>
      <c r="BG42">
        <f t="shared" si="38"/>
        <v>0.84264407729874857</v>
      </c>
      <c r="BH42">
        <f t="shared" si="39"/>
        <v>1399.991</v>
      </c>
      <c r="BI42">
        <f t="shared" si="40"/>
        <v>1180.1772307472888</v>
      </c>
      <c r="BJ42">
        <f t="shared" si="41"/>
        <v>0.84298915546406283</v>
      </c>
      <c r="BK42">
        <f t="shared" si="42"/>
        <v>0.19597831092812579</v>
      </c>
      <c r="BL42">
        <v>6</v>
      </c>
      <c r="BM42">
        <v>0.5</v>
      </c>
      <c r="BN42" t="s">
        <v>289</v>
      </c>
      <c r="BO42">
        <v>2</v>
      </c>
      <c r="BP42">
        <v>1605308629.8499999</v>
      </c>
      <c r="BQ42">
        <v>388.98796666666698</v>
      </c>
      <c r="BR42">
        <v>400.01473333333303</v>
      </c>
      <c r="BS42">
        <v>36.278080000000003</v>
      </c>
      <c r="BT42">
        <v>34.278919999999999</v>
      </c>
      <c r="BU42">
        <v>386.78980000000001</v>
      </c>
      <c r="BV42">
        <v>35.586593333333298</v>
      </c>
      <c r="BW42">
        <v>500.008033333333</v>
      </c>
      <c r="BX42">
        <v>101.70180000000001</v>
      </c>
      <c r="BY42">
        <v>0.10000659000000001</v>
      </c>
      <c r="BZ42">
        <v>35.876013333333297</v>
      </c>
      <c r="CA42">
        <v>35.58878</v>
      </c>
      <c r="CB42">
        <v>999.9</v>
      </c>
      <c r="CC42">
        <v>0</v>
      </c>
      <c r="CD42">
        <v>0</v>
      </c>
      <c r="CE42">
        <v>9998.9396666666707</v>
      </c>
      <c r="CF42">
        <v>0</v>
      </c>
      <c r="CG42">
        <v>335.63659999999999</v>
      </c>
      <c r="CH42">
        <v>1399.991</v>
      </c>
      <c r="CI42">
        <v>0.90000349999999996</v>
      </c>
      <c r="CJ42">
        <v>9.9996413333333298E-2</v>
      </c>
      <c r="CK42">
        <v>0</v>
      </c>
      <c r="CL42">
        <v>925.22656666666705</v>
      </c>
      <c r="CM42">
        <v>4.9997499999999997</v>
      </c>
      <c r="CN42">
        <v>12948.936666666699</v>
      </c>
      <c r="CO42">
        <v>12177.9866666667</v>
      </c>
      <c r="CP42">
        <v>49.366599999999998</v>
      </c>
      <c r="CQ42">
        <v>50.436999999999998</v>
      </c>
      <c r="CR42">
        <v>50.1415333333333</v>
      </c>
      <c r="CS42">
        <v>50.228999999999999</v>
      </c>
      <c r="CT42">
        <v>50.9664</v>
      </c>
      <c r="CU42">
        <v>1255.498</v>
      </c>
      <c r="CV42">
        <v>139.49299999999999</v>
      </c>
      <c r="CW42">
        <v>0</v>
      </c>
      <c r="CX42">
        <v>145.299999952316</v>
      </c>
      <c r="CY42">
        <v>0</v>
      </c>
      <c r="CZ42">
        <v>924.04160000000002</v>
      </c>
      <c r="DA42">
        <v>-87.710538588640105</v>
      </c>
      <c r="DB42">
        <v>-1230.54615558706</v>
      </c>
      <c r="DC42">
        <v>12932.464</v>
      </c>
      <c r="DD42">
        <v>15</v>
      </c>
      <c r="DE42">
        <v>1605307618.5</v>
      </c>
      <c r="DF42" t="s">
        <v>394</v>
      </c>
      <c r="DG42">
        <v>1605307618.5</v>
      </c>
      <c r="DH42">
        <v>1605307612.5</v>
      </c>
      <c r="DI42">
        <v>5</v>
      </c>
      <c r="DJ42">
        <v>-0.114</v>
      </c>
      <c r="DK42">
        <v>0.11600000000000001</v>
      </c>
      <c r="DL42">
        <v>2.198</v>
      </c>
      <c r="DM42">
        <v>0.69099999999999995</v>
      </c>
      <c r="DN42">
        <v>400</v>
      </c>
      <c r="DO42">
        <v>34</v>
      </c>
      <c r="DP42">
        <v>0.17</v>
      </c>
      <c r="DQ42">
        <v>0.06</v>
      </c>
      <c r="DR42">
        <v>8.5206688269734308</v>
      </c>
      <c r="DS42">
        <v>-0.19157141248548801</v>
      </c>
      <c r="DT42">
        <v>2.71241267976156E-2</v>
      </c>
      <c r="DU42">
        <v>1</v>
      </c>
      <c r="DV42">
        <v>-11.028180645161299</v>
      </c>
      <c r="DW42">
        <v>3.2559677419354699E-2</v>
      </c>
      <c r="DX42">
        <v>2.7559453847236501E-2</v>
      </c>
      <c r="DY42">
        <v>1</v>
      </c>
      <c r="DZ42">
        <v>1.9942790322580599</v>
      </c>
      <c r="EA42">
        <v>0.38973096774193</v>
      </c>
      <c r="EB42">
        <v>2.92739740576504E-2</v>
      </c>
      <c r="EC42">
        <v>0</v>
      </c>
      <c r="ED42">
        <v>2</v>
      </c>
      <c r="EE42">
        <v>3</v>
      </c>
      <c r="EF42" t="s">
        <v>317</v>
      </c>
      <c r="EG42">
        <v>100</v>
      </c>
      <c r="EH42">
        <v>100</v>
      </c>
      <c r="EI42">
        <v>2.198</v>
      </c>
      <c r="EJ42">
        <v>0.6915</v>
      </c>
      <c r="EK42">
        <v>2.1983500000001199</v>
      </c>
      <c r="EL42">
        <v>0</v>
      </c>
      <c r="EM42">
        <v>0</v>
      </c>
      <c r="EN42">
        <v>0</v>
      </c>
      <c r="EO42">
        <v>0.69149000000000904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17</v>
      </c>
      <c r="EX42">
        <v>17.100000000000001</v>
      </c>
      <c r="EY42">
        <v>2</v>
      </c>
      <c r="EZ42">
        <v>518.54</v>
      </c>
      <c r="FA42">
        <v>519.04499999999996</v>
      </c>
      <c r="FB42">
        <v>34.538200000000003</v>
      </c>
      <c r="FC42">
        <v>33.311399999999999</v>
      </c>
      <c r="FD42">
        <v>30</v>
      </c>
      <c r="FE42">
        <v>33.145899999999997</v>
      </c>
      <c r="FF42">
        <v>33.094000000000001</v>
      </c>
      <c r="FG42">
        <v>22.552299999999999</v>
      </c>
      <c r="FH42">
        <v>0</v>
      </c>
      <c r="FI42">
        <v>100</v>
      </c>
      <c r="FJ42">
        <v>-999.9</v>
      </c>
      <c r="FK42">
        <v>400</v>
      </c>
      <c r="FL42">
        <v>35.778100000000002</v>
      </c>
      <c r="FM42">
        <v>101.393</v>
      </c>
      <c r="FN42">
        <v>100.729</v>
      </c>
    </row>
    <row r="43" spans="1:170" x14ac:dyDescent="0.25">
      <c r="A43">
        <v>27</v>
      </c>
      <c r="B43">
        <v>1605308893.5999999</v>
      </c>
      <c r="C43">
        <v>5041.0999999046298</v>
      </c>
      <c r="D43" t="s">
        <v>419</v>
      </c>
      <c r="E43" t="s">
        <v>420</v>
      </c>
      <c r="F43" t="s">
        <v>421</v>
      </c>
      <c r="G43" t="s">
        <v>422</v>
      </c>
      <c r="H43">
        <v>1605308885.5999999</v>
      </c>
      <c r="I43">
        <f t="shared" si="0"/>
        <v>2.3273610826657714E-3</v>
      </c>
      <c r="J43">
        <f t="shared" si="1"/>
        <v>8.8990942972334697</v>
      </c>
      <c r="K43">
        <f t="shared" si="2"/>
        <v>388.23058064516101</v>
      </c>
      <c r="L43">
        <f t="shared" si="3"/>
        <v>234.17054189630784</v>
      </c>
      <c r="M43">
        <f t="shared" si="4"/>
        <v>23.841166829764077</v>
      </c>
      <c r="N43">
        <f t="shared" si="5"/>
        <v>39.526193032751394</v>
      </c>
      <c r="O43">
        <f t="shared" si="6"/>
        <v>0.10157398228867008</v>
      </c>
      <c r="P43">
        <f t="shared" si="7"/>
        <v>2.9590499665714827</v>
      </c>
      <c r="Q43">
        <f t="shared" si="8"/>
        <v>9.9675987060797028E-2</v>
      </c>
      <c r="R43">
        <f t="shared" si="9"/>
        <v>6.2465065247235371E-2</v>
      </c>
      <c r="S43">
        <f t="shared" si="10"/>
        <v>231.29099108798246</v>
      </c>
      <c r="T43">
        <f t="shared" si="11"/>
        <v>36.45402857247506</v>
      </c>
      <c r="U43">
        <f t="shared" si="12"/>
        <v>35.559829032258101</v>
      </c>
      <c r="V43">
        <f t="shared" si="13"/>
        <v>5.8258560980205258</v>
      </c>
      <c r="W43">
        <f t="shared" si="14"/>
        <v>60.582689355295557</v>
      </c>
      <c r="X43">
        <f t="shared" si="15"/>
        <v>3.558196428005032</v>
      </c>
      <c r="Y43">
        <f t="shared" si="16"/>
        <v>5.8732889970227253</v>
      </c>
      <c r="Z43">
        <f t="shared" si="17"/>
        <v>2.2676596700154938</v>
      </c>
      <c r="AA43">
        <f t="shared" si="18"/>
        <v>-102.63662374556051</v>
      </c>
      <c r="AB43">
        <f t="shared" si="19"/>
        <v>23.467127801873104</v>
      </c>
      <c r="AC43">
        <f t="shared" si="20"/>
        <v>1.8635779367505776</v>
      </c>
      <c r="AD43">
        <f t="shared" si="21"/>
        <v>153.98507308104564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52255.351159199636</v>
      </c>
      <c r="AJ43" t="s">
        <v>286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423</v>
      </c>
      <c r="AQ43">
        <v>944.98480769230798</v>
      </c>
      <c r="AR43">
        <v>1122.46</v>
      </c>
      <c r="AS43">
        <f t="shared" si="27"/>
        <v>0.15811270985842885</v>
      </c>
      <c r="AT43">
        <v>0.5</v>
      </c>
      <c r="AU43">
        <f t="shared" si="28"/>
        <v>1180.1828185062761</v>
      </c>
      <c r="AV43">
        <f t="shared" si="29"/>
        <v>8.8990942972334697</v>
      </c>
      <c r="AW43">
        <f t="shared" si="30"/>
        <v>93.300951781192808</v>
      </c>
      <c r="AX43">
        <f t="shared" si="31"/>
        <v>0.40981415818826505</v>
      </c>
      <c r="AY43">
        <f t="shared" si="32"/>
        <v>8.029977752975816E-3</v>
      </c>
      <c r="AZ43">
        <f t="shared" si="33"/>
        <v>1.9061881937886427</v>
      </c>
      <c r="BA43" t="s">
        <v>424</v>
      </c>
      <c r="BB43">
        <v>662.46</v>
      </c>
      <c r="BC43">
        <f t="shared" si="34"/>
        <v>460</v>
      </c>
      <c r="BD43">
        <f t="shared" si="35"/>
        <v>0.38581563545150449</v>
      </c>
      <c r="BE43">
        <f t="shared" si="36"/>
        <v>0.82305106130896055</v>
      </c>
      <c r="BF43">
        <f t="shared" si="37"/>
        <v>0.43607511557842055</v>
      </c>
      <c r="BG43">
        <f t="shared" si="38"/>
        <v>0.8401859007353385</v>
      </c>
      <c r="BH43">
        <f t="shared" si="39"/>
        <v>1399.9970967741899</v>
      </c>
      <c r="BI43">
        <f t="shared" si="40"/>
        <v>1180.1828185062761</v>
      </c>
      <c r="BJ43">
        <f t="shared" si="41"/>
        <v>0.84298947563934246</v>
      </c>
      <c r="BK43">
        <f t="shared" si="42"/>
        <v>0.19597895127868487</v>
      </c>
      <c r="BL43">
        <v>6</v>
      </c>
      <c r="BM43">
        <v>0.5</v>
      </c>
      <c r="BN43" t="s">
        <v>289</v>
      </c>
      <c r="BO43">
        <v>2</v>
      </c>
      <c r="BP43">
        <v>1605308885.5999999</v>
      </c>
      <c r="BQ43">
        <v>388.23058064516101</v>
      </c>
      <c r="BR43">
        <v>399.99361290322599</v>
      </c>
      <c r="BS43">
        <v>34.948993548387101</v>
      </c>
      <c r="BT43">
        <v>32.253799999999998</v>
      </c>
      <c r="BU43">
        <v>386.03093548387102</v>
      </c>
      <c r="BV43">
        <v>34.263838709677401</v>
      </c>
      <c r="BW43">
        <v>500.006129032258</v>
      </c>
      <c r="BX43">
        <v>101.711129032258</v>
      </c>
      <c r="BY43">
        <v>9.9998177419354906E-2</v>
      </c>
      <c r="BZ43">
        <v>35.706932258064498</v>
      </c>
      <c r="CA43">
        <v>35.559829032258101</v>
      </c>
      <c r="CB43">
        <v>999.9</v>
      </c>
      <c r="CC43">
        <v>0</v>
      </c>
      <c r="CD43">
        <v>0</v>
      </c>
      <c r="CE43">
        <v>9998.0606451612894</v>
      </c>
      <c r="CF43">
        <v>0</v>
      </c>
      <c r="CG43">
        <v>250.71635483871</v>
      </c>
      <c r="CH43">
        <v>1399.9970967741899</v>
      </c>
      <c r="CI43">
        <v>0.89999409677419395</v>
      </c>
      <c r="CJ43">
        <v>0.100005838709677</v>
      </c>
      <c r="CK43">
        <v>0</v>
      </c>
      <c r="CL43">
        <v>945.78045161290299</v>
      </c>
      <c r="CM43">
        <v>4.9997499999999997</v>
      </c>
      <c r="CN43">
        <v>13315.777419354799</v>
      </c>
      <c r="CO43">
        <v>12178.009677419401</v>
      </c>
      <c r="CP43">
        <v>49.529935483871</v>
      </c>
      <c r="CQ43">
        <v>50.717483870967698</v>
      </c>
      <c r="CR43">
        <v>50.3385483870968</v>
      </c>
      <c r="CS43">
        <v>50.513935483871002</v>
      </c>
      <c r="CT43">
        <v>51.104612903225799</v>
      </c>
      <c r="CU43">
        <v>1255.49</v>
      </c>
      <c r="CV43">
        <v>139.50870967741901</v>
      </c>
      <c r="CW43">
        <v>0</v>
      </c>
      <c r="CX43">
        <v>255.299999952316</v>
      </c>
      <c r="CY43">
        <v>0</v>
      </c>
      <c r="CZ43">
        <v>944.98480769230798</v>
      </c>
      <c r="DA43">
        <v>-63.087692357701101</v>
      </c>
      <c r="DB43">
        <v>-891.45641080095299</v>
      </c>
      <c r="DC43">
        <v>13304.8576923077</v>
      </c>
      <c r="DD43">
        <v>15</v>
      </c>
      <c r="DE43">
        <v>1605308766.0999999</v>
      </c>
      <c r="DF43" t="s">
        <v>425</v>
      </c>
      <c r="DG43">
        <v>1605308766.0999999</v>
      </c>
      <c r="DH43">
        <v>1605308762.0999999</v>
      </c>
      <c r="DI43">
        <v>6</v>
      </c>
      <c r="DJ43">
        <v>1E-3</v>
      </c>
      <c r="DK43">
        <v>-6.0000000000000001E-3</v>
      </c>
      <c r="DL43">
        <v>2.2000000000000002</v>
      </c>
      <c r="DM43">
        <v>0.68500000000000005</v>
      </c>
      <c r="DN43">
        <v>400</v>
      </c>
      <c r="DO43">
        <v>34</v>
      </c>
      <c r="DP43">
        <v>0.04</v>
      </c>
      <c r="DQ43">
        <v>0.03</v>
      </c>
      <c r="DR43">
        <v>8.8930867004353598</v>
      </c>
      <c r="DS43">
        <v>0.53055023156257597</v>
      </c>
      <c r="DT43">
        <v>4.0492612205223599E-2</v>
      </c>
      <c r="DU43">
        <v>0</v>
      </c>
      <c r="DV43">
        <v>-11.758670967741899</v>
      </c>
      <c r="DW43">
        <v>-0.53217096774191697</v>
      </c>
      <c r="DX43">
        <v>4.3033057012460602E-2</v>
      </c>
      <c r="DY43">
        <v>0</v>
      </c>
      <c r="DZ43">
        <v>2.6971880645161299</v>
      </c>
      <c r="EA43">
        <v>-0.22008822580646201</v>
      </c>
      <c r="EB43">
        <v>2.3442724219564299E-2</v>
      </c>
      <c r="EC43">
        <v>0</v>
      </c>
      <c r="ED43">
        <v>0</v>
      </c>
      <c r="EE43">
        <v>3</v>
      </c>
      <c r="EF43" t="s">
        <v>302</v>
      </c>
      <c r="EG43">
        <v>100</v>
      </c>
      <c r="EH43">
        <v>100</v>
      </c>
      <c r="EI43">
        <v>2.1989999999999998</v>
      </c>
      <c r="EJ43">
        <v>0.68520000000000003</v>
      </c>
      <c r="EK43">
        <v>2.1997500000000501</v>
      </c>
      <c r="EL43">
        <v>0</v>
      </c>
      <c r="EM43">
        <v>0</v>
      </c>
      <c r="EN43">
        <v>0</v>
      </c>
      <c r="EO43">
        <v>0.685145000000006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2.1</v>
      </c>
      <c r="EX43">
        <v>2.2000000000000002</v>
      </c>
      <c r="EY43">
        <v>2</v>
      </c>
      <c r="EZ43">
        <v>517.55100000000004</v>
      </c>
      <c r="FA43">
        <v>517.92999999999995</v>
      </c>
      <c r="FB43">
        <v>34.413600000000002</v>
      </c>
      <c r="FC43">
        <v>33.219700000000003</v>
      </c>
      <c r="FD43">
        <v>29.9998</v>
      </c>
      <c r="FE43">
        <v>33.066400000000002</v>
      </c>
      <c r="FF43">
        <v>33.017000000000003</v>
      </c>
      <c r="FG43">
        <v>22.513300000000001</v>
      </c>
      <c r="FH43">
        <v>11.3004</v>
      </c>
      <c r="FI43">
        <v>100</v>
      </c>
      <c r="FJ43">
        <v>-999.9</v>
      </c>
      <c r="FK43">
        <v>400</v>
      </c>
      <c r="FL43">
        <v>32.318300000000001</v>
      </c>
      <c r="FM43">
        <v>101.42100000000001</v>
      </c>
      <c r="FN43">
        <v>100.768</v>
      </c>
    </row>
    <row r="44" spans="1:170" x14ac:dyDescent="0.25">
      <c r="A44">
        <v>28</v>
      </c>
      <c r="B44">
        <v>1605309200.0999999</v>
      </c>
      <c r="C44">
        <v>5347.5999999046298</v>
      </c>
      <c r="D44" t="s">
        <v>426</v>
      </c>
      <c r="E44" t="s">
        <v>427</v>
      </c>
      <c r="F44" t="s">
        <v>421</v>
      </c>
      <c r="G44" t="s">
        <v>422</v>
      </c>
      <c r="H44">
        <v>1605309192.3499999</v>
      </c>
      <c r="I44">
        <f t="shared" si="0"/>
        <v>2.4315737095089661E-3</v>
      </c>
      <c r="J44">
        <f t="shared" si="1"/>
        <v>10.828027112587627</v>
      </c>
      <c r="K44">
        <f t="shared" si="2"/>
        <v>385.88906666666702</v>
      </c>
      <c r="L44">
        <f t="shared" si="3"/>
        <v>226.12886562052859</v>
      </c>
      <c r="M44">
        <f t="shared" si="4"/>
        <v>23.021373834293144</v>
      </c>
      <c r="N44">
        <f t="shared" si="5"/>
        <v>39.285990481231707</v>
      </c>
      <c r="O44">
        <f t="shared" si="6"/>
        <v>0.11809134825069184</v>
      </c>
      <c r="P44">
        <f t="shared" si="7"/>
        <v>2.9595079999749911</v>
      </c>
      <c r="Q44">
        <f t="shared" si="8"/>
        <v>0.11553464192084575</v>
      </c>
      <c r="R44">
        <f t="shared" si="9"/>
        <v>7.2434250794379124E-2</v>
      </c>
      <c r="S44">
        <f t="shared" si="10"/>
        <v>231.29272317723897</v>
      </c>
      <c r="T44">
        <f t="shared" si="11"/>
        <v>36.467348050952467</v>
      </c>
      <c r="U44">
        <f t="shared" si="12"/>
        <v>35.562886666666699</v>
      </c>
      <c r="V44">
        <f t="shared" si="13"/>
        <v>5.826838623482983</v>
      </c>
      <c r="W44">
        <f t="shared" si="14"/>
        <v>64.307852176668916</v>
      </c>
      <c r="X44">
        <f t="shared" si="15"/>
        <v>3.7853428007342891</v>
      </c>
      <c r="Y44">
        <f t="shared" si="16"/>
        <v>5.8862839802751532</v>
      </c>
      <c r="Z44">
        <f t="shared" si="17"/>
        <v>2.0414958227486939</v>
      </c>
      <c r="AA44">
        <f t="shared" si="18"/>
        <v>-107.2324005893454</v>
      </c>
      <c r="AB44">
        <f t="shared" si="19"/>
        <v>29.384343300087508</v>
      </c>
      <c r="AC44">
        <f t="shared" si="20"/>
        <v>2.3336060429330527</v>
      </c>
      <c r="AD44">
        <f t="shared" si="21"/>
        <v>155.77827193091412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52261.480948961245</v>
      </c>
      <c r="AJ44" t="s">
        <v>286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428</v>
      </c>
      <c r="AQ44">
        <v>1005.74712</v>
      </c>
      <c r="AR44">
        <v>1286.18</v>
      </c>
      <c r="AS44">
        <f t="shared" si="27"/>
        <v>0.21803548492434965</v>
      </c>
      <c r="AT44">
        <v>0.5</v>
      </c>
      <c r="AU44">
        <f t="shared" si="28"/>
        <v>1180.1922247684972</v>
      </c>
      <c r="AV44">
        <f t="shared" si="29"/>
        <v>10.828027112587627</v>
      </c>
      <c r="AW44">
        <f t="shared" si="30"/>
        <v>128.66189201567317</v>
      </c>
      <c r="AX44">
        <f t="shared" si="31"/>
        <v>0.44904290223763393</v>
      </c>
      <c r="AY44">
        <f t="shared" si="32"/>
        <v>9.6643363284664666E-3</v>
      </c>
      <c r="AZ44">
        <f t="shared" si="33"/>
        <v>1.5362546455395043</v>
      </c>
      <c r="BA44" t="s">
        <v>429</v>
      </c>
      <c r="BB44">
        <v>708.63</v>
      </c>
      <c r="BC44">
        <f t="shared" si="34"/>
        <v>577.55000000000007</v>
      </c>
      <c r="BD44">
        <f t="shared" si="35"/>
        <v>0.48555602112371227</v>
      </c>
      <c r="BE44">
        <f t="shared" si="36"/>
        <v>0.77381581781511288</v>
      </c>
      <c r="BF44">
        <f t="shared" si="37"/>
        <v>0.49138140539199959</v>
      </c>
      <c r="BG44">
        <f t="shared" si="38"/>
        <v>0.7758963373229617</v>
      </c>
      <c r="BH44">
        <f t="shared" si="39"/>
        <v>1400.00833333333</v>
      </c>
      <c r="BI44">
        <f t="shared" si="40"/>
        <v>1180.1922247684972</v>
      </c>
      <c r="BJ44">
        <f t="shared" si="41"/>
        <v>0.84298942846899727</v>
      </c>
      <c r="BK44">
        <f t="shared" si="42"/>
        <v>0.19597885693799466</v>
      </c>
      <c r="BL44">
        <v>6</v>
      </c>
      <c r="BM44">
        <v>0.5</v>
      </c>
      <c r="BN44" t="s">
        <v>289</v>
      </c>
      <c r="BO44">
        <v>2</v>
      </c>
      <c r="BP44">
        <v>1605309192.3499999</v>
      </c>
      <c r="BQ44">
        <v>385.88906666666702</v>
      </c>
      <c r="BR44">
        <v>400.00880000000001</v>
      </c>
      <c r="BS44">
        <v>37.181763333333301</v>
      </c>
      <c r="BT44">
        <v>34.372343333333298</v>
      </c>
      <c r="BU44">
        <v>383.68926666666698</v>
      </c>
      <c r="BV44">
        <v>36.496630000000003</v>
      </c>
      <c r="BW44">
        <v>499.99576666666701</v>
      </c>
      <c r="BX44">
        <v>101.706466666667</v>
      </c>
      <c r="BY44">
        <v>9.9969106666666696E-2</v>
      </c>
      <c r="BZ44">
        <v>35.747053333333298</v>
      </c>
      <c r="CA44">
        <v>35.562886666666699</v>
      </c>
      <c r="CB44">
        <v>999.9</v>
      </c>
      <c r="CC44">
        <v>0</v>
      </c>
      <c r="CD44">
        <v>0</v>
      </c>
      <c r="CE44">
        <v>10001.116333333301</v>
      </c>
      <c r="CF44">
        <v>0</v>
      </c>
      <c r="CG44">
        <v>263.81606666666698</v>
      </c>
      <c r="CH44">
        <v>1400.00833333333</v>
      </c>
      <c r="CI44">
        <v>0.89999433333333301</v>
      </c>
      <c r="CJ44">
        <v>0.1000056</v>
      </c>
      <c r="CK44">
        <v>0</v>
      </c>
      <c r="CL44">
        <v>1006.0349333333299</v>
      </c>
      <c r="CM44">
        <v>4.9997499999999997</v>
      </c>
      <c r="CN44">
        <v>14046.6933333333</v>
      </c>
      <c r="CO44">
        <v>12178.096666666699</v>
      </c>
      <c r="CP44">
        <v>49.701633333333298</v>
      </c>
      <c r="CQ44">
        <v>51.039266666666698</v>
      </c>
      <c r="CR44">
        <v>50.553733333333298</v>
      </c>
      <c r="CS44">
        <v>50.816200000000002</v>
      </c>
      <c r="CT44">
        <v>51.305799999999998</v>
      </c>
      <c r="CU44">
        <v>1255.5026666666699</v>
      </c>
      <c r="CV44">
        <v>139.50766666666701</v>
      </c>
      <c r="CW44">
        <v>0</v>
      </c>
      <c r="CX44">
        <v>305.299999952316</v>
      </c>
      <c r="CY44">
        <v>0</v>
      </c>
      <c r="CZ44">
        <v>1005.74712</v>
      </c>
      <c r="DA44">
        <v>-52.181615482272697</v>
      </c>
      <c r="DB44">
        <v>-737.900001206448</v>
      </c>
      <c r="DC44">
        <v>14043.075999999999</v>
      </c>
      <c r="DD44">
        <v>15</v>
      </c>
      <c r="DE44">
        <v>1605308766.0999999</v>
      </c>
      <c r="DF44" t="s">
        <v>425</v>
      </c>
      <c r="DG44">
        <v>1605308766.0999999</v>
      </c>
      <c r="DH44">
        <v>1605308762.0999999</v>
      </c>
      <c r="DI44">
        <v>6</v>
      </c>
      <c r="DJ44">
        <v>1E-3</v>
      </c>
      <c r="DK44">
        <v>-6.0000000000000001E-3</v>
      </c>
      <c r="DL44">
        <v>2.2000000000000002</v>
      </c>
      <c r="DM44">
        <v>0.68500000000000005</v>
      </c>
      <c r="DN44">
        <v>400</v>
      </c>
      <c r="DO44">
        <v>34</v>
      </c>
      <c r="DP44">
        <v>0.04</v>
      </c>
      <c r="DQ44">
        <v>0.03</v>
      </c>
      <c r="DR44">
        <v>10.8234091713636</v>
      </c>
      <c r="DS44">
        <v>0.42488503590707499</v>
      </c>
      <c r="DT44">
        <v>4.6854215289254098E-2</v>
      </c>
      <c r="DU44">
        <v>1</v>
      </c>
      <c r="DV44">
        <v>-14.116838709677401</v>
      </c>
      <c r="DW44">
        <v>-0.49816935483867503</v>
      </c>
      <c r="DX44">
        <v>5.6203843729303503E-2</v>
      </c>
      <c r="DY44">
        <v>0</v>
      </c>
      <c r="DZ44">
        <v>2.8091783870967699</v>
      </c>
      <c r="EA44">
        <v>6.9656129032251005E-2</v>
      </c>
      <c r="EB44">
        <v>5.3328622689123297E-3</v>
      </c>
      <c r="EC44">
        <v>1</v>
      </c>
      <c r="ED44">
        <v>2</v>
      </c>
      <c r="EE44">
        <v>3</v>
      </c>
      <c r="EF44" t="s">
        <v>317</v>
      </c>
      <c r="EG44">
        <v>100</v>
      </c>
      <c r="EH44">
        <v>100</v>
      </c>
      <c r="EI44">
        <v>2.1989999999999998</v>
      </c>
      <c r="EJ44">
        <v>0.68520000000000003</v>
      </c>
      <c r="EK44">
        <v>2.1997500000000501</v>
      </c>
      <c r="EL44">
        <v>0</v>
      </c>
      <c r="EM44">
        <v>0</v>
      </c>
      <c r="EN44">
        <v>0</v>
      </c>
      <c r="EO44">
        <v>0.685145000000006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7.2</v>
      </c>
      <c r="EX44">
        <v>7.3</v>
      </c>
      <c r="EY44">
        <v>2</v>
      </c>
      <c r="EZ44">
        <v>516.97500000000002</v>
      </c>
      <c r="FA44">
        <v>521.22799999999995</v>
      </c>
      <c r="FB44">
        <v>34.403100000000002</v>
      </c>
      <c r="FC44">
        <v>33.029400000000003</v>
      </c>
      <c r="FD44">
        <v>29.9999</v>
      </c>
      <c r="FE44">
        <v>32.887900000000002</v>
      </c>
      <c r="FF44">
        <v>32.8446</v>
      </c>
      <c r="FG44">
        <v>22.553599999999999</v>
      </c>
      <c r="FH44">
        <v>0</v>
      </c>
      <c r="FI44">
        <v>100</v>
      </c>
      <c r="FJ44">
        <v>-999.9</v>
      </c>
      <c r="FK44">
        <v>400</v>
      </c>
      <c r="FL44">
        <v>36.546599999999998</v>
      </c>
      <c r="FM44">
        <v>101.447</v>
      </c>
      <c r="FN44">
        <v>100.795</v>
      </c>
    </row>
    <row r="45" spans="1:170" x14ac:dyDescent="0.25">
      <c r="A45">
        <v>29</v>
      </c>
      <c r="B45">
        <v>1605309457.5</v>
      </c>
      <c r="C45">
        <v>5605</v>
      </c>
      <c r="D45" t="s">
        <v>430</v>
      </c>
      <c r="E45" t="s">
        <v>431</v>
      </c>
      <c r="F45" t="s">
        <v>432</v>
      </c>
      <c r="G45" t="s">
        <v>422</v>
      </c>
      <c r="H45">
        <v>1605309449.75</v>
      </c>
      <c r="I45">
        <f t="shared" si="0"/>
        <v>2.8103542461365579E-3</v>
      </c>
      <c r="J45">
        <f t="shared" si="1"/>
        <v>10.263943490405881</v>
      </c>
      <c r="K45">
        <f t="shared" si="2"/>
        <v>386.363766666667</v>
      </c>
      <c r="L45">
        <f t="shared" si="3"/>
        <v>259.12885398753315</v>
      </c>
      <c r="M45">
        <f t="shared" si="4"/>
        <v>26.381139421198085</v>
      </c>
      <c r="N45">
        <f t="shared" si="5"/>
        <v>39.33454819440125</v>
      </c>
      <c r="O45">
        <f t="shared" si="6"/>
        <v>0.1437153580501489</v>
      </c>
      <c r="P45">
        <f t="shared" si="7"/>
        <v>2.960074603617584</v>
      </c>
      <c r="Q45">
        <f t="shared" si="8"/>
        <v>0.13994851096507932</v>
      </c>
      <c r="R45">
        <f t="shared" si="9"/>
        <v>8.7798032150420618E-2</v>
      </c>
      <c r="S45">
        <f t="shared" si="10"/>
        <v>231.29112727684631</v>
      </c>
      <c r="T45">
        <f t="shared" si="11"/>
        <v>36.392013773188836</v>
      </c>
      <c r="U45">
        <f t="shared" si="12"/>
        <v>35.411843333333302</v>
      </c>
      <c r="V45">
        <f t="shared" si="13"/>
        <v>5.7784748378187105</v>
      </c>
      <c r="W45">
        <f t="shared" si="14"/>
        <v>64.997572289358601</v>
      </c>
      <c r="X45">
        <f t="shared" si="15"/>
        <v>3.8305336795778606</v>
      </c>
      <c r="Y45">
        <f t="shared" si="16"/>
        <v>5.8933488508231484</v>
      </c>
      <c r="Z45">
        <f t="shared" si="17"/>
        <v>1.9479411582408499</v>
      </c>
      <c r="AA45">
        <f t="shared" si="18"/>
        <v>-123.93662225462221</v>
      </c>
      <c r="AB45">
        <f t="shared" si="19"/>
        <v>56.969728669371619</v>
      </c>
      <c r="AC45">
        <f t="shared" si="20"/>
        <v>4.5206389342711244</v>
      </c>
      <c r="AD45">
        <f t="shared" si="21"/>
        <v>168.84487262586686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52273.911742427124</v>
      </c>
      <c r="AJ45" t="s">
        <v>286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433</v>
      </c>
      <c r="AQ45">
        <v>1059.40076923077</v>
      </c>
      <c r="AR45">
        <v>1277.32</v>
      </c>
      <c r="AS45">
        <f t="shared" si="27"/>
        <v>0.17060660662107374</v>
      </c>
      <c r="AT45">
        <v>0.5</v>
      </c>
      <c r="AU45">
        <f t="shared" si="28"/>
        <v>1180.1876007472811</v>
      </c>
      <c r="AV45">
        <f t="shared" si="29"/>
        <v>10.263943490405881</v>
      </c>
      <c r="AW45">
        <f t="shared" si="30"/>
        <v>100.67390086988011</v>
      </c>
      <c r="AX45">
        <f t="shared" si="31"/>
        <v>0.43820655747972309</v>
      </c>
      <c r="AY45">
        <f t="shared" si="32"/>
        <v>9.186413213761329E-3</v>
      </c>
      <c r="AZ45">
        <f t="shared" si="33"/>
        <v>1.5538471174020607</v>
      </c>
      <c r="BA45" t="s">
        <v>434</v>
      </c>
      <c r="BB45">
        <v>717.59</v>
      </c>
      <c r="BC45">
        <f t="shared" si="34"/>
        <v>559.7299999999999</v>
      </c>
      <c r="BD45">
        <f t="shared" si="35"/>
        <v>0.38932919580731767</v>
      </c>
      <c r="BE45">
        <f t="shared" si="36"/>
        <v>0.78002271575050408</v>
      </c>
      <c r="BF45">
        <f t="shared" si="37"/>
        <v>0.38786493901937968</v>
      </c>
      <c r="BG45">
        <f t="shared" si="38"/>
        <v>0.77937548178810745</v>
      </c>
      <c r="BH45">
        <f t="shared" si="39"/>
        <v>1400.0033333333299</v>
      </c>
      <c r="BI45">
        <f t="shared" si="40"/>
        <v>1180.1876007472811</v>
      </c>
      <c r="BJ45">
        <f t="shared" si="41"/>
        <v>0.84298913627392591</v>
      </c>
      <c r="BK45">
        <f t="shared" si="42"/>
        <v>0.19597827254785211</v>
      </c>
      <c r="BL45">
        <v>6</v>
      </c>
      <c r="BM45">
        <v>0.5</v>
      </c>
      <c r="BN45" t="s">
        <v>289</v>
      </c>
      <c r="BO45">
        <v>2</v>
      </c>
      <c r="BP45">
        <v>1605309449.75</v>
      </c>
      <c r="BQ45">
        <v>386.363766666667</v>
      </c>
      <c r="BR45">
        <v>399.98340000000002</v>
      </c>
      <c r="BS45">
        <v>37.625433333333298</v>
      </c>
      <c r="BT45">
        <v>34.379916666666702</v>
      </c>
      <c r="BU45">
        <v>384.16410000000002</v>
      </c>
      <c r="BV45">
        <v>36.940280000000001</v>
      </c>
      <c r="BW45">
        <v>500.00299999999999</v>
      </c>
      <c r="BX45">
        <v>101.707066666667</v>
      </c>
      <c r="BY45">
        <v>9.9964913333333294E-2</v>
      </c>
      <c r="BZ45">
        <v>35.768833333333298</v>
      </c>
      <c r="CA45">
        <v>35.411843333333302</v>
      </c>
      <c r="CB45">
        <v>999.9</v>
      </c>
      <c r="CC45">
        <v>0</v>
      </c>
      <c r="CD45">
        <v>0</v>
      </c>
      <c r="CE45">
        <v>10004.271000000001</v>
      </c>
      <c r="CF45">
        <v>0</v>
      </c>
      <c r="CG45">
        <v>236.203</v>
      </c>
      <c r="CH45">
        <v>1400.0033333333299</v>
      </c>
      <c r="CI45">
        <v>0.90000400000000003</v>
      </c>
      <c r="CJ45">
        <v>9.9996000000000002E-2</v>
      </c>
      <c r="CK45">
        <v>0</v>
      </c>
      <c r="CL45">
        <v>1059.79033333333</v>
      </c>
      <c r="CM45">
        <v>4.9997499999999997</v>
      </c>
      <c r="CN45">
        <v>14926.0133333333</v>
      </c>
      <c r="CO45">
        <v>12178.106666666699</v>
      </c>
      <c r="CP45">
        <v>49.853999999999999</v>
      </c>
      <c r="CQ45">
        <v>51.1415333333333</v>
      </c>
      <c r="CR45">
        <v>50.695399999999999</v>
      </c>
      <c r="CS45">
        <v>50.9371333333333</v>
      </c>
      <c r="CT45">
        <v>51.3915333333333</v>
      </c>
      <c r="CU45">
        <v>1255.51</v>
      </c>
      <c r="CV45">
        <v>139.493333333333</v>
      </c>
      <c r="CW45">
        <v>0</v>
      </c>
      <c r="CX45">
        <v>256.799999952316</v>
      </c>
      <c r="CY45">
        <v>0</v>
      </c>
      <c r="CZ45">
        <v>1059.40076923077</v>
      </c>
      <c r="DA45">
        <v>-46.272820555792897</v>
      </c>
      <c r="DB45">
        <v>-671.00512867992802</v>
      </c>
      <c r="DC45">
        <v>14920.4807692308</v>
      </c>
      <c r="DD45">
        <v>15</v>
      </c>
      <c r="DE45">
        <v>1605308766.0999999</v>
      </c>
      <c r="DF45" t="s">
        <v>425</v>
      </c>
      <c r="DG45">
        <v>1605308766.0999999</v>
      </c>
      <c r="DH45">
        <v>1605308762.0999999</v>
      </c>
      <c r="DI45">
        <v>6</v>
      </c>
      <c r="DJ45">
        <v>1E-3</v>
      </c>
      <c r="DK45">
        <v>-6.0000000000000001E-3</v>
      </c>
      <c r="DL45">
        <v>2.2000000000000002</v>
      </c>
      <c r="DM45">
        <v>0.68500000000000005</v>
      </c>
      <c r="DN45">
        <v>400</v>
      </c>
      <c r="DO45">
        <v>34</v>
      </c>
      <c r="DP45">
        <v>0.04</v>
      </c>
      <c r="DQ45">
        <v>0.03</v>
      </c>
      <c r="DR45">
        <v>10.257645962698501</v>
      </c>
      <c r="DS45">
        <v>0.35445911374487898</v>
      </c>
      <c r="DT45">
        <v>3.2402162127757303E-2</v>
      </c>
      <c r="DU45">
        <v>1</v>
      </c>
      <c r="DV45">
        <v>-13.6196366666667</v>
      </c>
      <c r="DW45">
        <v>-0.49386874304779399</v>
      </c>
      <c r="DX45">
        <v>4.51274010133779E-2</v>
      </c>
      <c r="DY45">
        <v>0</v>
      </c>
      <c r="DZ45">
        <v>3.2455029999999998</v>
      </c>
      <c r="EA45">
        <v>-3.8889877641814903E-2</v>
      </c>
      <c r="EB45">
        <v>2.9471151430962E-3</v>
      </c>
      <c r="EC45">
        <v>1</v>
      </c>
      <c r="ED45">
        <v>2</v>
      </c>
      <c r="EE45">
        <v>3</v>
      </c>
      <c r="EF45" t="s">
        <v>317</v>
      </c>
      <c r="EG45">
        <v>100</v>
      </c>
      <c r="EH45">
        <v>100</v>
      </c>
      <c r="EI45">
        <v>2.1989999999999998</v>
      </c>
      <c r="EJ45">
        <v>0.68520000000000003</v>
      </c>
      <c r="EK45">
        <v>2.1997500000000501</v>
      </c>
      <c r="EL45">
        <v>0</v>
      </c>
      <c r="EM45">
        <v>0</v>
      </c>
      <c r="EN45">
        <v>0</v>
      </c>
      <c r="EO45">
        <v>0.685145000000006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11.5</v>
      </c>
      <c r="EX45">
        <v>11.6</v>
      </c>
      <c r="EY45">
        <v>2</v>
      </c>
      <c r="EZ45">
        <v>505.27699999999999</v>
      </c>
      <c r="FA45">
        <v>520.22400000000005</v>
      </c>
      <c r="FB45">
        <v>34.405299999999997</v>
      </c>
      <c r="FC45">
        <v>32.981999999999999</v>
      </c>
      <c r="FD45">
        <v>30.0001</v>
      </c>
      <c r="FE45">
        <v>32.8279</v>
      </c>
      <c r="FF45">
        <v>32.7791</v>
      </c>
      <c r="FG45">
        <v>22.550599999999999</v>
      </c>
      <c r="FH45">
        <v>0</v>
      </c>
      <c r="FI45">
        <v>100</v>
      </c>
      <c r="FJ45">
        <v>-999.9</v>
      </c>
      <c r="FK45">
        <v>400</v>
      </c>
      <c r="FL45">
        <v>37.049799999999998</v>
      </c>
      <c r="FM45">
        <v>101.45399999999999</v>
      </c>
      <c r="FN45">
        <v>100.79900000000001</v>
      </c>
    </row>
    <row r="46" spans="1:170" x14ac:dyDescent="0.25">
      <c r="A46">
        <v>30</v>
      </c>
      <c r="B46">
        <v>1605309852</v>
      </c>
      <c r="C46">
        <v>5999.5</v>
      </c>
      <c r="D46" t="s">
        <v>435</v>
      </c>
      <c r="E46" t="s">
        <v>436</v>
      </c>
      <c r="F46" t="s">
        <v>432</v>
      </c>
      <c r="G46" t="s">
        <v>422</v>
      </c>
      <c r="H46">
        <v>1605309844.25</v>
      </c>
      <c r="I46">
        <f t="shared" si="0"/>
        <v>2.010438470349069E-3</v>
      </c>
      <c r="J46">
        <f t="shared" si="1"/>
        <v>9.068377084806535</v>
      </c>
      <c r="K46">
        <f t="shared" si="2"/>
        <v>388.164533333333</v>
      </c>
      <c r="L46">
        <f t="shared" si="3"/>
        <v>229.5340679154755</v>
      </c>
      <c r="M46">
        <f t="shared" si="4"/>
        <v>23.368941094373032</v>
      </c>
      <c r="N46">
        <f t="shared" si="5"/>
        <v>39.519162435320034</v>
      </c>
      <c r="O46">
        <f t="shared" si="6"/>
        <v>9.928727674501997E-2</v>
      </c>
      <c r="P46">
        <f t="shared" si="7"/>
        <v>2.9593761293554097</v>
      </c>
      <c r="Q46">
        <f t="shared" si="8"/>
        <v>9.7473150963124866E-2</v>
      </c>
      <c r="R46">
        <f t="shared" si="9"/>
        <v>6.1080950464332984E-2</v>
      </c>
      <c r="S46">
        <f t="shared" si="10"/>
        <v>231.28912625983216</v>
      </c>
      <c r="T46">
        <f t="shared" si="11"/>
        <v>36.518354520083264</v>
      </c>
      <c r="U46">
        <f t="shared" si="12"/>
        <v>35.26596</v>
      </c>
      <c r="V46">
        <f t="shared" si="13"/>
        <v>5.7320948016349877</v>
      </c>
      <c r="W46">
        <f t="shared" si="14"/>
        <v>63.562701165097288</v>
      </c>
      <c r="X46">
        <f t="shared" si="15"/>
        <v>3.7297776239755116</v>
      </c>
      <c r="Y46">
        <f t="shared" si="16"/>
        <v>5.867871496347858</v>
      </c>
      <c r="Z46">
        <f t="shared" si="17"/>
        <v>2.0023171776594761</v>
      </c>
      <c r="AA46">
        <f t="shared" si="18"/>
        <v>-88.660336542393935</v>
      </c>
      <c r="AB46">
        <f t="shared" si="19"/>
        <v>67.683087530092422</v>
      </c>
      <c r="AC46">
        <f t="shared" si="20"/>
        <v>5.3661684412859545</v>
      </c>
      <c r="AD46">
        <f t="shared" si="21"/>
        <v>215.67804568881661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52267.52899827651</v>
      </c>
      <c r="AJ46" t="s">
        <v>286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437</v>
      </c>
      <c r="AQ46">
        <v>914.23796000000004</v>
      </c>
      <c r="AR46">
        <v>1172.4000000000001</v>
      </c>
      <c r="AS46">
        <f t="shared" si="27"/>
        <v>0.22019962470146714</v>
      </c>
      <c r="AT46">
        <v>0.5</v>
      </c>
      <c r="AU46">
        <f t="shared" si="28"/>
        <v>1180.1739507473583</v>
      </c>
      <c r="AV46">
        <f t="shared" si="29"/>
        <v>9.068377084806535</v>
      </c>
      <c r="AW46">
        <f t="shared" si="30"/>
        <v>129.93693051850803</v>
      </c>
      <c r="AX46">
        <f t="shared" si="31"/>
        <v>0.42318321392016384</v>
      </c>
      <c r="AY46">
        <f t="shared" si="32"/>
        <v>8.1734769340691196E-3</v>
      </c>
      <c r="AZ46">
        <f t="shared" si="33"/>
        <v>1.7823950870010232</v>
      </c>
      <c r="BA46" t="s">
        <v>438</v>
      </c>
      <c r="BB46">
        <v>676.26</v>
      </c>
      <c r="BC46">
        <f t="shared" si="34"/>
        <v>496.1400000000001</v>
      </c>
      <c r="BD46">
        <f t="shared" si="35"/>
        <v>0.52034111339541256</v>
      </c>
      <c r="BE46">
        <f t="shared" si="36"/>
        <v>0.80813049632224987</v>
      </c>
      <c r="BF46">
        <f t="shared" si="37"/>
        <v>0.56500109764309747</v>
      </c>
      <c r="BG46">
        <f t="shared" si="38"/>
        <v>0.82057546342276766</v>
      </c>
      <c r="BH46">
        <f t="shared" si="39"/>
        <v>1399.9866666666701</v>
      </c>
      <c r="BI46">
        <f t="shared" si="40"/>
        <v>1180.1739507473583</v>
      </c>
      <c r="BJ46">
        <f t="shared" si="41"/>
        <v>0.8429894218616526</v>
      </c>
      <c r="BK46">
        <f t="shared" si="42"/>
        <v>0.19597884372330515</v>
      </c>
      <c r="BL46">
        <v>6</v>
      </c>
      <c r="BM46">
        <v>0.5</v>
      </c>
      <c r="BN46" t="s">
        <v>289</v>
      </c>
      <c r="BO46">
        <v>2</v>
      </c>
      <c r="BP46">
        <v>1605309844.25</v>
      </c>
      <c r="BQ46">
        <v>388.164533333333</v>
      </c>
      <c r="BR46">
        <v>399.981766666667</v>
      </c>
      <c r="BS46">
        <v>36.6345666666667</v>
      </c>
      <c r="BT46">
        <v>34.310673333333298</v>
      </c>
      <c r="BU46">
        <v>385.81883333333298</v>
      </c>
      <c r="BV46">
        <v>35.937073333333302</v>
      </c>
      <c r="BW46">
        <v>500.05399999999997</v>
      </c>
      <c r="BX46">
        <v>101.7145</v>
      </c>
      <c r="BY46">
        <v>9.583825E-2</v>
      </c>
      <c r="BZ46">
        <v>35.690183333333302</v>
      </c>
      <c r="CA46">
        <v>35.26596</v>
      </c>
      <c r="CB46">
        <v>999.9</v>
      </c>
      <c r="CC46">
        <v>0</v>
      </c>
      <c r="CD46">
        <v>0</v>
      </c>
      <c r="CE46">
        <v>9999.57866666667</v>
      </c>
      <c r="CF46">
        <v>0</v>
      </c>
      <c r="CG46">
        <v>87.859886666666696</v>
      </c>
      <c r="CH46">
        <v>1399.9866666666701</v>
      </c>
      <c r="CI46">
        <v>0.89999366666666702</v>
      </c>
      <c r="CJ46">
        <v>0.100006333333333</v>
      </c>
      <c r="CK46">
        <v>0</v>
      </c>
      <c r="CL46">
        <v>914.294266666667</v>
      </c>
      <c r="CM46">
        <v>4.9997499999999997</v>
      </c>
      <c r="CN46">
        <v>12837.0766666667</v>
      </c>
      <c r="CO46">
        <v>12177.903333333301</v>
      </c>
      <c r="CP46">
        <v>50.129066666666702</v>
      </c>
      <c r="CQ46">
        <v>51.362400000000001</v>
      </c>
      <c r="CR46">
        <v>50.932933333333303</v>
      </c>
      <c r="CS46">
        <v>51.186999999999998</v>
      </c>
      <c r="CT46">
        <v>51.620800000000003</v>
      </c>
      <c r="CU46">
        <v>1255.48166666667</v>
      </c>
      <c r="CV46">
        <v>139.505</v>
      </c>
      <c r="CW46">
        <v>0</v>
      </c>
      <c r="CX46">
        <v>393.799999952316</v>
      </c>
      <c r="CY46">
        <v>0</v>
      </c>
      <c r="CZ46">
        <v>914.23796000000004</v>
      </c>
      <c r="DA46">
        <v>-7.0466153897678296</v>
      </c>
      <c r="DB46">
        <v>-95.992307748546096</v>
      </c>
      <c r="DC46">
        <v>12836.044</v>
      </c>
      <c r="DD46">
        <v>15</v>
      </c>
      <c r="DE46">
        <v>1605309837</v>
      </c>
      <c r="DF46" t="s">
        <v>439</v>
      </c>
      <c r="DG46">
        <v>1605309825</v>
      </c>
      <c r="DH46">
        <v>1605309837</v>
      </c>
      <c r="DI46">
        <v>7</v>
      </c>
      <c r="DJ46">
        <v>0.14599999999999999</v>
      </c>
      <c r="DK46">
        <v>1.2999999999999999E-2</v>
      </c>
      <c r="DL46">
        <v>2.3460000000000001</v>
      </c>
      <c r="DM46">
        <v>0.69799999999999995</v>
      </c>
      <c r="DN46">
        <v>400</v>
      </c>
      <c r="DO46">
        <v>34</v>
      </c>
      <c r="DP46">
        <v>0.09</v>
      </c>
      <c r="DQ46">
        <v>0.03</v>
      </c>
      <c r="DR46">
        <v>7.9618274482932803</v>
      </c>
      <c r="DS46">
        <v>66.551410853631495</v>
      </c>
      <c r="DT46">
        <v>5.4681649584240901</v>
      </c>
      <c r="DU46">
        <v>0</v>
      </c>
      <c r="DV46">
        <v>-11.267158883666699</v>
      </c>
      <c r="DW46">
        <v>-82.716111673681795</v>
      </c>
      <c r="DX46">
        <v>6.7666899748296601</v>
      </c>
      <c r="DY46">
        <v>0</v>
      </c>
      <c r="DZ46">
        <v>2.21528278966667</v>
      </c>
      <c r="EA46">
        <v>16.245972584916601</v>
      </c>
      <c r="EB46">
        <v>1.32752535865777</v>
      </c>
      <c r="EC46">
        <v>0</v>
      </c>
      <c r="ED46">
        <v>0</v>
      </c>
      <c r="EE46">
        <v>3</v>
      </c>
      <c r="EF46" t="s">
        <v>302</v>
      </c>
      <c r="EG46">
        <v>100</v>
      </c>
      <c r="EH46">
        <v>100</v>
      </c>
      <c r="EI46">
        <v>2.3450000000000002</v>
      </c>
      <c r="EJ46">
        <v>0.69799999999999995</v>
      </c>
      <c r="EK46">
        <v>2.3455499999999998</v>
      </c>
      <c r="EL46">
        <v>0</v>
      </c>
      <c r="EM46">
        <v>0</v>
      </c>
      <c r="EN46">
        <v>0</v>
      </c>
      <c r="EO46">
        <v>0.69791499999999496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0.5</v>
      </c>
      <c r="EX46">
        <v>0.2</v>
      </c>
      <c r="EY46">
        <v>2</v>
      </c>
      <c r="EZ46">
        <v>516.22500000000002</v>
      </c>
      <c r="FA46">
        <v>518.83699999999999</v>
      </c>
      <c r="FB46">
        <v>34.342599999999997</v>
      </c>
      <c r="FC46">
        <v>32.953600000000002</v>
      </c>
      <c r="FD46">
        <v>30.0001</v>
      </c>
      <c r="FE46">
        <v>32.808999999999997</v>
      </c>
      <c r="FF46">
        <v>32.745399999999997</v>
      </c>
      <c r="FG46">
        <v>22.552900000000001</v>
      </c>
      <c r="FH46">
        <v>0</v>
      </c>
      <c r="FI46">
        <v>100</v>
      </c>
      <c r="FJ46">
        <v>-999.9</v>
      </c>
      <c r="FK46">
        <v>400</v>
      </c>
      <c r="FL46">
        <v>37.464599999999997</v>
      </c>
      <c r="FM46">
        <v>101.458</v>
      </c>
      <c r="FN46">
        <v>100.797</v>
      </c>
    </row>
    <row r="47" spans="1:170" x14ac:dyDescent="0.25">
      <c r="A47">
        <v>31</v>
      </c>
      <c r="B47">
        <v>1605310046</v>
      </c>
      <c r="C47">
        <v>6193.5</v>
      </c>
      <c r="D47" t="s">
        <v>440</v>
      </c>
      <c r="E47" t="s">
        <v>441</v>
      </c>
      <c r="F47" t="s">
        <v>442</v>
      </c>
      <c r="G47" t="s">
        <v>320</v>
      </c>
      <c r="H47">
        <v>1605310038</v>
      </c>
      <c r="I47">
        <f t="shared" si="0"/>
        <v>9.3727749894995712E-4</v>
      </c>
      <c r="J47">
        <f t="shared" si="1"/>
        <v>6.7549301918743847</v>
      </c>
      <c r="K47">
        <f t="shared" si="2"/>
        <v>391.44364516129002</v>
      </c>
      <c r="L47">
        <f t="shared" si="3"/>
        <v>117.81772446207403</v>
      </c>
      <c r="M47">
        <f t="shared" si="4"/>
        <v>11.996456095549339</v>
      </c>
      <c r="N47">
        <f t="shared" si="5"/>
        <v>39.857640473873268</v>
      </c>
      <c r="O47">
        <f t="shared" si="6"/>
        <v>4.1164704090614984E-2</v>
      </c>
      <c r="P47">
        <f t="shared" si="7"/>
        <v>2.9600073544455099</v>
      </c>
      <c r="Q47">
        <f t="shared" si="8"/>
        <v>4.0849292695812493E-2</v>
      </c>
      <c r="R47">
        <f t="shared" si="9"/>
        <v>2.5558944801060406E-2</v>
      </c>
      <c r="S47">
        <f t="shared" si="10"/>
        <v>231.28665722988927</v>
      </c>
      <c r="T47">
        <f t="shared" si="11"/>
        <v>36.766146957529863</v>
      </c>
      <c r="U47">
        <f t="shared" si="12"/>
        <v>35.568712903225801</v>
      </c>
      <c r="V47">
        <f t="shared" si="13"/>
        <v>5.8287111967216854</v>
      </c>
      <c r="W47">
        <f t="shared" si="14"/>
        <v>61.451971055933797</v>
      </c>
      <c r="X47">
        <f t="shared" si="15"/>
        <v>3.6006019906311617</v>
      </c>
      <c r="Y47">
        <f t="shared" si="16"/>
        <v>5.8592131851293772</v>
      </c>
      <c r="Z47">
        <f t="shared" si="17"/>
        <v>2.2281092060905237</v>
      </c>
      <c r="AA47">
        <f t="shared" si="18"/>
        <v>-41.33393770369311</v>
      </c>
      <c r="AB47">
        <f t="shared" si="19"/>
        <v>15.108099900483122</v>
      </c>
      <c r="AC47">
        <f t="shared" si="20"/>
        <v>1.1991784102947411</v>
      </c>
      <c r="AD47">
        <f t="shared" si="21"/>
        <v>206.25999783697404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52290.176589215138</v>
      </c>
      <c r="AJ47" t="s">
        <v>286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443</v>
      </c>
      <c r="AQ47">
        <v>917.24284615384602</v>
      </c>
      <c r="AR47">
        <v>1119.68</v>
      </c>
      <c r="AS47">
        <f t="shared" si="27"/>
        <v>0.18079911568140361</v>
      </c>
      <c r="AT47">
        <v>0.5</v>
      </c>
      <c r="AU47">
        <f t="shared" si="28"/>
        <v>1180.1671168762682</v>
      </c>
      <c r="AV47">
        <f t="shared" si="29"/>
        <v>6.7549301918743847</v>
      </c>
      <c r="AW47">
        <f t="shared" si="30"/>
        <v>106.6865855437505</v>
      </c>
      <c r="AX47">
        <f t="shared" si="31"/>
        <v>0.36881073163761074</v>
      </c>
      <c r="AY47">
        <f t="shared" si="32"/>
        <v>6.2132536713098274E-3</v>
      </c>
      <c r="AZ47">
        <f t="shared" si="33"/>
        <v>1.9134038296656184</v>
      </c>
      <c r="BA47" t="s">
        <v>444</v>
      </c>
      <c r="BB47">
        <v>706.73</v>
      </c>
      <c r="BC47">
        <f t="shared" si="34"/>
        <v>412.95000000000005</v>
      </c>
      <c r="BD47">
        <f t="shared" si="35"/>
        <v>0.49022194901599231</v>
      </c>
      <c r="BE47">
        <f t="shared" si="36"/>
        <v>0.83839787113311282</v>
      </c>
      <c r="BF47">
        <f t="shared" si="37"/>
        <v>0.50083031377982157</v>
      </c>
      <c r="BG47">
        <f t="shared" si="38"/>
        <v>0.84127755103027124</v>
      </c>
      <c r="BH47">
        <f t="shared" si="39"/>
        <v>1399.9793548387099</v>
      </c>
      <c r="BI47">
        <f t="shared" si="40"/>
        <v>1180.1671168762682</v>
      </c>
      <c r="BJ47">
        <f t="shared" si="41"/>
        <v>0.84298894322783346</v>
      </c>
      <c r="BK47">
        <f t="shared" si="42"/>
        <v>0.19597788645566708</v>
      </c>
      <c r="BL47">
        <v>6</v>
      </c>
      <c r="BM47">
        <v>0.5</v>
      </c>
      <c r="BN47" t="s">
        <v>289</v>
      </c>
      <c r="BO47">
        <v>2</v>
      </c>
      <c r="BP47">
        <v>1605310038</v>
      </c>
      <c r="BQ47">
        <v>391.44364516129002</v>
      </c>
      <c r="BR47">
        <v>399.989709677419</v>
      </c>
      <c r="BS47">
        <v>35.361670967741901</v>
      </c>
      <c r="BT47">
        <v>34.276725806451601</v>
      </c>
      <c r="BU47">
        <v>389.098064516129</v>
      </c>
      <c r="BV47">
        <v>34.6637548387097</v>
      </c>
      <c r="BW47">
        <v>500.007096774194</v>
      </c>
      <c r="BX47">
        <v>101.722225806452</v>
      </c>
      <c r="BY47">
        <v>9.9941870967741903E-2</v>
      </c>
      <c r="BZ47">
        <v>35.663387096774201</v>
      </c>
      <c r="CA47">
        <v>35.568712903225801</v>
      </c>
      <c r="CB47">
        <v>999.9</v>
      </c>
      <c r="CC47">
        <v>0</v>
      </c>
      <c r="CD47">
        <v>0</v>
      </c>
      <c r="CE47">
        <v>10002.3987096774</v>
      </c>
      <c r="CF47">
        <v>0</v>
      </c>
      <c r="CG47">
        <v>308.51754838709701</v>
      </c>
      <c r="CH47">
        <v>1399.9793548387099</v>
      </c>
      <c r="CI47">
        <v>0.90001151612903196</v>
      </c>
      <c r="CJ47">
        <v>9.9988335483870996E-2</v>
      </c>
      <c r="CK47">
        <v>0</v>
      </c>
      <c r="CL47">
        <v>917.79954838709705</v>
      </c>
      <c r="CM47">
        <v>4.9997499999999997</v>
      </c>
      <c r="CN47">
        <v>12916.0677419355</v>
      </c>
      <c r="CO47">
        <v>12177.9</v>
      </c>
      <c r="CP47">
        <v>50.258000000000003</v>
      </c>
      <c r="CQ47">
        <v>51.477645161290297</v>
      </c>
      <c r="CR47">
        <v>51.070129032258002</v>
      </c>
      <c r="CS47">
        <v>51.268000000000001</v>
      </c>
      <c r="CT47">
        <v>51.764000000000003</v>
      </c>
      <c r="CU47">
        <v>1255.4974193548401</v>
      </c>
      <c r="CV47">
        <v>139.48193548387101</v>
      </c>
      <c r="CW47">
        <v>0</v>
      </c>
      <c r="CX47">
        <v>192.799999952316</v>
      </c>
      <c r="CY47">
        <v>0</v>
      </c>
      <c r="CZ47">
        <v>917.24284615384602</v>
      </c>
      <c r="DA47">
        <v>-151.89511121614399</v>
      </c>
      <c r="DB47">
        <v>-2145.2547024539199</v>
      </c>
      <c r="DC47">
        <v>12908.3269230769</v>
      </c>
      <c r="DD47">
        <v>15</v>
      </c>
      <c r="DE47">
        <v>1605309837</v>
      </c>
      <c r="DF47" t="s">
        <v>439</v>
      </c>
      <c r="DG47">
        <v>1605309825</v>
      </c>
      <c r="DH47">
        <v>1605309837</v>
      </c>
      <c r="DI47">
        <v>7</v>
      </c>
      <c r="DJ47">
        <v>0.14599999999999999</v>
      </c>
      <c r="DK47">
        <v>1.2999999999999999E-2</v>
      </c>
      <c r="DL47">
        <v>2.3460000000000001</v>
      </c>
      <c r="DM47">
        <v>0.69799999999999995</v>
      </c>
      <c r="DN47">
        <v>400</v>
      </c>
      <c r="DO47">
        <v>34</v>
      </c>
      <c r="DP47">
        <v>0.09</v>
      </c>
      <c r="DQ47">
        <v>0.03</v>
      </c>
      <c r="DR47">
        <v>6.7595170854573201</v>
      </c>
      <c r="DS47">
        <v>-0.622017212711376</v>
      </c>
      <c r="DT47">
        <v>4.84705191704983E-2</v>
      </c>
      <c r="DU47">
        <v>0</v>
      </c>
      <c r="DV47">
        <v>-8.5468866666666692</v>
      </c>
      <c r="DW47">
        <v>0.58892422691880497</v>
      </c>
      <c r="DX47">
        <v>4.8803188169990998E-2</v>
      </c>
      <c r="DY47">
        <v>0</v>
      </c>
      <c r="DZ47">
        <v>1.08370366666667</v>
      </c>
      <c r="EA47">
        <v>0.315059666295882</v>
      </c>
      <c r="EB47">
        <v>2.2767858263106101E-2</v>
      </c>
      <c r="EC47">
        <v>0</v>
      </c>
      <c r="ED47">
        <v>0</v>
      </c>
      <c r="EE47">
        <v>3</v>
      </c>
      <c r="EF47" t="s">
        <v>302</v>
      </c>
      <c r="EG47">
        <v>100</v>
      </c>
      <c r="EH47">
        <v>100</v>
      </c>
      <c r="EI47">
        <v>2.3460000000000001</v>
      </c>
      <c r="EJ47">
        <v>0.69789999999999996</v>
      </c>
      <c r="EK47">
        <v>2.3455499999999998</v>
      </c>
      <c r="EL47">
        <v>0</v>
      </c>
      <c r="EM47">
        <v>0</v>
      </c>
      <c r="EN47">
        <v>0</v>
      </c>
      <c r="EO47">
        <v>0.69791499999999496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3.7</v>
      </c>
      <c r="EX47">
        <v>3.5</v>
      </c>
      <c r="EY47">
        <v>2</v>
      </c>
      <c r="EZ47">
        <v>516.42399999999998</v>
      </c>
      <c r="FA47">
        <v>520.96900000000005</v>
      </c>
      <c r="FB47">
        <v>34.262700000000002</v>
      </c>
      <c r="FC47">
        <v>32.991799999999998</v>
      </c>
      <c r="FD47">
        <v>30.0001</v>
      </c>
      <c r="FE47">
        <v>32.820900000000002</v>
      </c>
      <c r="FF47">
        <v>32.773299999999999</v>
      </c>
      <c r="FG47">
        <v>22.555299999999999</v>
      </c>
      <c r="FH47">
        <v>0</v>
      </c>
      <c r="FI47">
        <v>100</v>
      </c>
      <c r="FJ47">
        <v>-999.9</v>
      </c>
      <c r="FK47">
        <v>400</v>
      </c>
      <c r="FL47">
        <v>37.375399999999999</v>
      </c>
      <c r="FM47">
        <v>101.45399999999999</v>
      </c>
      <c r="FN47">
        <v>100.795</v>
      </c>
    </row>
    <row r="48" spans="1:170" x14ac:dyDescent="0.25">
      <c r="A48">
        <v>32</v>
      </c>
      <c r="B48">
        <v>1605310614.5</v>
      </c>
      <c r="C48">
        <v>6762</v>
      </c>
      <c r="D48" t="s">
        <v>445</v>
      </c>
      <c r="E48" t="s">
        <v>446</v>
      </c>
      <c r="F48" t="s">
        <v>442</v>
      </c>
      <c r="G48" t="s">
        <v>320</v>
      </c>
      <c r="H48">
        <v>1605310606.75</v>
      </c>
      <c r="I48">
        <f t="shared" si="0"/>
        <v>1.6454107585639297E-3</v>
      </c>
      <c r="J48">
        <f t="shared" si="1"/>
        <v>9.453756109831609</v>
      </c>
      <c r="K48">
        <f t="shared" si="2"/>
        <v>387.87803333333301</v>
      </c>
      <c r="L48">
        <f t="shared" si="3"/>
        <v>159.11355816256992</v>
      </c>
      <c r="M48">
        <f t="shared" si="4"/>
        <v>16.201031479022109</v>
      </c>
      <c r="N48">
        <f t="shared" si="5"/>
        <v>39.493958281254606</v>
      </c>
      <c r="O48">
        <f t="shared" si="6"/>
        <v>7.0047035589933498E-2</v>
      </c>
      <c r="P48">
        <f t="shared" si="7"/>
        <v>2.9596359758278257</v>
      </c>
      <c r="Q48">
        <f t="shared" si="8"/>
        <v>6.9138903264021515E-2</v>
      </c>
      <c r="R48">
        <f t="shared" si="9"/>
        <v>4.3292425658243247E-2</v>
      </c>
      <c r="S48">
        <f t="shared" si="10"/>
        <v>231.29139728019589</v>
      </c>
      <c r="T48">
        <f t="shared" si="11"/>
        <v>36.663866138675395</v>
      </c>
      <c r="U48">
        <f t="shared" si="12"/>
        <v>35.973953333333299</v>
      </c>
      <c r="V48">
        <f t="shared" si="13"/>
        <v>5.9602467023305818</v>
      </c>
      <c r="W48">
        <f t="shared" si="14"/>
        <v>62.049026712747576</v>
      </c>
      <c r="X48">
        <f t="shared" si="15"/>
        <v>3.6514298404968133</v>
      </c>
      <c r="Y48">
        <f t="shared" si="16"/>
        <v>5.8847495826177889</v>
      </c>
      <c r="Z48">
        <f t="shared" si="17"/>
        <v>2.3088168618337686</v>
      </c>
      <c r="AA48">
        <f t="shared" si="18"/>
        <v>-72.562614452669294</v>
      </c>
      <c r="AB48">
        <f t="shared" si="19"/>
        <v>-36.95939028234914</v>
      </c>
      <c r="AC48">
        <f t="shared" si="20"/>
        <v>-2.9408637916360436</v>
      </c>
      <c r="AD48">
        <f t="shared" si="21"/>
        <v>118.82852875354141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52266.215396412321</v>
      </c>
      <c r="AJ48" t="s">
        <v>286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447</v>
      </c>
      <c r="AQ48">
        <v>794.03026923076902</v>
      </c>
      <c r="AR48">
        <v>1002.69</v>
      </c>
      <c r="AS48">
        <f t="shared" si="27"/>
        <v>0.20809994192545156</v>
      </c>
      <c r="AT48">
        <v>0.5</v>
      </c>
      <c r="AU48">
        <f t="shared" si="28"/>
        <v>1180.1872407473229</v>
      </c>
      <c r="AV48">
        <f t="shared" si="29"/>
        <v>9.453756109831609</v>
      </c>
      <c r="AW48">
        <f t="shared" si="30"/>
        <v>122.7984481303384</v>
      </c>
      <c r="AX48">
        <f t="shared" si="31"/>
        <v>0.39089848308051345</v>
      </c>
      <c r="AY48">
        <f t="shared" si="32"/>
        <v>8.4999254722459491E-3</v>
      </c>
      <c r="AZ48">
        <f t="shared" si="33"/>
        <v>2.2533285462106929</v>
      </c>
      <c r="BA48" t="s">
        <v>448</v>
      </c>
      <c r="BB48">
        <v>610.74</v>
      </c>
      <c r="BC48">
        <f t="shared" si="34"/>
        <v>391.95000000000005</v>
      </c>
      <c r="BD48">
        <f t="shared" si="35"/>
        <v>0.53236313501525967</v>
      </c>
      <c r="BE48">
        <f t="shared" si="36"/>
        <v>0.85216909185543899</v>
      </c>
      <c r="BF48">
        <f t="shared" si="37"/>
        <v>0.72649801674982706</v>
      </c>
      <c r="BG48">
        <f t="shared" si="38"/>
        <v>0.8872171798087588</v>
      </c>
      <c r="BH48">
        <f t="shared" si="39"/>
        <v>1400.0026666666699</v>
      </c>
      <c r="BI48">
        <f t="shared" si="40"/>
        <v>1180.1872407473229</v>
      </c>
      <c r="BJ48">
        <f t="shared" si="41"/>
        <v>0.84298928055421807</v>
      </c>
      <c r="BK48">
        <f t="shared" si="42"/>
        <v>0.19597856110843617</v>
      </c>
      <c r="BL48">
        <v>6</v>
      </c>
      <c r="BM48">
        <v>0.5</v>
      </c>
      <c r="BN48" t="s">
        <v>289</v>
      </c>
      <c r="BO48">
        <v>2</v>
      </c>
      <c r="BP48">
        <v>1605310606.75</v>
      </c>
      <c r="BQ48">
        <v>387.87803333333301</v>
      </c>
      <c r="BR48">
        <v>399.98803333333302</v>
      </c>
      <c r="BS48">
        <v>35.861420000000003</v>
      </c>
      <c r="BT48">
        <v>33.957793333333299</v>
      </c>
      <c r="BU48">
        <v>385.53503333333299</v>
      </c>
      <c r="BV48">
        <v>35.168653333333303</v>
      </c>
      <c r="BW48">
        <v>500.015266666667</v>
      </c>
      <c r="BX48">
        <v>101.72053333333299</v>
      </c>
      <c r="BY48">
        <v>0.100025933333333</v>
      </c>
      <c r="BZ48">
        <v>35.742319999999999</v>
      </c>
      <c r="CA48">
        <v>35.973953333333299</v>
      </c>
      <c r="CB48">
        <v>999.9</v>
      </c>
      <c r="CC48">
        <v>0</v>
      </c>
      <c r="CD48">
        <v>0</v>
      </c>
      <c r="CE48">
        <v>10000.459000000001</v>
      </c>
      <c r="CF48">
        <v>0</v>
      </c>
      <c r="CG48">
        <v>51.71481</v>
      </c>
      <c r="CH48">
        <v>1400.0026666666699</v>
      </c>
      <c r="CI48">
        <v>0.90000139999999995</v>
      </c>
      <c r="CJ48">
        <v>9.9998459999999997E-2</v>
      </c>
      <c r="CK48">
        <v>0</v>
      </c>
      <c r="CL48">
        <v>794.05993333333299</v>
      </c>
      <c r="CM48">
        <v>4.9997499999999997</v>
      </c>
      <c r="CN48">
        <v>11123.3866666667</v>
      </c>
      <c r="CO48">
        <v>12178.0933333333</v>
      </c>
      <c r="CP48">
        <v>50.0082666666667</v>
      </c>
      <c r="CQ48">
        <v>51.299599999999998</v>
      </c>
      <c r="CR48">
        <v>50.875</v>
      </c>
      <c r="CS48">
        <v>51.057866666666598</v>
      </c>
      <c r="CT48">
        <v>51.587200000000003</v>
      </c>
      <c r="CU48">
        <v>1255.5026666666699</v>
      </c>
      <c r="CV48">
        <v>139.5</v>
      </c>
      <c r="CW48">
        <v>0</v>
      </c>
      <c r="CX48">
        <v>567.59999990463302</v>
      </c>
      <c r="CY48">
        <v>0</v>
      </c>
      <c r="CZ48">
        <v>794.03026923076902</v>
      </c>
      <c r="DA48">
        <v>-0.110940192293576</v>
      </c>
      <c r="DB48">
        <v>-2.57777776044699</v>
      </c>
      <c r="DC48">
        <v>11123.3615384615</v>
      </c>
      <c r="DD48">
        <v>15</v>
      </c>
      <c r="DE48">
        <v>1605310582.5</v>
      </c>
      <c r="DF48" t="s">
        <v>449</v>
      </c>
      <c r="DG48">
        <v>1605310574</v>
      </c>
      <c r="DH48">
        <v>1605310582.5</v>
      </c>
      <c r="DI48">
        <v>8</v>
      </c>
      <c r="DJ48">
        <v>-3.0000000000000001E-3</v>
      </c>
      <c r="DK48">
        <v>-5.0000000000000001E-3</v>
      </c>
      <c r="DL48">
        <v>2.343</v>
      </c>
      <c r="DM48">
        <v>0.69299999999999995</v>
      </c>
      <c r="DN48">
        <v>400</v>
      </c>
      <c r="DO48">
        <v>34</v>
      </c>
      <c r="DP48">
        <v>0.18</v>
      </c>
      <c r="DQ48">
        <v>0.04</v>
      </c>
      <c r="DR48">
        <v>9.4456268761631303</v>
      </c>
      <c r="DS48">
        <v>0.580009206464281</v>
      </c>
      <c r="DT48">
        <v>4.4618926926847997E-2</v>
      </c>
      <c r="DU48">
        <v>0</v>
      </c>
      <c r="DV48">
        <v>-12.109956666666699</v>
      </c>
      <c r="DW48">
        <v>-0.69671813125693904</v>
      </c>
      <c r="DX48">
        <v>5.1952720065673502E-2</v>
      </c>
      <c r="DY48">
        <v>0</v>
      </c>
      <c r="DZ48">
        <v>1.90362766666667</v>
      </c>
      <c r="EA48">
        <v>6.1985406006678199E-2</v>
      </c>
      <c r="EB48">
        <v>4.7715536836082598E-3</v>
      </c>
      <c r="EC48">
        <v>1</v>
      </c>
      <c r="ED48">
        <v>1</v>
      </c>
      <c r="EE48">
        <v>3</v>
      </c>
      <c r="EF48" t="s">
        <v>291</v>
      </c>
      <c r="EG48">
        <v>100</v>
      </c>
      <c r="EH48">
        <v>100</v>
      </c>
      <c r="EI48">
        <v>2.343</v>
      </c>
      <c r="EJ48">
        <v>0.69279999999999997</v>
      </c>
      <c r="EK48">
        <v>2.3429523809523398</v>
      </c>
      <c r="EL48">
        <v>0</v>
      </c>
      <c r="EM48">
        <v>0</v>
      </c>
      <c r="EN48">
        <v>0</v>
      </c>
      <c r="EO48">
        <v>0.69277999999999895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0.7</v>
      </c>
      <c r="EX48">
        <v>0.5</v>
      </c>
      <c r="EY48">
        <v>2</v>
      </c>
      <c r="EZ48">
        <v>517.07100000000003</v>
      </c>
      <c r="FA48">
        <v>521.27300000000002</v>
      </c>
      <c r="FB48">
        <v>34.277900000000002</v>
      </c>
      <c r="FC48">
        <v>32.822499999999998</v>
      </c>
      <c r="FD48">
        <v>29.9999</v>
      </c>
      <c r="FE48">
        <v>32.6815</v>
      </c>
      <c r="FF48">
        <v>32.631799999999998</v>
      </c>
      <c r="FG48">
        <v>22.5547</v>
      </c>
      <c r="FH48">
        <v>0</v>
      </c>
      <c r="FI48">
        <v>100</v>
      </c>
      <c r="FJ48">
        <v>-999.9</v>
      </c>
      <c r="FK48">
        <v>400</v>
      </c>
      <c r="FL48">
        <v>35.299799999999998</v>
      </c>
      <c r="FM48">
        <v>101.488</v>
      </c>
      <c r="FN48">
        <v>100.84</v>
      </c>
    </row>
    <row r="49" spans="1:170" x14ac:dyDescent="0.25">
      <c r="A49">
        <v>33</v>
      </c>
      <c r="B49">
        <v>1605310793</v>
      </c>
      <c r="C49">
        <v>6940.5</v>
      </c>
      <c r="D49" t="s">
        <v>450</v>
      </c>
      <c r="E49" t="s">
        <v>451</v>
      </c>
      <c r="F49" t="s">
        <v>411</v>
      </c>
      <c r="G49" t="s">
        <v>299</v>
      </c>
      <c r="H49">
        <v>1605310785.25</v>
      </c>
      <c r="I49">
        <f t="shared" si="0"/>
        <v>1.9602471388725853E-3</v>
      </c>
      <c r="J49">
        <f t="shared" si="1"/>
        <v>10.324568469992439</v>
      </c>
      <c r="K49">
        <f t="shared" si="2"/>
        <v>386.68493333333299</v>
      </c>
      <c r="L49">
        <f t="shared" si="3"/>
        <v>197.87462192572045</v>
      </c>
      <c r="M49">
        <f t="shared" si="4"/>
        <v>20.148877239868344</v>
      </c>
      <c r="N49">
        <f t="shared" si="5"/>
        <v>39.374767599883228</v>
      </c>
      <c r="O49">
        <f t="shared" si="6"/>
        <v>9.3735976096241611E-2</v>
      </c>
      <c r="P49">
        <f t="shared" si="7"/>
        <v>2.9604571105865425</v>
      </c>
      <c r="Q49">
        <f t="shared" si="8"/>
        <v>9.2117837664839344E-2</v>
      </c>
      <c r="R49">
        <f t="shared" si="9"/>
        <v>5.7716705123773554E-2</v>
      </c>
      <c r="S49">
        <f t="shared" si="10"/>
        <v>231.28932271254183</v>
      </c>
      <c r="T49">
        <f t="shared" si="11"/>
        <v>36.411705135779037</v>
      </c>
      <c r="U49">
        <f t="shared" si="12"/>
        <v>35.304333333333297</v>
      </c>
      <c r="V49">
        <f t="shared" si="13"/>
        <v>5.7442631983171992</v>
      </c>
      <c r="W49">
        <f t="shared" si="14"/>
        <v>63.088119380978434</v>
      </c>
      <c r="X49">
        <f t="shared" si="15"/>
        <v>3.6776664832726822</v>
      </c>
      <c r="Y49">
        <f t="shared" si="16"/>
        <v>5.829412129190092</v>
      </c>
      <c r="Z49">
        <f t="shared" si="17"/>
        <v>2.066596715044517</v>
      </c>
      <c r="AA49">
        <f t="shared" si="18"/>
        <v>-86.446898824281007</v>
      </c>
      <c r="AB49">
        <f t="shared" si="19"/>
        <v>42.544085888119085</v>
      </c>
      <c r="AC49">
        <f t="shared" si="20"/>
        <v>3.3704952061404616</v>
      </c>
      <c r="AD49">
        <f t="shared" si="21"/>
        <v>190.75700498252036</v>
      </c>
      <c r="AE49">
        <v>3</v>
      </c>
      <c r="AF49">
        <v>1</v>
      </c>
      <c r="AG49">
        <f t="shared" si="22"/>
        <v>1</v>
      </c>
      <c r="AH49">
        <f t="shared" si="23"/>
        <v>0</v>
      </c>
      <c r="AI49">
        <f t="shared" si="24"/>
        <v>52318.734126436182</v>
      </c>
      <c r="AJ49" t="s">
        <v>286</v>
      </c>
      <c r="AK49">
        <v>715.47692307692296</v>
      </c>
      <c r="AL49">
        <v>3262.08</v>
      </c>
      <c r="AM49">
        <f t="shared" si="25"/>
        <v>2546.603076923077</v>
      </c>
      <c r="AN49">
        <f t="shared" si="26"/>
        <v>0.78066849277855754</v>
      </c>
      <c r="AO49">
        <v>-0.57774747981622299</v>
      </c>
      <c r="AP49" t="s">
        <v>452</v>
      </c>
      <c r="AQ49">
        <v>911.48915999999997</v>
      </c>
      <c r="AR49">
        <v>1143.28</v>
      </c>
      <c r="AS49">
        <f t="shared" si="27"/>
        <v>0.20274197047092579</v>
      </c>
      <c r="AT49">
        <v>0.5</v>
      </c>
      <c r="AU49">
        <f t="shared" si="28"/>
        <v>1180.1763207473298</v>
      </c>
      <c r="AV49">
        <f t="shared" si="29"/>
        <v>10.324568469992439</v>
      </c>
      <c r="AW49">
        <f t="shared" si="30"/>
        <v>119.63563638572049</v>
      </c>
      <c r="AX49">
        <f t="shared" si="31"/>
        <v>0.3799856553075362</v>
      </c>
      <c r="AY49">
        <f t="shared" si="32"/>
        <v>9.2378704420242267E-3</v>
      </c>
      <c r="AZ49">
        <f t="shared" si="33"/>
        <v>1.8532642922118818</v>
      </c>
      <c r="BA49" t="s">
        <v>453</v>
      </c>
      <c r="BB49">
        <v>708.85</v>
      </c>
      <c r="BC49">
        <f t="shared" si="34"/>
        <v>434.42999999999995</v>
      </c>
      <c r="BD49">
        <f t="shared" si="35"/>
        <v>0.53355164238197184</v>
      </c>
      <c r="BE49">
        <f t="shared" si="36"/>
        <v>0.82985081641685243</v>
      </c>
      <c r="BF49">
        <f t="shared" si="37"/>
        <v>0.5418166733795563</v>
      </c>
      <c r="BG49">
        <f t="shared" si="38"/>
        <v>0.83201030392220832</v>
      </c>
      <c r="BH49">
        <f t="shared" si="39"/>
        <v>1399.98966666667</v>
      </c>
      <c r="BI49">
        <f t="shared" si="40"/>
        <v>1180.1763207473298</v>
      </c>
      <c r="BJ49">
        <f t="shared" si="41"/>
        <v>0.842989308312033</v>
      </c>
      <c r="BK49">
        <f t="shared" si="42"/>
        <v>0.19597861662406613</v>
      </c>
      <c r="BL49">
        <v>6</v>
      </c>
      <c r="BM49">
        <v>0.5</v>
      </c>
      <c r="BN49" t="s">
        <v>289</v>
      </c>
      <c r="BO49">
        <v>2</v>
      </c>
      <c r="BP49">
        <v>1605310785.25</v>
      </c>
      <c r="BQ49">
        <v>386.68493333333299</v>
      </c>
      <c r="BR49">
        <v>399.98376666666701</v>
      </c>
      <c r="BS49">
        <v>36.116993333333298</v>
      </c>
      <c r="BT49">
        <v>33.849696666666702</v>
      </c>
      <c r="BU49">
        <v>384.34203333333301</v>
      </c>
      <c r="BV49">
        <v>35.424219999999998</v>
      </c>
      <c r="BW49">
        <v>500.00926666666697</v>
      </c>
      <c r="BX49">
        <v>101.7265</v>
      </c>
      <c r="BY49">
        <v>9.9985093333333303E-2</v>
      </c>
      <c r="BZ49">
        <v>35.570893333333302</v>
      </c>
      <c r="CA49">
        <v>35.304333333333297</v>
      </c>
      <c r="CB49">
        <v>999.9</v>
      </c>
      <c r="CC49">
        <v>0</v>
      </c>
      <c r="CD49">
        <v>0</v>
      </c>
      <c r="CE49">
        <v>10004.529333333299</v>
      </c>
      <c r="CF49">
        <v>0</v>
      </c>
      <c r="CG49">
        <v>275.99279999999999</v>
      </c>
      <c r="CH49">
        <v>1399.98966666667</v>
      </c>
      <c r="CI49">
        <v>0.90000093333333298</v>
      </c>
      <c r="CJ49">
        <v>9.9999053333333296E-2</v>
      </c>
      <c r="CK49">
        <v>0</v>
      </c>
      <c r="CL49">
        <v>912.19680000000005</v>
      </c>
      <c r="CM49">
        <v>4.9997499999999997</v>
      </c>
      <c r="CN49">
        <v>12782.233333333301</v>
      </c>
      <c r="CO49">
        <v>12177.97</v>
      </c>
      <c r="CP49">
        <v>49.995600000000003</v>
      </c>
      <c r="CQ49">
        <v>51.178733333333298</v>
      </c>
      <c r="CR49">
        <v>50.787199999999999</v>
      </c>
      <c r="CS49">
        <v>50.978933333333302</v>
      </c>
      <c r="CT49">
        <v>51.524799999999999</v>
      </c>
      <c r="CU49">
        <v>1255.48966666667</v>
      </c>
      <c r="CV49">
        <v>139.5</v>
      </c>
      <c r="CW49">
        <v>0</v>
      </c>
      <c r="CX49">
        <v>177.799999952316</v>
      </c>
      <c r="CY49">
        <v>0</v>
      </c>
      <c r="CZ49">
        <v>911.48915999999997</v>
      </c>
      <c r="DA49">
        <v>-61.299153843599697</v>
      </c>
      <c r="DB49">
        <v>-854.04615385102204</v>
      </c>
      <c r="DC49">
        <v>12772.248</v>
      </c>
      <c r="DD49">
        <v>15</v>
      </c>
      <c r="DE49">
        <v>1605310582.5</v>
      </c>
      <c r="DF49" t="s">
        <v>449</v>
      </c>
      <c r="DG49">
        <v>1605310574</v>
      </c>
      <c r="DH49">
        <v>1605310582.5</v>
      </c>
      <c r="DI49">
        <v>8</v>
      </c>
      <c r="DJ49">
        <v>-3.0000000000000001E-3</v>
      </c>
      <c r="DK49">
        <v>-5.0000000000000001E-3</v>
      </c>
      <c r="DL49">
        <v>2.343</v>
      </c>
      <c r="DM49">
        <v>0.69299999999999995</v>
      </c>
      <c r="DN49">
        <v>400</v>
      </c>
      <c r="DO49">
        <v>34</v>
      </c>
      <c r="DP49">
        <v>0.18</v>
      </c>
      <c r="DQ49">
        <v>0.04</v>
      </c>
      <c r="DR49">
        <v>10.3170368550464</v>
      </c>
      <c r="DS49">
        <v>0.52316814660060096</v>
      </c>
      <c r="DT49">
        <v>4.1778930266981602E-2</v>
      </c>
      <c r="DU49">
        <v>0</v>
      </c>
      <c r="DV49">
        <v>-13.29344</v>
      </c>
      <c r="DW49">
        <v>-0.72077953281423301</v>
      </c>
      <c r="DX49">
        <v>5.5990020539378398E-2</v>
      </c>
      <c r="DY49">
        <v>0</v>
      </c>
      <c r="DZ49">
        <v>2.2654576666666699</v>
      </c>
      <c r="EA49">
        <v>0.19966691879866499</v>
      </c>
      <c r="EB49">
        <v>1.4543039041257999E-2</v>
      </c>
      <c r="EC49">
        <v>1</v>
      </c>
      <c r="ED49">
        <v>1</v>
      </c>
      <c r="EE49">
        <v>3</v>
      </c>
      <c r="EF49" t="s">
        <v>291</v>
      </c>
      <c r="EG49">
        <v>100</v>
      </c>
      <c r="EH49">
        <v>100</v>
      </c>
      <c r="EI49">
        <v>2.343</v>
      </c>
      <c r="EJ49">
        <v>0.69269999999999998</v>
      </c>
      <c r="EK49">
        <v>2.3429523809523398</v>
      </c>
      <c r="EL49">
        <v>0</v>
      </c>
      <c r="EM49">
        <v>0</v>
      </c>
      <c r="EN49">
        <v>0</v>
      </c>
      <c r="EO49">
        <v>0.69277999999999895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3.6</v>
      </c>
      <c r="EX49">
        <v>3.5</v>
      </c>
      <c r="EY49">
        <v>2</v>
      </c>
      <c r="EZ49">
        <v>491.46699999999998</v>
      </c>
      <c r="FA49">
        <v>521.67700000000002</v>
      </c>
      <c r="FB49">
        <v>34.182400000000001</v>
      </c>
      <c r="FC49">
        <v>32.734499999999997</v>
      </c>
      <c r="FD49">
        <v>29.9999</v>
      </c>
      <c r="FE49">
        <v>32.5946</v>
      </c>
      <c r="FF49">
        <v>32.5456</v>
      </c>
      <c r="FG49">
        <v>22.560600000000001</v>
      </c>
      <c r="FH49">
        <v>0</v>
      </c>
      <c r="FI49">
        <v>100</v>
      </c>
      <c r="FJ49">
        <v>-999.9</v>
      </c>
      <c r="FK49">
        <v>400</v>
      </c>
      <c r="FL49">
        <v>35.765700000000002</v>
      </c>
      <c r="FM49">
        <v>101.503</v>
      </c>
      <c r="FN49">
        <v>100.864</v>
      </c>
    </row>
    <row r="50" spans="1:170" x14ac:dyDescent="0.25">
      <c r="A50">
        <v>35</v>
      </c>
      <c r="B50">
        <v>1605311453.5999999</v>
      </c>
      <c r="C50">
        <v>7601.0999999046298</v>
      </c>
      <c r="D50" t="s">
        <v>456</v>
      </c>
      <c r="E50" t="s">
        <v>457</v>
      </c>
      <c r="F50" t="s">
        <v>411</v>
      </c>
      <c r="G50" t="s">
        <v>299</v>
      </c>
      <c r="H50">
        <v>1605311445.5999999</v>
      </c>
      <c r="I50">
        <f t="shared" si="0"/>
        <v>2.8031787181796242E-3</v>
      </c>
      <c r="J50">
        <f t="shared" si="1"/>
        <v>11.68095162399033</v>
      </c>
      <c r="K50">
        <f t="shared" si="2"/>
        <v>384.68400000000003</v>
      </c>
      <c r="L50">
        <f t="shared" si="3"/>
        <v>231.37181396112655</v>
      </c>
      <c r="M50">
        <f t="shared" si="4"/>
        <v>23.555833694610829</v>
      </c>
      <c r="N50">
        <f t="shared" si="5"/>
        <v>39.164460760549382</v>
      </c>
      <c r="O50">
        <f t="shared" si="6"/>
        <v>0.13372561640231431</v>
      </c>
      <c r="P50">
        <f t="shared" si="7"/>
        <v>2.9593117630892189</v>
      </c>
      <c r="Q50">
        <f t="shared" si="8"/>
        <v>0.13045700789504738</v>
      </c>
      <c r="R50">
        <f t="shared" si="9"/>
        <v>8.182264711992901E-2</v>
      </c>
      <c r="S50">
        <f t="shared" si="10"/>
        <v>231.28933444143726</v>
      </c>
      <c r="T50">
        <f t="shared" si="11"/>
        <v>36.287977809110117</v>
      </c>
      <c r="U50">
        <f t="shared" si="12"/>
        <v>35.598141935483902</v>
      </c>
      <c r="V50">
        <f t="shared" si="13"/>
        <v>5.8381777857457378</v>
      </c>
      <c r="W50">
        <f t="shared" si="14"/>
        <v>64.065567879923776</v>
      </c>
      <c r="X50">
        <f t="shared" si="15"/>
        <v>3.7536114086022683</v>
      </c>
      <c r="Y50">
        <f t="shared" si="16"/>
        <v>5.8590152757836353</v>
      </c>
      <c r="Z50">
        <f t="shared" si="17"/>
        <v>2.0845663771434695</v>
      </c>
      <c r="AA50">
        <f t="shared" si="18"/>
        <v>-123.62018147172142</v>
      </c>
      <c r="AB50">
        <f t="shared" si="19"/>
        <v>10.311586588387932</v>
      </c>
      <c r="AC50">
        <f t="shared" si="20"/>
        <v>0.81877078007631965</v>
      </c>
      <c r="AD50">
        <f t="shared" si="21"/>
        <v>118.79951033818008</v>
      </c>
      <c r="AE50">
        <v>2</v>
      </c>
      <c r="AF50">
        <v>0</v>
      </c>
      <c r="AG50">
        <f t="shared" si="22"/>
        <v>1</v>
      </c>
      <c r="AH50">
        <f t="shared" si="23"/>
        <v>0</v>
      </c>
      <c r="AI50">
        <f t="shared" si="24"/>
        <v>52270.234364442731</v>
      </c>
      <c r="AJ50" t="s">
        <v>286</v>
      </c>
      <c r="AK50">
        <v>715.47692307692296</v>
      </c>
      <c r="AL50">
        <v>3262.08</v>
      </c>
      <c r="AM50">
        <f t="shared" si="25"/>
        <v>2546.603076923077</v>
      </c>
      <c r="AN50">
        <f t="shared" si="26"/>
        <v>0.78066849277855754</v>
      </c>
      <c r="AO50">
        <v>-0.57774747981622299</v>
      </c>
      <c r="AP50" t="s">
        <v>458</v>
      </c>
      <c r="AQ50">
        <v>887.73563999999999</v>
      </c>
      <c r="AR50">
        <v>1122.1500000000001</v>
      </c>
      <c r="AS50">
        <f t="shared" si="27"/>
        <v>0.20889752706857379</v>
      </c>
      <c r="AT50">
        <v>0.5</v>
      </c>
      <c r="AU50">
        <f t="shared" si="28"/>
        <v>1180.175847871586</v>
      </c>
      <c r="AV50">
        <f t="shared" si="29"/>
        <v>11.68095162399033</v>
      </c>
      <c r="AW50">
        <f t="shared" si="30"/>
        <v>123.26790806321583</v>
      </c>
      <c r="AX50">
        <f t="shared" si="31"/>
        <v>0.41080069509423883</v>
      </c>
      <c r="AY50">
        <f t="shared" si="32"/>
        <v>1.0387180118890563E-2</v>
      </c>
      <c r="AZ50">
        <f t="shared" si="33"/>
        <v>1.9069910439780775</v>
      </c>
      <c r="BA50" t="s">
        <v>459</v>
      </c>
      <c r="BB50">
        <v>661.17</v>
      </c>
      <c r="BC50">
        <f t="shared" si="34"/>
        <v>460.98000000000013</v>
      </c>
      <c r="BD50">
        <f t="shared" si="35"/>
        <v>0.50851308082780167</v>
      </c>
      <c r="BE50">
        <f t="shared" si="36"/>
        <v>0.82276203328834907</v>
      </c>
      <c r="BF50">
        <f t="shared" si="37"/>
        <v>0.57641966803801958</v>
      </c>
      <c r="BG50">
        <f t="shared" si="38"/>
        <v>0.84030763152362231</v>
      </c>
      <c r="BH50">
        <f t="shared" si="39"/>
        <v>1399.98903225806</v>
      </c>
      <c r="BI50">
        <f t="shared" si="40"/>
        <v>1180.175847871586</v>
      </c>
      <c r="BJ50">
        <f t="shared" si="41"/>
        <v>0.84298935254375917</v>
      </c>
      <c r="BK50">
        <f t="shared" si="42"/>
        <v>0.19597870508751816</v>
      </c>
      <c r="BL50">
        <v>6</v>
      </c>
      <c r="BM50">
        <v>0.5</v>
      </c>
      <c r="BN50" t="s">
        <v>289</v>
      </c>
      <c r="BO50">
        <v>2</v>
      </c>
      <c r="BP50">
        <v>1605311445.5999999</v>
      </c>
      <c r="BQ50">
        <v>384.68400000000003</v>
      </c>
      <c r="BR50">
        <v>399.99487096774197</v>
      </c>
      <c r="BS50">
        <v>36.868993548387103</v>
      </c>
      <c r="BT50">
        <v>33.629258064516101</v>
      </c>
      <c r="BU50">
        <v>382.34103225806399</v>
      </c>
      <c r="BV50">
        <v>36.176222580645202</v>
      </c>
      <c r="BW50">
        <v>500.009032258064</v>
      </c>
      <c r="BX50">
        <v>101.709451612903</v>
      </c>
      <c r="BY50">
        <v>9.9983561290322598E-2</v>
      </c>
      <c r="BZ50">
        <v>35.662774193548401</v>
      </c>
      <c r="CA50">
        <v>35.598141935483902</v>
      </c>
      <c r="CB50">
        <v>999.9</v>
      </c>
      <c r="CC50">
        <v>0</v>
      </c>
      <c r="CD50">
        <v>0</v>
      </c>
      <c r="CE50">
        <v>9999.7099999999991</v>
      </c>
      <c r="CF50">
        <v>0</v>
      </c>
      <c r="CG50">
        <v>178.83709677419401</v>
      </c>
      <c r="CH50">
        <v>1399.98903225806</v>
      </c>
      <c r="CI50">
        <v>0.89999938709677396</v>
      </c>
      <c r="CJ50">
        <v>0.100000596774194</v>
      </c>
      <c r="CK50">
        <v>0</v>
      </c>
      <c r="CL50">
        <v>887.639935483871</v>
      </c>
      <c r="CM50">
        <v>4.9997499999999997</v>
      </c>
      <c r="CN50">
        <v>12483.990322580599</v>
      </c>
      <c r="CO50">
        <v>12177.941935483899</v>
      </c>
      <c r="CP50">
        <v>49.892935483871</v>
      </c>
      <c r="CQ50">
        <v>51.253999999999998</v>
      </c>
      <c r="CR50">
        <v>50.757935483871002</v>
      </c>
      <c r="CS50">
        <v>51.007935483871002</v>
      </c>
      <c r="CT50">
        <v>51.471548387096803</v>
      </c>
      <c r="CU50">
        <v>1255.4893548387099</v>
      </c>
      <c r="CV50">
        <v>139.50225806451601</v>
      </c>
      <c r="CW50">
        <v>0</v>
      </c>
      <c r="CX50">
        <v>291</v>
      </c>
      <c r="CY50">
        <v>0</v>
      </c>
      <c r="CZ50">
        <v>887.73563999999999</v>
      </c>
      <c r="DA50">
        <v>6.5386153674828904</v>
      </c>
      <c r="DB50">
        <v>56.976923181390099</v>
      </c>
      <c r="DC50">
        <v>12484.78</v>
      </c>
      <c r="DD50">
        <v>15</v>
      </c>
      <c r="DE50">
        <v>1605310582.5</v>
      </c>
      <c r="DF50" t="s">
        <v>449</v>
      </c>
      <c r="DG50">
        <v>1605310574</v>
      </c>
      <c r="DH50">
        <v>1605310582.5</v>
      </c>
      <c r="DI50">
        <v>8</v>
      </c>
      <c r="DJ50">
        <v>-3.0000000000000001E-3</v>
      </c>
      <c r="DK50">
        <v>-5.0000000000000001E-3</v>
      </c>
      <c r="DL50">
        <v>2.343</v>
      </c>
      <c r="DM50">
        <v>0.69299999999999995</v>
      </c>
      <c r="DN50">
        <v>400</v>
      </c>
      <c r="DO50">
        <v>34</v>
      </c>
      <c r="DP50">
        <v>0.18</v>
      </c>
      <c r="DQ50">
        <v>0.04</v>
      </c>
      <c r="DR50">
        <v>11.6826900374866</v>
      </c>
      <c r="DS50">
        <v>0.48912838536195202</v>
      </c>
      <c r="DT50">
        <v>5.1701737389040603E-2</v>
      </c>
      <c r="DU50">
        <v>1</v>
      </c>
      <c r="DV50">
        <v>-15.314586666666701</v>
      </c>
      <c r="DW50">
        <v>-0.52652636262515196</v>
      </c>
      <c r="DX50">
        <v>6.4046091389109799E-2</v>
      </c>
      <c r="DY50">
        <v>0</v>
      </c>
      <c r="DZ50">
        <v>3.2406093333333299</v>
      </c>
      <c r="EA50">
        <v>0.202181446051165</v>
      </c>
      <c r="EB50">
        <v>1.4648723933806901E-2</v>
      </c>
      <c r="EC50">
        <v>0</v>
      </c>
      <c r="ED50">
        <v>1</v>
      </c>
      <c r="EE50">
        <v>3</v>
      </c>
      <c r="EF50" t="s">
        <v>291</v>
      </c>
      <c r="EG50">
        <v>100</v>
      </c>
      <c r="EH50">
        <v>100</v>
      </c>
      <c r="EI50">
        <v>2.343</v>
      </c>
      <c r="EJ50">
        <v>0.69279999999999997</v>
      </c>
      <c r="EK50">
        <v>2.3429523809523398</v>
      </c>
      <c r="EL50">
        <v>0</v>
      </c>
      <c r="EM50">
        <v>0</v>
      </c>
      <c r="EN50">
        <v>0</v>
      </c>
      <c r="EO50">
        <v>0.69277999999999895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14.7</v>
      </c>
      <c r="EX50">
        <v>14.5</v>
      </c>
      <c r="EY50">
        <v>2</v>
      </c>
      <c r="EZ50">
        <v>492.88499999999999</v>
      </c>
      <c r="FA50">
        <v>521.48</v>
      </c>
      <c r="FB50">
        <v>34.226199999999999</v>
      </c>
      <c r="FC50">
        <v>32.705500000000001</v>
      </c>
      <c r="FD50">
        <v>30.0002</v>
      </c>
      <c r="FE50">
        <v>32.540500000000002</v>
      </c>
      <c r="FF50">
        <v>32.488399999999999</v>
      </c>
      <c r="FG50">
        <v>22.572600000000001</v>
      </c>
      <c r="FH50">
        <v>0</v>
      </c>
      <c r="FI50">
        <v>100</v>
      </c>
      <c r="FJ50">
        <v>-999.9</v>
      </c>
      <c r="FK50">
        <v>400</v>
      </c>
      <c r="FL50">
        <v>35.8613</v>
      </c>
      <c r="FM50">
        <v>101.504</v>
      </c>
      <c r="FN50">
        <v>100.86199999999999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348</v>
      </c>
      <c r="B15" t="s">
        <v>349</v>
      </c>
    </row>
    <row r="16" spans="1:2" x14ac:dyDescent="0.25">
      <c r="A16" t="s">
        <v>350</v>
      </c>
      <c r="B16" t="s">
        <v>349</v>
      </c>
    </row>
    <row r="17" spans="1:2" x14ac:dyDescent="0.25">
      <c r="A17" t="s">
        <v>351</v>
      </c>
      <c r="B17" t="s">
        <v>349</v>
      </c>
    </row>
    <row r="18" spans="1:2" x14ac:dyDescent="0.25">
      <c r="A18" t="s">
        <v>352</v>
      </c>
      <c r="B18" t="s">
        <v>349</v>
      </c>
    </row>
    <row r="19" spans="1:2" x14ac:dyDescent="0.25">
      <c r="A19" t="s">
        <v>353</v>
      </c>
      <c r="B19" t="s">
        <v>349</v>
      </c>
    </row>
    <row r="20" spans="1:2" x14ac:dyDescent="0.25">
      <c r="A20" t="s">
        <v>354</v>
      </c>
      <c r="B20" t="s">
        <v>349</v>
      </c>
    </row>
    <row r="21" spans="1:2" x14ac:dyDescent="0.25">
      <c r="A21" t="s">
        <v>454</v>
      </c>
      <c r="B21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2020-11-13T15:51:19Z</dcterms:created>
  <dcterms:modified xsi:type="dcterms:W3CDTF">2021-05-13T19:10:35Z</dcterms:modified>
</cp:coreProperties>
</file>